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50" activeTab="1"/>
  </bookViews>
  <sheets>
    <sheet name="покрытие и почва" sheetId="2" r:id="rId1"/>
    <sheet name="Бот состав" sheetId="5" r:id="rId2"/>
    <sheet name="Почва" sheetId="6" r:id="rId3"/>
    <sheet name="Урожайность" sheetId="7" r:id="rId4"/>
  </sheets>
  <calcPr calcId="145621"/>
</workbook>
</file>

<file path=xl/calcChain.xml><?xml version="1.0" encoding="utf-8"?>
<calcChain xmlns="http://schemas.openxmlformats.org/spreadsheetml/2006/main">
  <c r="L22" i="2" l="1"/>
  <c r="E6" i="7" l="1"/>
  <c r="E7" i="7"/>
  <c r="E8" i="7"/>
  <c r="E9" i="7"/>
  <c r="E10" i="7"/>
  <c r="E11" i="7"/>
  <c r="E12" i="7"/>
  <c r="E13" i="7"/>
  <c r="E14" i="7"/>
  <c r="E5" i="7"/>
  <c r="E15" i="7" s="1"/>
  <c r="S29" i="5" l="1"/>
  <c r="H19" i="2" l="1"/>
  <c r="I19" i="2" s="1"/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4" i="2"/>
  <c r="P4" i="2" l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F26" i="5" l="1"/>
  <c r="F27" i="5"/>
  <c r="F25" i="5"/>
  <c r="C25" i="5"/>
  <c r="AI5" i="5"/>
  <c r="AI6" i="5"/>
  <c r="AI7" i="5"/>
  <c r="AI8" i="5"/>
  <c r="AI9" i="5"/>
  <c r="AI10" i="5"/>
  <c r="AI11" i="5"/>
  <c r="AI12" i="5"/>
  <c r="AI4" i="5"/>
  <c r="Q54" i="5" l="1"/>
  <c r="Q49" i="5"/>
  <c r="Q44" i="5"/>
  <c r="Q55" i="5"/>
  <c r="Q10" i="5"/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4" i="2"/>
  <c r="Q53" i="5" l="1"/>
  <c r="Q52" i="5"/>
  <c r="Q51" i="5"/>
  <c r="Q50" i="5"/>
  <c r="C50" i="5"/>
  <c r="F53" i="5" s="1"/>
  <c r="Q48" i="5"/>
  <c r="Q47" i="5"/>
  <c r="Q46" i="5"/>
  <c r="Q45" i="5"/>
  <c r="C45" i="5"/>
  <c r="F48" i="5" s="1"/>
  <c r="Q43" i="5"/>
  <c r="Q42" i="5"/>
  <c r="F42" i="5"/>
  <c r="Q40" i="5"/>
  <c r="Q38" i="5"/>
  <c r="Q35" i="5"/>
  <c r="Q34" i="5"/>
  <c r="Q32" i="5"/>
  <c r="C32" i="5"/>
  <c r="F33" i="5" s="1"/>
  <c r="Q30" i="5"/>
  <c r="Q29" i="5"/>
  <c r="F29" i="5"/>
  <c r="Q27" i="5"/>
  <c r="Q26" i="5"/>
  <c r="Q25" i="5"/>
  <c r="Q28" i="5" s="1"/>
  <c r="Q23" i="5"/>
  <c r="F23" i="5"/>
  <c r="Q22" i="5"/>
  <c r="Q24" i="5" s="1"/>
  <c r="F22" i="5"/>
  <c r="Q20" i="5"/>
  <c r="F20" i="5"/>
  <c r="Q19" i="5"/>
  <c r="Q21" i="5" s="1"/>
  <c r="F19" i="5"/>
  <c r="Q17" i="5"/>
  <c r="Q16" i="5"/>
  <c r="C16" i="5"/>
  <c r="F17" i="5" s="1"/>
  <c r="Q14" i="5"/>
  <c r="Q13" i="5"/>
  <c r="Q12" i="5"/>
  <c r="C12" i="5"/>
  <c r="F14" i="5" s="1"/>
  <c r="Q8" i="5"/>
  <c r="Q7" i="5"/>
  <c r="Q6" i="5"/>
  <c r="Q5" i="5"/>
  <c r="Q9" i="5" s="1"/>
  <c r="C5" i="5"/>
  <c r="F8" i="5" s="1"/>
  <c r="Q15" i="5" l="1"/>
  <c r="Q18" i="5"/>
  <c r="Q31" i="5"/>
  <c r="F16" i="5"/>
  <c r="F34" i="5"/>
  <c r="F35" i="5"/>
  <c r="F36" i="5"/>
  <c r="Q36" i="5" s="1"/>
  <c r="Q37" i="5" s="1"/>
  <c r="F45" i="5"/>
  <c r="F46" i="5"/>
  <c r="F47" i="5"/>
  <c r="F5" i="5"/>
  <c r="F6" i="5"/>
  <c r="F7" i="5"/>
  <c r="F12" i="5"/>
  <c r="F13" i="5"/>
  <c r="F32" i="5"/>
  <c r="F50" i="5"/>
  <c r="F51" i="5"/>
  <c r="F52" i="5"/>
</calcChain>
</file>

<file path=xl/sharedStrings.xml><?xml version="1.0" encoding="utf-8"?>
<sst xmlns="http://schemas.openxmlformats.org/spreadsheetml/2006/main" count="194" uniqueCount="69">
  <si>
    <t>Образец 1</t>
  </si>
  <si>
    <t>Образец 2</t>
  </si>
  <si>
    <t>Образец 3</t>
  </si>
  <si>
    <t>Образец 4</t>
  </si>
  <si>
    <t>Образец 5</t>
  </si>
  <si>
    <t xml:space="preserve">Образец 6 </t>
  </si>
  <si>
    <t xml:space="preserve">Образец 7 </t>
  </si>
  <si>
    <t xml:space="preserve">Образец 8 </t>
  </si>
  <si>
    <t xml:space="preserve">Образец 9 </t>
  </si>
  <si>
    <t xml:space="preserve">Образец 10 </t>
  </si>
  <si>
    <t xml:space="preserve">Образец 11 </t>
  </si>
  <si>
    <t xml:space="preserve">Образец 12 </t>
  </si>
  <si>
    <t>Образец 13</t>
  </si>
  <si>
    <t>Образец 14</t>
  </si>
  <si>
    <t>Образец 15</t>
  </si>
  <si>
    <t>ср</t>
  </si>
  <si>
    <t>Проективное покрытие</t>
  </si>
  <si>
    <t>10-20cм</t>
  </si>
  <si>
    <t>0-10см</t>
  </si>
  <si>
    <t>20-30см</t>
  </si>
  <si>
    <t>-</t>
  </si>
  <si>
    <t>INDVI</t>
  </si>
  <si>
    <t>Показатели</t>
  </si>
  <si>
    <t>Образцы</t>
  </si>
  <si>
    <t>%</t>
  </si>
  <si>
    <t>Образец 6</t>
  </si>
  <si>
    <t>Глубина</t>
  </si>
  <si>
    <t>масса, г</t>
  </si>
  <si>
    <t>Показатели почвы</t>
  </si>
  <si>
    <t>Зеленая масса</t>
  </si>
  <si>
    <t>Сухая масса</t>
  </si>
  <si>
    <t xml:space="preserve">Образцы </t>
  </si>
  <si>
    <t>пастбищная масса, г\м2</t>
  </si>
  <si>
    <t>Растений</t>
  </si>
  <si>
    <t>Вес фракции, г</t>
  </si>
  <si>
    <t>процентное соотношение фракции, %</t>
  </si>
  <si>
    <t>Высота растений , см</t>
  </si>
  <si>
    <t xml:space="preserve">Образец 3 </t>
  </si>
  <si>
    <t>Образец 7</t>
  </si>
  <si>
    <t>Образец 8</t>
  </si>
  <si>
    <t>Тысячелистник обыкновенный (Achilеa millefоlium)</t>
  </si>
  <si>
    <t>Овсяница валисская (Festuca valesiaca)</t>
  </si>
  <si>
    <t>Пырей ползучий (Elytrigia repens)</t>
  </si>
  <si>
    <t>Полынь обыкновенный (Artemisia vulgaris)</t>
  </si>
  <si>
    <t>Полынь горкая (Artemísia absínthium)</t>
  </si>
  <si>
    <t>Живокость полевая (Delphínium)</t>
  </si>
  <si>
    <t>Образец 9</t>
  </si>
  <si>
    <t>Зопник клубненосный (Phlomis tuberosa)</t>
  </si>
  <si>
    <t>Наименование растений</t>
  </si>
  <si>
    <t>Образец 10</t>
  </si>
  <si>
    <t>Образец 11</t>
  </si>
  <si>
    <t>Образец 12</t>
  </si>
  <si>
    <t>Нонея (Nonea)</t>
  </si>
  <si>
    <t>Урожайность</t>
  </si>
  <si>
    <t>Общая сумма</t>
  </si>
  <si>
    <t>Загон 1</t>
  </si>
  <si>
    <t>Загон 1 до выпаса</t>
  </si>
  <si>
    <t>Влага</t>
  </si>
  <si>
    <t>Плотность</t>
  </si>
  <si>
    <t>% соотн п/к</t>
  </si>
  <si>
    <t>Проек. пок %</t>
  </si>
  <si>
    <t>общ</t>
  </si>
  <si>
    <t>среднее</t>
  </si>
  <si>
    <t>Молочай острый (Euphorbia esula)</t>
  </si>
  <si>
    <t>Молочай оострый (Euphorbia esula)</t>
  </si>
  <si>
    <t>сумма</t>
  </si>
  <si>
    <t>загон</t>
  </si>
  <si>
    <t>Повторность</t>
  </si>
  <si>
    <t>Зеленая масса т/га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</si>
</sst>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rgb="FFFFFFCC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B9CDE5"/>
      </patternFill>
    </fill>
    <fill>
      <patternFill patternType="solid">
        <fgColor theme="6"/>
        <bgColor rgb="FFFFFF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0" borderId="1" xfId="0" applyFont="1" applyBorder="1"/>
    <xf numFmtId="0" fontId="2" fillId="0" borderId="1" xfId="0" applyFont="1" applyFill="1" applyBorder="1" applyAlignment="1">
      <alignment horizontal="center"/>
    </xf>
    <xf numFmtId="2" fontId="2" fillId="3" borderId="1" xfId="0" applyNumberFormat="1" applyFont="1" applyFill="1" applyBorder="1"/>
    <xf numFmtId="0" fontId="2" fillId="7" borderId="1" xfId="0" applyFont="1" applyFill="1" applyBorder="1" applyAlignment="1">
      <alignment horizontal="center"/>
    </xf>
    <xf numFmtId="164" fontId="2" fillId="9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0" borderId="1" xfId="0" applyFont="1" applyBorder="1"/>
    <xf numFmtId="0" fontId="3" fillId="1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0" xfId="0" applyFont="1"/>
    <xf numFmtId="0" fontId="5" fillId="0" borderId="1" xfId="0" applyFont="1" applyBorder="1"/>
    <xf numFmtId="0" fontId="2" fillId="10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164" fontId="1" fillId="1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15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/>
    <xf numFmtId="0" fontId="2" fillId="5" borderId="1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/>
    </xf>
    <xf numFmtId="164" fontId="1" fillId="16" borderId="1" xfId="0" applyNumberFormat="1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16" borderId="1" xfId="0" applyFill="1" applyBorder="1"/>
    <xf numFmtId="0" fontId="2" fillId="2" borderId="1" xfId="0" applyFont="1" applyFill="1" applyBorder="1" applyAlignment="1">
      <alignment horizontal="center"/>
    </xf>
    <xf numFmtId="164" fontId="0" fillId="0" borderId="0" xfId="0" applyNumberFormat="1"/>
    <xf numFmtId="2" fontId="0" fillId="0" borderId="0" xfId="0" applyNumberFormat="1"/>
    <xf numFmtId="164" fontId="2" fillId="15" borderId="1" xfId="0" applyNumberFormat="1" applyFont="1" applyFill="1" applyBorder="1"/>
    <xf numFmtId="164" fontId="2" fillId="15" borderId="3" xfId="0" applyNumberFormat="1" applyFont="1" applyFill="1" applyBorder="1"/>
    <xf numFmtId="0" fontId="2" fillId="0" borderId="1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9" fillId="0" borderId="0" xfId="0" applyNumberFormat="1" applyFont="1"/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4" fillId="11" borderId="5" xfId="0" applyFont="1" applyFill="1" applyBorder="1" applyAlignment="1">
      <alignment horizontal="center"/>
    </xf>
    <xf numFmtId="0" fontId="4" fillId="11" borderId="6" xfId="0" applyFont="1" applyFill="1" applyBorder="1" applyAlignment="1">
      <alignment horizontal="center"/>
    </xf>
    <xf numFmtId="0" fontId="4" fillId="11" borderId="7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9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16" borderId="6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17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4"/>
  <sheetViews>
    <sheetView topLeftCell="A13" zoomScale="90" zoomScaleNormal="90" workbookViewId="0">
      <selection activeCell="B22" sqref="B22:L22"/>
    </sheetView>
  </sheetViews>
  <sheetFormatPr defaultRowHeight="15" x14ac:dyDescent="0.25"/>
  <cols>
    <col min="2" max="2" width="14.85546875" customWidth="1"/>
    <col min="4" max="4" width="9.140625" customWidth="1"/>
    <col min="6" max="6" width="11" customWidth="1"/>
    <col min="7" max="7" width="13.42578125" customWidth="1"/>
    <col min="8" max="8" width="12.42578125" customWidth="1"/>
    <col min="9" max="9" width="13.28515625" customWidth="1"/>
    <col min="10" max="10" width="16.85546875" customWidth="1"/>
    <col min="11" max="11" width="15.28515625" customWidth="1"/>
    <col min="12" max="12" width="14.7109375" customWidth="1"/>
    <col min="16" max="16" width="14.7109375" customWidth="1"/>
    <col min="17" max="17" width="16.85546875" customWidth="1"/>
    <col min="18" max="18" width="13.5703125" customWidth="1"/>
    <col min="21" max="21" width="13.28515625" customWidth="1"/>
  </cols>
  <sheetData>
    <row r="1" spans="2:16" x14ac:dyDescent="0.25">
      <c r="B1" s="43" t="s">
        <v>16</v>
      </c>
      <c r="C1" s="43"/>
      <c r="D1" s="43"/>
      <c r="E1" s="43"/>
      <c r="F1" s="43"/>
      <c r="G1" s="43"/>
      <c r="H1" s="43"/>
      <c r="I1" s="43"/>
      <c r="K1" s="45" t="s">
        <v>21</v>
      </c>
      <c r="L1" s="46"/>
      <c r="M1" s="46"/>
      <c r="N1" s="46"/>
      <c r="O1" s="46"/>
      <c r="P1" s="47"/>
    </row>
    <row r="2" spans="2:16" x14ac:dyDescent="0.25">
      <c r="B2" s="44" t="s">
        <v>55</v>
      </c>
      <c r="C2" s="44"/>
      <c r="D2" s="44"/>
      <c r="E2" s="44"/>
      <c r="F2" s="44"/>
      <c r="G2" s="44"/>
      <c r="H2" s="44"/>
      <c r="I2" s="44"/>
      <c r="K2" s="48" t="s">
        <v>55</v>
      </c>
      <c r="L2" s="49"/>
      <c r="M2" s="49"/>
      <c r="N2" s="49"/>
      <c r="O2" s="49"/>
      <c r="P2" s="50"/>
    </row>
    <row r="3" spans="2:16" x14ac:dyDescent="0.25">
      <c r="B3" s="25" t="s">
        <v>23</v>
      </c>
      <c r="C3" s="42" t="s">
        <v>22</v>
      </c>
      <c r="D3" s="42"/>
      <c r="E3" s="42"/>
      <c r="F3" s="42"/>
      <c r="G3" s="10" t="s">
        <v>61</v>
      </c>
      <c r="H3" s="24" t="s">
        <v>59</v>
      </c>
      <c r="I3" s="24" t="s">
        <v>60</v>
      </c>
      <c r="K3" s="25" t="s">
        <v>23</v>
      </c>
      <c r="L3" s="51" t="s">
        <v>22</v>
      </c>
      <c r="M3" s="52"/>
      <c r="N3" s="52"/>
      <c r="O3" s="53"/>
      <c r="P3" s="10" t="s">
        <v>65</v>
      </c>
    </row>
    <row r="4" spans="2:16" x14ac:dyDescent="0.25">
      <c r="B4" s="1" t="s">
        <v>0</v>
      </c>
      <c r="C4" s="1">
        <v>70</v>
      </c>
      <c r="D4" s="1">
        <v>65</v>
      </c>
      <c r="E4" s="1">
        <v>52</v>
      </c>
      <c r="F4" s="1">
        <v>55</v>
      </c>
      <c r="G4" s="26">
        <f>SUM(C4:F4)</f>
        <v>242</v>
      </c>
      <c r="H4" s="35">
        <f>(G4*100)/352</f>
        <v>68.75</v>
      </c>
      <c r="I4" s="35">
        <f>100-H4</f>
        <v>31.25</v>
      </c>
      <c r="K4" s="1" t="s">
        <v>0</v>
      </c>
      <c r="L4" s="1">
        <v>0.32</v>
      </c>
      <c r="M4" s="1">
        <v>0.33</v>
      </c>
      <c r="N4" s="1">
        <v>0.33</v>
      </c>
      <c r="O4" s="1">
        <v>0.27</v>
      </c>
      <c r="P4" s="3">
        <f>AVERAGE(L4:O4)</f>
        <v>0.3125</v>
      </c>
    </row>
    <row r="5" spans="2:16" x14ac:dyDescent="0.25">
      <c r="B5" s="1" t="s">
        <v>1</v>
      </c>
      <c r="C5" s="1">
        <v>54</v>
      </c>
      <c r="D5" s="1">
        <v>32</v>
      </c>
      <c r="E5" s="1">
        <v>43</v>
      </c>
      <c r="F5" s="1">
        <v>49</v>
      </c>
      <c r="G5" s="26">
        <f t="shared" ref="G5:G18" si="0">SUM(C5:F5)</f>
        <v>178</v>
      </c>
      <c r="H5" s="35">
        <f t="shared" ref="H5:H18" si="1">(G5*100)/352</f>
        <v>50.56818181818182</v>
      </c>
      <c r="I5" s="35">
        <f t="shared" ref="I5:I19" si="2">100-H5</f>
        <v>49.43181818181818</v>
      </c>
      <c r="K5" s="1" t="s">
        <v>1</v>
      </c>
      <c r="L5" s="1">
        <v>0.24</v>
      </c>
      <c r="M5" s="1">
        <v>0.19</v>
      </c>
      <c r="N5" s="1">
        <v>0.24</v>
      </c>
      <c r="O5" s="1">
        <v>0.3</v>
      </c>
      <c r="P5" s="3">
        <f t="shared" ref="P5:P18" si="3">AVERAGE(L5:O5)</f>
        <v>0.24249999999999999</v>
      </c>
    </row>
    <row r="6" spans="2:16" x14ac:dyDescent="0.25">
      <c r="B6" s="1" t="s">
        <v>2</v>
      </c>
      <c r="C6" s="1">
        <v>35</v>
      </c>
      <c r="D6" s="1">
        <v>29</v>
      </c>
      <c r="E6" s="1">
        <v>27</v>
      </c>
      <c r="F6" s="1">
        <v>41</v>
      </c>
      <c r="G6" s="26">
        <f t="shared" si="0"/>
        <v>132</v>
      </c>
      <c r="H6" s="35">
        <f t="shared" si="1"/>
        <v>37.5</v>
      </c>
      <c r="I6" s="35">
        <f t="shared" si="2"/>
        <v>62.5</v>
      </c>
      <c r="K6" s="1" t="s">
        <v>2</v>
      </c>
      <c r="L6" s="1">
        <v>0.23</v>
      </c>
      <c r="M6" s="1">
        <v>0.19</v>
      </c>
      <c r="N6" s="1">
        <v>0.24</v>
      </c>
      <c r="O6" s="1">
        <v>0.3</v>
      </c>
      <c r="P6" s="3">
        <f t="shared" si="3"/>
        <v>0.24</v>
      </c>
    </row>
    <row r="7" spans="2:16" x14ac:dyDescent="0.25">
      <c r="B7" s="1" t="s">
        <v>3</v>
      </c>
      <c r="C7" s="1">
        <v>73</v>
      </c>
      <c r="D7" s="1">
        <v>63</v>
      </c>
      <c r="E7" s="1">
        <v>59</v>
      </c>
      <c r="F7" s="1">
        <v>57</v>
      </c>
      <c r="G7" s="26">
        <f t="shared" si="0"/>
        <v>252</v>
      </c>
      <c r="H7" s="35">
        <f t="shared" si="1"/>
        <v>71.590909090909093</v>
      </c>
      <c r="I7" s="35">
        <f t="shared" si="2"/>
        <v>28.409090909090907</v>
      </c>
      <c r="K7" s="1" t="s">
        <v>3</v>
      </c>
      <c r="L7" s="1">
        <v>0.17</v>
      </c>
      <c r="M7" s="1">
        <v>0.18</v>
      </c>
      <c r="N7" s="1">
        <v>0.22</v>
      </c>
      <c r="O7" s="1">
        <v>0.24</v>
      </c>
      <c r="P7" s="3">
        <f t="shared" si="3"/>
        <v>0.20249999999999999</v>
      </c>
    </row>
    <row r="8" spans="2:16" x14ac:dyDescent="0.25">
      <c r="B8" s="1" t="s">
        <v>4</v>
      </c>
      <c r="C8" s="1">
        <v>59</v>
      </c>
      <c r="D8" s="1">
        <v>45</v>
      </c>
      <c r="E8" s="1">
        <v>35</v>
      </c>
      <c r="F8" s="1">
        <v>27</v>
      </c>
      <c r="G8" s="26">
        <f t="shared" si="0"/>
        <v>166</v>
      </c>
      <c r="H8" s="35">
        <f t="shared" si="1"/>
        <v>47.159090909090907</v>
      </c>
      <c r="I8" s="35">
        <f t="shared" si="2"/>
        <v>52.840909090909093</v>
      </c>
      <c r="K8" s="1" t="s">
        <v>4</v>
      </c>
      <c r="L8" s="1">
        <v>0.15</v>
      </c>
      <c r="M8" s="1">
        <v>0.18</v>
      </c>
      <c r="N8" s="1">
        <v>0.24</v>
      </c>
      <c r="O8" s="1">
        <v>0.24</v>
      </c>
      <c r="P8" s="3">
        <f t="shared" si="3"/>
        <v>0.20249999999999999</v>
      </c>
    </row>
    <row r="9" spans="2:16" x14ac:dyDescent="0.25">
      <c r="B9" s="1" t="s">
        <v>5</v>
      </c>
      <c r="C9" s="1">
        <v>45</v>
      </c>
      <c r="D9" s="1">
        <v>13</v>
      </c>
      <c r="E9" s="1">
        <v>33</v>
      </c>
      <c r="F9" s="1">
        <v>29</v>
      </c>
      <c r="G9" s="26">
        <f t="shared" si="0"/>
        <v>120</v>
      </c>
      <c r="H9" s="35">
        <f t="shared" si="1"/>
        <v>34.090909090909093</v>
      </c>
      <c r="I9" s="35">
        <f t="shared" si="2"/>
        <v>65.909090909090907</v>
      </c>
      <c r="K9" s="1" t="s">
        <v>5</v>
      </c>
      <c r="L9" s="1">
        <v>0.11</v>
      </c>
      <c r="M9" s="1">
        <v>0.18</v>
      </c>
      <c r="N9" s="1">
        <v>0.26</v>
      </c>
      <c r="O9" s="1">
        <v>0.24</v>
      </c>
      <c r="P9" s="3">
        <f t="shared" si="3"/>
        <v>0.19750000000000001</v>
      </c>
    </row>
    <row r="10" spans="2:16" x14ac:dyDescent="0.25">
      <c r="B10" s="1" t="s">
        <v>6</v>
      </c>
      <c r="C10" s="1">
        <v>48</v>
      </c>
      <c r="D10" s="1">
        <v>21</v>
      </c>
      <c r="E10" s="1">
        <v>41</v>
      </c>
      <c r="F10" s="1">
        <v>70</v>
      </c>
      <c r="G10" s="26">
        <f t="shared" si="0"/>
        <v>180</v>
      </c>
      <c r="H10" s="35">
        <f t="shared" si="1"/>
        <v>51.136363636363633</v>
      </c>
      <c r="I10" s="35">
        <f t="shared" si="2"/>
        <v>48.863636363636367</v>
      </c>
      <c r="K10" s="1" t="s">
        <v>6</v>
      </c>
      <c r="L10" s="1">
        <v>0.42</v>
      </c>
      <c r="M10" s="1">
        <v>0.46</v>
      </c>
      <c r="N10" s="1">
        <v>0.4</v>
      </c>
      <c r="O10" s="1">
        <v>0.45</v>
      </c>
      <c r="P10" s="3">
        <f t="shared" si="3"/>
        <v>0.4325</v>
      </c>
    </row>
    <row r="11" spans="2:16" x14ac:dyDescent="0.25">
      <c r="B11" s="1" t="s">
        <v>7</v>
      </c>
      <c r="C11" s="1">
        <v>52</v>
      </c>
      <c r="D11" s="1">
        <v>35</v>
      </c>
      <c r="E11" s="1">
        <v>36</v>
      </c>
      <c r="F11" s="1">
        <v>38</v>
      </c>
      <c r="G11" s="26">
        <f t="shared" si="0"/>
        <v>161</v>
      </c>
      <c r="H11" s="35">
        <f t="shared" si="1"/>
        <v>45.738636363636367</v>
      </c>
      <c r="I11" s="35">
        <f t="shared" si="2"/>
        <v>54.261363636363633</v>
      </c>
      <c r="K11" s="1" t="s">
        <v>7</v>
      </c>
      <c r="L11" s="1">
        <v>0.2</v>
      </c>
      <c r="M11" s="1">
        <v>0.16</v>
      </c>
      <c r="N11" s="1">
        <v>0.28999999999999998</v>
      </c>
      <c r="O11" s="1">
        <v>0.28000000000000003</v>
      </c>
      <c r="P11" s="3">
        <f t="shared" si="3"/>
        <v>0.23249999999999998</v>
      </c>
    </row>
    <row r="12" spans="2:16" x14ac:dyDescent="0.25">
      <c r="B12" s="1" t="s">
        <v>8</v>
      </c>
      <c r="C12" s="1">
        <v>66</v>
      </c>
      <c r="D12" s="1">
        <v>42</v>
      </c>
      <c r="E12" s="1">
        <v>18</v>
      </c>
      <c r="F12" s="1">
        <v>50</v>
      </c>
      <c r="G12" s="26">
        <f t="shared" si="0"/>
        <v>176</v>
      </c>
      <c r="H12" s="35">
        <f t="shared" si="1"/>
        <v>50</v>
      </c>
      <c r="I12" s="35">
        <f t="shared" si="2"/>
        <v>50</v>
      </c>
      <c r="K12" s="1" t="s">
        <v>8</v>
      </c>
      <c r="L12" s="1">
        <v>0.14000000000000001</v>
      </c>
      <c r="M12" s="1">
        <v>0.1</v>
      </c>
      <c r="N12" s="1">
        <v>0.26</v>
      </c>
      <c r="O12" s="1">
        <v>0.31</v>
      </c>
      <c r="P12" s="3">
        <f t="shared" si="3"/>
        <v>0.20250000000000001</v>
      </c>
    </row>
    <row r="13" spans="2:16" x14ac:dyDescent="0.25">
      <c r="B13" s="1" t="s">
        <v>9</v>
      </c>
      <c r="C13" s="1">
        <v>32</v>
      </c>
      <c r="D13" s="1">
        <v>14</v>
      </c>
      <c r="E13" s="1">
        <v>32</v>
      </c>
      <c r="F13" s="1">
        <v>49</v>
      </c>
      <c r="G13" s="26">
        <f t="shared" si="0"/>
        <v>127</v>
      </c>
      <c r="H13" s="35">
        <f t="shared" si="1"/>
        <v>36.079545454545453</v>
      </c>
      <c r="I13" s="35">
        <f t="shared" si="2"/>
        <v>63.920454545454547</v>
      </c>
      <c r="K13" s="1" t="s">
        <v>9</v>
      </c>
      <c r="L13" s="1">
        <v>0.42</v>
      </c>
      <c r="M13" s="1">
        <v>0.52</v>
      </c>
      <c r="N13" s="1">
        <v>0.39</v>
      </c>
      <c r="O13" s="1">
        <v>0.39</v>
      </c>
      <c r="P13" s="3">
        <f t="shared" si="3"/>
        <v>0.43000000000000005</v>
      </c>
    </row>
    <row r="14" spans="2:16" x14ac:dyDescent="0.25">
      <c r="B14" s="1" t="s">
        <v>10</v>
      </c>
      <c r="C14" s="1">
        <v>26</v>
      </c>
      <c r="D14" s="1">
        <v>25</v>
      </c>
      <c r="E14" s="1">
        <v>15</v>
      </c>
      <c r="F14" s="1">
        <v>38</v>
      </c>
      <c r="G14" s="26">
        <f t="shared" si="0"/>
        <v>104</v>
      </c>
      <c r="H14" s="35">
        <f t="shared" si="1"/>
        <v>29.545454545454547</v>
      </c>
      <c r="I14" s="35">
        <f t="shared" si="2"/>
        <v>70.454545454545453</v>
      </c>
      <c r="K14" s="1" t="s">
        <v>10</v>
      </c>
      <c r="L14" s="1">
        <v>0.15</v>
      </c>
      <c r="M14" s="1">
        <v>0.14000000000000001</v>
      </c>
      <c r="N14" s="1">
        <v>0.28000000000000003</v>
      </c>
      <c r="O14" s="1">
        <v>0.32</v>
      </c>
      <c r="P14" s="3">
        <f t="shared" si="3"/>
        <v>0.22250000000000003</v>
      </c>
    </row>
    <row r="15" spans="2:16" x14ac:dyDescent="0.25">
      <c r="B15" s="1" t="s">
        <v>11</v>
      </c>
      <c r="C15" s="1">
        <v>36</v>
      </c>
      <c r="D15" s="1">
        <v>34</v>
      </c>
      <c r="E15" s="1">
        <v>44</v>
      </c>
      <c r="F15" s="1">
        <v>48</v>
      </c>
      <c r="G15" s="26">
        <f t="shared" si="0"/>
        <v>162</v>
      </c>
      <c r="H15" s="35">
        <f t="shared" si="1"/>
        <v>46.022727272727273</v>
      </c>
      <c r="I15" s="35">
        <f t="shared" si="2"/>
        <v>53.977272727272727</v>
      </c>
      <c r="K15" s="1" t="s">
        <v>11</v>
      </c>
      <c r="L15" s="1">
        <v>0.21</v>
      </c>
      <c r="M15" s="1">
        <v>0.25</v>
      </c>
      <c r="N15" s="1">
        <v>0.15</v>
      </c>
      <c r="O15" s="1">
        <v>0.22</v>
      </c>
      <c r="P15" s="3">
        <f t="shared" si="3"/>
        <v>0.20749999999999999</v>
      </c>
    </row>
    <row r="16" spans="2:16" x14ac:dyDescent="0.25">
      <c r="B16" s="1" t="s">
        <v>12</v>
      </c>
      <c r="C16" s="1">
        <v>31</v>
      </c>
      <c r="D16" s="1">
        <v>38</v>
      </c>
      <c r="E16" s="1">
        <v>34</v>
      </c>
      <c r="F16" s="1">
        <v>31</v>
      </c>
      <c r="G16" s="26">
        <f t="shared" si="0"/>
        <v>134</v>
      </c>
      <c r="H16" s="35">
        <f t="shared" si="1"/>
        <v>38.06818181818182</v>
      </c>
      <c r="I16" s="35">
        <f t="shared" si="2"/>
        <v>61.93181818181818</v>
      </c>
      <c r="K16" s="1" t="s">
        <v>12</v>
      </c>
      <c r="L16" s="1">
        <v>0.19</v>
      </c>
      <c r="M16" s="1">
        <v>0.21</v>
      </c>
      <c r="N16" s="1">
        <v>0.25</v>
      </c>
      <c r="O16" s="1">
        <v>0.12</v>
      </c>
      <c r="P16" s="3">
        <f t="shared" si="3"/>
        <v>0.1925</v>
      </c>
    </row>
    <row r="17" spans="2:16" x14ac:dyDescent="0.25">
      <c r="B17" s="1" t="s">
        <v>13</v>
      </c>
      <c r="C17" s="1">
        <v>34</v>
      </c>
      <c r="D17" s="1">
        <v>33</v>
      </c>
      <c r="E17" s="1">
        <v>41</v>
      </c>
      <c r="F17" s="1">
        <v>26</v>
      </c>
      <c r="G17" s="26">
        <f t="shared" si="0"/>
        <v>134</v>
      </c>
      <c r="H17" s="35">
        <f t="shared" si="1"/>
        <v>38.06818181818182</v>
      </c>
      <c r="I17" s="35">
        <f t="shared" si="2"/>
        <v>61.93181818181818</v>
      </c>
      <c r="K17" s="1" t="s">
        <v>13</v>
      </c>
      <c r="L17" s="1">
        <v>0.36</v>
      </c>
      <c r="M17" s="1">
        <v>0.28999999999999998</v>
      </c>
      <c r="N17" s="1">
        <v>0.4</v>
      </c>
      <c r="O17" s="1">
        <v>0.35</v>
      </c>
      <c r="P17" s="3">
        <f t="shared" si="3"/>
        <v>0.35</v>
      </c>
    </row>
    <row r="18" spans="2:16" x14ac:dyDescent="0.25">
      <c r="B18" s="1" t="s">
        <v>14</v>
      </c>
      <c r="C18" s="1">
        <v>22</v>
      </c>
      <c r="D18" s="1">
        <v>30</v>
      </c>
      <c r="E18" s="1">
        <v>18</v>
      </c>
      <c r="F18" s="1">
        <v>18</v>
      </c>
      <c r="G18" s="26">
        <f t="shared" si="0"/>
        <v>88</v>
      </c>
      <c r="H18" s="35">
        <f t="shared" si="1"/>
        <v>25</v>
      </c>
      <c r="I18" s="35">
        <f t="shared" si="2"/>
        <v>75</v>
      </c>
      <c r="K18" s="1" t="s">
        <v>14</v>
      </c>
      <c r="L18" s="1">
        <v>0.24</v>
      </c>
      <c r="M18" s="1">
        <v>0.23</v>
      </c>
      <c r="N18" s="1">
        <v>0.13</v>
      </c>
      <c r="O18" s="1">
        <v>0.28000000000000003</v>
      </c>
      <c r="P18" s="3">
        <f t="shared" si="3"/>
        <v>0.22</v>
      </c>
    </row>
    <row r="19" spans="2:16" x14ac:dyDescent="0.25">
      <c r="H19" s="33">
        <f>AVERAGE(H4:H18)</f>
        <v>44.621212121212125</v>
      </c>
      <c r="I19" s="36">
        <f t="shared" si="2"/>
        <v>55.378787878787875</v>
      </c>
      <c r="P19" s="34">
        <f>AVERAGE(P4:P18)</f>
        <v>0.25916666666666671</v>
      </c>
    </row>
    <row r="21" spans="2:16" ht="15" customHeight="1" x14ac:dyDescent="0.25"/>
    <row r="22" spans="2:16" ht="15" customHeight="1" x14ac:dyDescent="0.25">
      <c r="B22" s="33">
        <v>31.25</v>
      </c>
      <c r="C22" s="33">
        <v>49.43181818181818</v>
      </c>
      <c r="D22" s="33">
        <v>62.5</v>
      </c>
      <c r="E22" s="33">
        <v>28.409090909090907</v>
      </c>
      <c r="F22" s="33">
        <v>52.840909090909093</v>
      </c>
      <c r="G22" s="33">
        <v>65.909090909090907</v>
      </c>
      <c r="H22" s="33">
        <v>48.863636363636367</v>
      </c>
      <c r="I22" s="33">
        <v>54.261363636363633</v>
      </c>
      <c r="J22" s="33">
        <v>50</v>
      </c>
      <c r="K22" s="33">
        <v>63.920454545454547</v>
      </c>
      <c r="L22" s="33">
        <f>AVERAGE(B22:K22)</f>
        <v>50.738636363636367</v>
      </c>
    </row>
    <row r="23" spans="2:16" ht="15" customHeight="1" x14ac:dyDescent="0.25">
      <c r="I23" s="33"/>
    </row>
    <row r="24" spans="2:16" x14ac:dyDescent="0.25">
      <c r="I24" s="33"/>
    </row>
    <row r="25" spans="2:16" x14ac:dyDescent="0.25">
      <c r="I25" s="33"/>
    </row>
    <row r="26" spans="2:16" x14ac:dyDescent="0.25">
      <c r="I26" s="33"/>
    </row>
    <row r="27" spans="2:16" x14ac:dyDescent="0.25">
      <c r="I27" s="33"/>
    </row>
    <row r="28" spans="2:16" x14ac:dyDescent="0.25">
      <c r="I28" s="33"/>
    </row>
    <row r="29" spans="2:16" x14ac:dyDescent="0.25">
      <c r="I29" s="33"/>
    </row>
    <row r="30" spans="2:16" x14ac:dyDescent="0.25">
      <c r="I30" s="33"/>
    </row>
    <row r="31" spans="2:16" x14ac:dyDescent="0.25">
      <c r="I31" s="33"/>
    </row>
    <row r="32" spans="2:16" x14ac:dyDescent="0.25">
      <c r="I32" s="33"/>
    </row>
    <row r="64" ht="15" customHeight="1" x14ac:dyDescent="0.25"/>
  </sheetData>
  <mergeCells count="6">
    <mergeCell ref="C3:F3"/>
    <mergeCell ref="B1:I1"/>
    <mergeCell ref="B2:I2"/>
    <mergeCell ref="K1:P1"/>
    <mergeCell ref="K2:P2"/>
    <mergeCell ref="L3:O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61"/>
  <sheetViews>
    <sheetView tabSelected="1" zoomScale="60" zoomScaleNormal="60" workbookViewId="0">
      <selection activeCell="S34" sqref="S34:S44"/>
    </sheetView>
  </sheetViews>
  <sheetFormatPr defaultRowHeight="15" x14ac:dyDescent="0.25"/>
  <cols>
    <col min="1" max="1" width="5.7109375" customWidth="1"/>
    <col min="2" max="2" width="16.7109375" customWidth="1"/>
    <col min="3" max="3" width="12.85546875" customWidth="1"/>
    <col min="4" max="4" width="49" customWidth="1"/>
    <col min="6" max="6" width="13.7109375" customWidth="1"/>
    <col min="18" max="18" width="6.5703125" customWidth="1"/>
    <col min="19" max="19" width="51.7109375" customWidth="1"/>
    <col min="20" max="20" width="8.140625" customWidth="1"/>
  </cols>
  <sheetData>
    <row r="1" spans="2:35" x14ac:dyDescent="0.25">
      <c r="B1" s="61" t="s">
        <v>56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S1" s="54" t="s">
        <v>56</v>
      </c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</row>
    <row r="2" spans="2:35" x14ac:dyDescent="0.25"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</row>
    <row r="3" spans="2:35" x14ac:dyDescent="0.25">
      <c r="B3" s="62" t="s">
        <v>31</v>
      </c>
      <c r="C3" s="63" t="s">
        <v>32</v>
      </c>
      <c r="D3" s="62" t="s">
        <v>33</v>
      </c>
      <c r="E3" s="64" t="s">
        <v>34</v>
      </c>
      <c r="F3" s="65" t="s">
        <v>35</v>
      </c>
      <c r="G3" s="66" t="s">
        <v>36</v>
      </c>
      <c r="H3" s="66"/>
      <c r="I3" s="66"/>
      <c r="J3" s="66"/>
      <c r="K3" s="66"/>
      <c r="L3" s="66"/>
      <c r="M3" s="66"/>
      <c r="N3" s="66"/>
      <c r="O3" s="66"/>
      <c r="P3" s="66"/>
      <c r="Q3" s="67" t="s">
        <v>15</v>
      </c>
      <c r="S3" s="16" t="s">
        <v>48</v>
      </c>
      <c r="T3" s="13">
        <v>1</v>
      </c>
      <c r="U3" s="13">
        <v>2</v>
      </c>
      <c r="V3" s="13">
        <v>3</v>
      </c>
      <c r="W3" s="13">
        <v>4</v>
      </c>
      <c r="X3" s="13">
        <v>5</v>
      </c>
      <c r="Y3" s="13">
        <v>6</v>
      </c>
      <c r="Z3" s="13">
        <v>7</v>
      </c>
      <c r="AA3" s="14">
        <v>8</v>
      </c>
      <c r="AB3" s="14">
        <v>9</v>
      </c>
      <c r="AC3" s="14">
        <v>10</v>
      </c>
      <c r="AD3" s="15">
        <v>11</v>
      </c>
      <c r="AE3" s="15">
        <v>12</v>
      </c>
      <c r="AF3" s="14">
        <v>13</v>
      </c>
      <c r="AG3" s="14">
        <v>14</v>
      </c>
      <c r="AH3" s="14">
        <v>15</v>
      </c>
      <c r="AI3" s="20" t="s">
        <v>15</v>
      </c>
    </row>
    <row r="4" spans="2:35" x14ac:dyDescent="0.25">
      <c r="B4" s="62"/>
      <c r="C4" s="63"/>
      <c r="D4" s="62"/>
      <c r="E4" s="64"/>
      <c r="F4" s="65"/>
      <c r="G4" s="27">
        <v>1</v>
      </c>
      <c r="H4" s="27">
        <v>2</v>
      </c>
      <c r="I4" s="27">
        <v>3</v>
      </c>
      <c r="J4" s="27">
        <v>4</v>
      </c>
      <c r="K4" s="27">
        <v>5</v>
      </c>
      <c r="L4" s="27">
        <v>6</v>
      </c>
      <c r="M4" s="27">
        <v>7</v>
      </c>
      <c r="N4" s="27">
        <v>8</v>
      </c>
      <c r="O4" s="27">
        <v>9</v>
      </c>
      <c r="P4" s="27">
        <v>10</v>
      </c>
      <c r="Q4" s="67"/>
      <c r="S4" s="19" t="s">
        <v>45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1.1000000000000001</v>
      </c>
      <c r="AB4" s="19">
        <v>10.7</v>
      </c>
      <c r="AC4" s="19">
        <v>0</v>
      </c>
      <c r="AD4" s="19">
        <v>0</v>
      </c>
      <c r="AE4" s="19">
        <v>0</v>
      </c>
      <c r="AF4" s="19">
        <v>0</v>
      </c>
      <c r="AG4" s="19">
        <v>0</v>
      </c>
      <c r="AH4" s="19">
        <v>0</v>
      </c>
      <c r="AI4" s="21">
        <f>AVERAGE(T4:AH4)</f>
        <v>0.78666666666666663</v>
      </c>
    </row>
    <row r="5" spans="2:35" x14ac:dyDescent="0.25">
      <c r="B5" s="57" t="s">
        <v>0</v>
      </c>
      <c r="C5" s="60">
        <f>E5+E6+E7+E8</f>
        <v>43.150000000000006</v>
      </c>
      <c r="D5" s="23" t="s">
        <v>41</v>
      </c>
      <c r="E5" s="4">
        <v>22.65</v>
      </c>
      <c r="F5" s="5">
        <f>(E5*100)/C5</f>
        <v>52.491309385863261</v>
      </c>
      <c r="G5" s="23">
        <v>10.6</v>
      </c>
      <c r="H5" s="23">
        <v>9</v>
      </c>
      <c r="I5" s="23">
        <v>6</v>
      </c>
      <c r="J5" s="23">
        <v>10</v>
      </c>
      <c r="K5" s="23">
        <v>11</v>
      </c>
      <c r="L5" s="23">
        <v>10</v>
      </c>
      <c r="M5" s="23">
        <v>10.5</v>
      </c>
      <c r="N5" s="23">
        <v>11.3</v>
      </c>
      <c r="O5" s="23">
        <v>10.6</v>
      </c>
      <c r="P5" s="23">
        <v>9.3000000000000007</v>
      </c>
      <c r="Q5" s="11">
        <f>AVERAGE(G5:P5)</f>
        <v>9.8299999999999983</v>
      </c>
      <c r="S5" s="19" t="s">
        <v>41</v>
      </c>
      <c r="T5" s="19">
        <v>52.5</v>
      </c>
      <c r="U5" s="19">
        <v>100</v>
      </c>
      <c r="V5" s="19">
        <v>89.2</v>
      </c>
      <c r="W5" s="19">
        <v>97.6</v>
      </c>
      <c r="X5" s="19">
        <v>19.899999999999999</v>
      </c>
      <c r="Y5" s="19">
        <v>6.1</v>
      </c>
      <c r="Z5" s="19">
        <v>56.5</v>
      </c>
      <c r="AA5" s="19">
        <v>98.9</v>
      </c>
      <c r="AB5" s="19">
        <v>72</v>
      </c>
      <c r="AC5" s="19">
        <v>100</v>
      </c>
      <c r="AD5" s="19">
        <v>100</v>
      </c>
      <c r="AE5" s="19">
        <v>84.7</v>
      </c>
      <c r="AF5" s="19">
        <v>33.4</v>
      </c>
      <c r="AG5" s="19">
        <v>74</v>
      </c>
      <c r="AH5" s="19">
        <v>100</v>
      </c>
      <c r="AI5" s="21">
        <f t="shared" ref="AI5:AI12" si="0">AVERAGE(T5:AH5)</f>
        <v>72.319999999999993</v>
      </c>
    </row>
    <row r="6" spans="2:35" x14ac:dyDescent="0.25">
      <c r="B6" s="58"/>
      <c r="C6" s="60"/>
      <c r="D6" s="23" t="s">
        <v>44</v>
      </c>
      <c r="E6" s="4">
        <v>10.3</v>
      </c>
      <c r="F6" s="5">
        <f>E6*100/C5</f>
        <v>23.870220162224793</v>
      </c>
      <c r="G6" s="23">
        <v>25</v>
      </c>
      <c r="H6" s="23">
        <v>9</v>
      </c>
      <c r="I6" s="23">
        <v>13.5</v>
      </c>
      <c r="J6" s="23">
        <v>7</v>
      </c>
      <c r="K6" s="23">
        <v>4.5</v>
      </c>
      <c r="L6" s="23">
        <v>15</v>
      </c>
      <c r="M6" s="23">
        <v>8.1999999999999993</v>
      </c>
      <c r="N6" s="23">
        <v>10</v>
      </c>
      <c r="O6" s="23">
        <v>5.3</v>
      </c>
      <c r="P6" s="23">
        <v>4.2</v>
      </c>
      <c r="Q6" s="11">
        <f t="shared" ref="Q6:Q8" si="1">AVERAGE(G6:P6)</f>
        <v>10.17</v>
      </c>
      <c r="S6" s="19" t="s">
        <v>47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10.7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21">
        <f t="shared" si="0"/>
        <v>0.71333333333333326</v>
      </c>
    </row>
    <row r="7" spans="2:35" x14ac:dyDescent="0.25">
      <c r="B7" s="58"/>
      <c r="C7" s="60"/>
      <c r="D7" s="23" t="s">
        <v>42</v>
      </c>
      <c r="E7" s="4">
        <v>1.5</v>
      </c>
      <c r="F7" s="5">
        <f>E7*100/C5</f>
        <v>3.476245654692931</v>
      </c>
      <c r="G7" s="23">
        <v>11</v>
      </c>
      <c r="H7" s="23">
        <v>9</v>
      </c>
      <c r="I7" s="23">
        <v>8</v>
      </c>
      <c r="J7" s="23">
        <v>9.1999999999999993</v>
      </c>
      <c r="K7" s="23">
        <v>10.5</v>
      </c>
      <c r="L7" s="23">
        <v>7.8</v>
      </c>
      <c r="M7" s="23">
        <v>6.5</v>
      </c>
      <c r="N7" s="23">
        <v>12.3</v>
      </c>
      <c r="O7" s="23">
        <v>11</v>
      </c>
      <c r="P7" s="23">
        <v>12</v>
      </c>
      <c r="Q7" s="11">
        <f t="shared" si="1"/>
        <v>9.73</v>
      </c>
      <c r="S7" s="19" t="s">
        <v>64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23.5</v>
      </c>
      <c r="AG7" s="19">
        <v>0</v>
      </c>
      <c r="AH7" s="19">
        <v>0</v>
      </c>
      <c r="AI7" s="21">
        <f t="shared" si="0"/>
        <v>1.5666666666666667</v>
      </c>
    </row>
    <row r="8" spans="2:35" x14ac:dyDescent="0.25">
      <c r="B8" s="58"/>
      <c r="C8" s="60"/>
      <c r="D8" s="23" t="s">
        <v>43</v>
      </c>
      <c r="E8" s="4">
        <v>8.6999999999999993</v>
      </c>
      <c r="F8" s="5">
        <f>E8*100/C5</f>
        <v>20.162224797218997</v>
      </c>
      <c r="G8" s="23">
        <v>35.799999999999997</v>
      </c>
      <c r="H8" s="23">
        <v>42</v>
      </c>
      <c r="I8" s="23">
        <v>26.8</v>
      </c>
      <c r="J8" s="23">
        <v>24.3</v>
      </c>
      <c r="K8" s="23">
        <v>38</v>
      </c>
      <c r="L8" s="23">
        <v>36</v>
      </c>
      <c r="M8" s="23">
        <v>25.3</v>
      </c>
      <c r="N8" s="23">
        <v>36.299999999999997</v>
      </c>
      <c r="O8" s="23">
        <v>34.200000000000003</v>
      </c>
      <c r="P8" s="23">
        <v>29</v>
      </c>
      <c r="Q8" s="11">
        <f t="shared" si="1"/>
        <v>32.769999999999996</v>
      </c>
      <c r="S8" s="19" t="s">
        <v>52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10.1</v>
      </c>
      <c r="AH8" s="19">
        <v>0</v>
      </c>
      <c r="AI8" s="21">
        <f t="shared" si="0"/>
        <v>0.67333333333333334</v>
      </c>
    </row>
    <row r="9" spans="2:35" x14ac:dyDescent="0.25">
      <c r="B9" s="59"/>
      <c r="C9" s="60"/>
      <c r="D9" s="28" t="s">
        <v>62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29">
        <f>AVERAGE(Q5:Q8)</f>
        <v>15.625</v>
      </c>
      <c r="S9" s="19" t="s">
        <v>44</v>
      </c>
      <c r="T9" s="19">
        <v>23.9</v>
      </c>
      <c r="U9" s="19">
        <v>0</v>
      </c>
      <c r="V9" s="19">
        <v>2.2999999999999998</v>
      </c>
      <c r="W9" s="19">
        <v>0</v>
      </c>
      <c r="X9" s="19">
        <v>0</v>
      </c>
      <c r="Y9" s="19">
        <v>93.9</v>
      </c>
      <c r="Z9" s="19">
        <v>17.7</v>
      </c>
      <c r="AA9" s="19">
        <v>0</v>
      </c>
      <c r="AB9" s="19">
        <v>1.3</v>
      </c>
      <c r="AC9" s="19">
        <v>0</v>
      </c>
      <c r="AD9" s="19">
        <v>0</v>
      </c>
      <c r="AE9" s="19">
        <v>15.3</v>
      </c>
      <c r="AF9" s="19">
        <v>0</v>
      </c>
      <c r="AG9" s="19">
        <v>1.7</v>
      </c>
      <c r="AH9" s="19">
        <v>0</v>
      </c>
      <c r="AI9" s="21">
        <f t="shared" si="0"/>
        <v>10.406666666666668</v>
      </c>
    </row>
    <row r="10" spans="2:35" x14ac:dyDescent="0.25">
      <c r="B10" s="60" t="s">
        <v>1</v>
      </c>
      <c r="C10" s="60">
        <v>30.7</v>
      </c>
      <c r="D10" s="23" t="s">
        <v>41</v>
      </c>
      <c r="E10" s="4">
        <v>30.7</v>
      </c>
      <c r="F10" s="6">
        <v>100</v>
      </c>
      <c r="G10" s="23">
        <v>12.7</v>
      </c>
      <c r="H10" s="23">
        <v>17</v>
      </c>
      <c r="I10" s="23">
        <v>10</v>
      </c>
      <c r="J10" s="23">
        <v>9.6</v>
      </c>
      <c r="K10" s="23">
        <v>24.2</v>
      </c>
      <c r="L10" s="23">
        <v>17.5</v>
      </c>
      <c r="M10" s="23">
        <v>9.5</v>
      </c>
      <c r="N10" s="23">
        <v>11.1</v>
      </c>
      <c r="O10" s="23">
        <v>6.1</v>
      </c>
      <c r="P10" s="23">
        <v>8</v>
      </c>
      <c r="Q10" s="11">
        <f>AVERAGE(G10:P10)</f>
        <v>12.569999999999999</v>
      </c>
      <c r="S10" s="19" t="s">
        <v>43</v>
      </c>
      <c r="T10" s="19">
        <v>20.2</v>
      </c>
      <c r="U10" s="19">
        <v>0</v>
      </c>
      <c r="V10" s="19">
        <v>8.5</v>
      </c>
      <c r="W10" s="19">
        <v>0</v>
      </c>
      <c r="X10" s="19">
        <v>80.099999999999994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41.9</v>
      </c>
      <c r="AG10" s="19">
        <v>0</v>
      </c>
      <c r="AH10" s="19">
        <v>0</v>
      </c>
      <c r="AI10" s="21">
        <f t="shared" si="0"/>
        <v>10.046666666666665</v>
      </c>
    </row>
    <row r="11" spans="2:35" x14ac:dyDescent="0.25">
      <c r="B11" s="60"/>
      <c r="C11" s="60"/>
      <c r="D11" s="28" t="s">
        <v>62</v>
      </c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29">
        <v>12.6</v>
      </c>
      <c r="S11" s="19" t="s">
        <v>42</v>
      </c>
      <c r="T11" s="19">
        <v>3.5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25.8</v>
      </c>
      <c r="AA11" s="19">
        <v>0</v>
      </c>
      <c r="AB11" s="19">
        <v>4</v>
      </c>
      <c r="AC11" s="19">
        <v>0</v>
      </c>
      <c r="AD11" s="19">
        <v>0</v>
      </c>
      <c r="AE11" s="19">
        <v>0</v>
      </c>
      <c r="AF11" s="19">
        <v>0</v>
      </c>
      <c r="AG11" s="19">
        <v>14.1</v>
      </c>
      <c r="AH11" s="19">
        <v>0</v>
      </c>
      <c r="AI11" s="21">
        <f t="shared" si="0"/>
        <v>3.1599999999999997</v>
      </c>
    </row>
    <row r="12" spans="2:35" x14ac:dyDescent="0.25">
      <c r="B12" s="60" t="s">
        <v>37</v>
      </c>
      <c r="C12" s="60">
        <f>E12+E14+E13</f>
        <v>39.35</v>
      </c>
      <c r="D12" s="23" t="s">
        <v>41</v>
      </c>
      <c r="E12" s="4">
        <v>35.1</v>
      </c>
      <c r="F12" s="5">
        <f>E12*100/C12</f>
        <v>89.199491740787792</v>
      </c>
      <c r="G12" s="23">
        <v>17.100000000000001</v>
      </c>
      <c r="H12" s="23">
        <v>8.4</v>
      </c>
      <c r="I12" s="23">
        <v>8.6</v>
      </c>
      <c r="J12" s="23">
        <v>9.3000000000000007</v>
      </c>
      <c r="K12" s="23">
        <v>14.2</v>
      </c>
      <c r="L12" s="23">
        <v>17.399999999999999</v>
      </c>
      <c r="M12" s="23">
        <v>21.2</v>
      </c>
      <c r="N12" s="23">
        <v>5.0999999999999996</v>
      </c>
      <c r="O12" s="23">
        <v>14.8</v>
      </c>
      <c r="P12" s="23">
        <v>6</v>
      </c>
      <c r="Q12" s="11">
        <f>AVERAGE(G12:P12)</f>
        <v>12.209999999999999</v>
      </c>
      <c r="S12" s="19" t="s">
        <v>40</v>
      </c>
      <c r="T12" s="19">
        <v>0</v>
      </c>
      <c r="U12" s="19">
        <v>0</v>
      </c>
      <c r="V12" s="19">
        <v>0</v>
      </c>
      <c r="W12" s="19">
        <v>2.4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1.1000000000000001</v>
      </c>
      <c r="AG12" s="19">
        <v>0</v>
      </c>
      <c r="AH12" s="19">
        <v>0</v>
      </c>
      <c r="AI12" s="21">
        <f t="shared" si="0"/>
        <v>0.23333333333333334</v>
      </c>
    </row>
    <row r="13" spans="2:35" x14ac:dyDescent="0.25">
      <c r="B13" s="60"/>
      <c r="C13" s="60"/>
      <c r="D13" s="23" t="s">
        <v>44</v>
      </c>
      <c r="E13" s="4">
        <v>0.9</v>
      </c>
      <c r="F13" s="5">
        <f>E13*100/C12</f>
        <v>2.2871664548919948</v>
      </c>
      <c r="G13" s="23">
        <v>10.199999999999999</v>
      </c>
      <c r="H13" s="23">
        <v>5.3</v>
      </c>
      <c r="I13" s="23">
        <v>2.5</v>
      </c>
      <c r="J13" s="23">
        <v>19.3</v>
      </c>
      <c r="K13" s="23">
        <v>8.1999999999999993</v>
      </c>
      <c r="L13" s="23"/>
      <c r="M13" s="23"/>
      <c r="N13" s="23"/>
      <c r="O13" s="23"/>
      <c r="P13" s="23"/>
      <c r="Q13" s="11">
        <f>(G13+H13+I13+J13+K13)/5</f>
        <v>9.1</v>
      </c>
      <c r="AI13" s="33"/>
    </row>
    <row r="14" spans="2:35" x14ac:dyDescent="0.25">
      <c r="B14" s="60"/>
      <c r="C14" s="60"/>
      <c r="D14" s="23" t="s">
        <v>43</v>
      </c>
      <c r="E14" s="4">
        <v>3.35</v>
      </c>
      <c r="F14" s="5">
        <f>E14*100/C12</f>
        <v>8.5133418043202038</v>
      </c>
      <c r="G14" s="23">
        <v>41.1</v>
      </c>
      <c r="H14" s="23">
        <v>28.5</v>
      </c>
      <c r="I14" s="23">
        <v>29</v>
      </c>
      <c r="J14" s="23">
        <v>13.5</v>
      </c>
      <c r="K14" s="23">
        <v>24</v>
      </c>
      <c r="L14" s="23">
        <v>17.100000000000001</v>
      </c>
      <c r="M14" s="23">
        <v>20.2</v>
      </c>
      <c r="N14" s="23">
        <v>18.3</v>
      </c>
      <c r="O14" s="23">
        <v>10.1</v>
      </c>
      <c r="P14" s="23">
        <v>9.8000000000000007</v>
      </c>
      <c r="Q14" s="11">
        <f>AVERAGE(G14:P14)</f>
        <v>21.16</v>
      </c>
    </row>
    <row r="15" spans="2:35" x14ac:dyDescent="0.25">
      <c r="B15" s="60"/>
      <c r="C15" s="60"/>
      <c r="D15" s="28" t="s">
        <v>62</v>
      </c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29">
        <f>AVERAGE(Q12:Q14)</f>
        <v>14.156666666666666</v>
      </c>
      <c r="S15" s="40">
        <v>15.6</v>
      </c>
    </row>
    <row r="16" spans="2:35" x14ac:dyDescent="0.25">
      <c r="B16" s="60" t="s">
        <v>3</v>
      </c>
      <c r="C16" s="60">
        <f>E16+E17</f>
        <v>86.1</v>
      </c>
      <c r="D16" s="2" t="s">
        <v>40</v>
      </c>
      <c r="E16" s="4">
        <v>2.1</v>
      </c>
      <c r="F16" s="5">
        <f>E16*100/C16</f>
        <v>2.4390243902439024</v>
      </c>
      <c r="G16" s="23">
        <v>15.2</v>
      </c>
      <c r="H16" s="23">
        <v>6.5</v>
      </c>
      <c r="I16" s="23">
        <v>7.5</v>
      </c>
      <c r="J16" s="23">
        <v>11.2</v>
      </c>
      <c r="K16" s="23">
        <v>9.5</v>
      </c>
      <c r="L16" s="23">
        <v>10.3</v>
      </c>
      <c r="M16" s="23">
        <v>7</v>
      </c>
      <c r="N16" s="23">
        <v>8</v>
      </c>
      <c r="O16" s="23">
        <v>9.1</v>
      </c>
      <c r="P16" s="23">
        <v>5</v>
      </c>
      <c r="Q16" s="11">
        <f>AVERAGE(G16:P16)</f>
        <v>8.93</v>
      </c>
      <c r="S16" s="38">
        <v>12.6</v>
      </c>
    </row>
    <row r="17" spans="2:19" x14ac:dyDescent="0.25">
      <c r="B17" s="60"/>
      <c r="C17" s="60"/>
      <c r="D17" s="2" t="s">
        <v>41</v>
      </c>
      <c r="E17" s="4">
        <v>84</v>
      </c>
      <c r="F17" s="5">
        <f>E17*100/C16</f>
        <v>97.560975609756099</v>
      </c>
      <c r="G17" s="23">
        <v>20</v>
      </c>
      <c r="H17" s="23">
        <v>10</v>
      </c>
      <c r="I17" s="23">
        <v>11.2</v>
      </c>
      <c r="J17" s="23">
        <v>16.3</v>
      </c>
      <c r="K17" s="23">
        <v>15</v>
      </c>
      <c r="L17" s="23">
        <v>11</v>
      </c>
      <c r="M17" s="23">
        <v>20</v>
      </c>
      <c r="N17" s="23">
        <v>19</v>
      </c>
      <c r="O17" s="23">
        <v>18.5</v>
      </c>
      <c r="P17" s="23">
        <v>14.3</v>
      </c>
      <c r="Q17" s="11">
        <f>AVERAGE(G17:P17)</f>
        <v>15.530000000000001</v>
      </c>
      <c r="S17" s="38">
        <v>14.2</v>
      </c>
    </row>
    <row r="18" spans="2:19" x14ac:dyDescent="0.25">
      <c r="B18" s="60"/>
      <c r="C18" s="60"/>
      <c r="D18" s="28" t="s">
        <v>62</v>
      </c>
      <c r="E18" s="69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1"/>
      <c r="Q18" s="29">
        <f>AVERAGE(Q16:Q17)</f>
        <v>12.23</v>
      </c>
      <c r="S18" s="40">
        <v>19.100000000000001</v>
      </c>
    </row>
    <row r="19" spans="2:19" x14ac:dyDescent="0.25">
      <c r="B19" s="60" t="s">
        <v>4</v>
      </c>
      <c r="C19" s="60">
        <v>75.5</v>
      </c>
      <c r="D19" s="2" t="s">
        <v>41</v>
      </c>
      <c r="E19" s="4">
        <v>15</v>
      </c>
      <c r="F19" s="5">
        <f>E19*100/C19</f>
        <v>19.867549668874172</v>
      </c>
      <c r="G19" s="23">
        <v>10</v>
      </c>
      <c r="H19" s="23">
        <v>5.3</v>
      </c>
      <c r="I19" s="23">
        <v>10.5</v>
      </c>
      <c r="J19" s="23">
        <v>7</v>
      </c>
      <c r="K19" s="23">
        <v>9.1999999999999993</v>
      </c>
      <c r="L19" s="23">
        <v>3.4</v>
      </c>
      <c r="M19" s="23">
        <v>10.5</v>
      </c>
      <c r="N19" s="23">
        <v>11</v>
      </c>
      <c r="O19" s="23">
        <v>6.5</v>
      </c>
      <c r="P19" s="23">
        <v>9.1</v>
      </c>
      <c r="Q19" s="11">
        <f>AVERAGE(G19:P19)</f>
        <v>8.25</v>
      </c>
      <c r="S19" s="38">
        <v>8.4</v>
      </c>
    </row>
    <row r="20" spans="2:19" x14ac:dyDescent="0.25">
      <c r="B20" s="60"/>
      <c r="C20" s="60"/>
      <c r="D20" s="2" t="s">
        <v>43</v>
      </c>
      <c r="E20" s="4">
        <v>60.5</v>
      </c>
      <c r="F20" s="5">
        <f>E20*100/C19</f>
        <v>80.132450331125824</v>
      </c>
      <c r="G20" s="23">
        <v>30.2</v>
      </c>
      <c r="H20" s="23">
        <v>43</v>
      </c>
      <c r="I20" s="23">
        <v>22.4</v>
      </c>
      <c r="J20" s="23">
        <v>36.799999999999997</v>
      </c>
      <c r="K20" s="23">
        <v>24.3</v>
      </c>
      <c r="L20" s="23">
        <v>45.5</v>
      </c>
      <c r="M20" s="23">
        <v>30.6</v>
      </c>
      <c r="N20" s="23">
        <v>24.3</v>
      </c>
      <c r="O20" s="23">
        <v>18.899999999999999</v>
      </c>
      <c r="P20" s="23">
        <v>23.1</v>
      </c>
      <c r="Q20" s="11">
        <f>AVERAGE(G20:P20)</f>
        <v>29.909999999999997</v>
      </c>
      <c r="S20" s="39">
        <v>8.3000000000000007</v>
      </c>
    </row>
    <row r="21" spans="2:19" x14ac:dyDescent="0.25">
      <c r="B21" s="60"/>
      <c r="C21" s="60"/>
      <c r="D21" s="28" t="s">
        <v>62</v>
      </c>
      <c r="E21" s="69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1"/>
      <c r="Q21" s="29">
        <f>AVERAGE(Q19:Q20)</f>
        <v>19.079999999999998</v>
      </c>
      <c r="S21" s="39">
        <v>7.6</v>
      </c>
    </row>
    <row r="22" spans="2:19" x14ac:dyDescent="0.25">
      <c r="B22" s="57" t="s">
        <v>25</v>
      </c>
      <c r="C22" s="57">
        <v>39.4</v>
      </c>
      <c r="D22" s="2" t="s">
        <v>41</v>
      </c>
      <c r="E22" s="4">
        <v>2.4</v>
      </c>
      <c r="F22" s="5">
        <f>E22*100/C22</f>
        <v>6.091370558375635</v>
      </c>
      <c r="G22" s="23">
        <v>6</v>
      </c>
      <c r="H22" s="23">
        <v>7</v>
      </c>
      <c r="I22" s="23">
        <v>8</v>
      </c>
      <c r="J22" s="23">
        <v>4.0999999999999996</v>
      </c>
      <c r="K22" s="23">
        <v>5.6</v>
      </c>
      <c r="L22" s="23">
        <v>5.5</v>
      </c>
      <c r="M22" s="23">
        <v>7</v>
      </c>
      <c r="N22" s="23">
        <v>8</v>
      </c>
      <c r="O22" s="23">
        <v>5.5</v>
      </c>
      <c r="P22" s="23">
        <v>5.5</v>
      </c>
      <c r="Q22" s="11">
        <f>AVERAGE(G22:P22)</f>
        <v>6.2200000000000006</v>
      </c>
      <c r="S22" s="39">
        <v>20.399999999999999</v>
      </c>
    </row>
    <row r="23" spans="2:19" x14ac:dyDescent="0.25">
      <c r="B23" s="58"/>
      <c r="C23" s="58"/>
      <c r="D23" s="23" t="s">
        <v>44</v>
      </c>
      <c r="E23" s="4">
        <v>37</v>
      </c>
      <c r="F23" s="5">
        <f>E23*100/C22</f>
        <v>93.90862944162437</v>
      </c>
      <c r="G23" s="23">
        <v>15</v>
      </c>
      <c r="H23" s="23">
        <v>16.100000000000001</v>
      </c>
      <c r="I23" s="23">
        <v>9.1999999999999993</v>
      </c>
      <c r="J23" s="23">
        <v>10.3</v>
      </c>
      <c r="K23" s="23">
        <v>17.8</v>
      </c>
      <c r="L23" s="23">
        <v>6.3</v>
      </c>
      <c r="M23" s="23">
        <v>4.5</v>
      </c>
      <c r="N23" s="23">
        <v>7.9</v>
      </c>
      <c r="O23" s="23">
        <v>10</v>
      </c>
      <c r="P23" s="23">
        <v>8</v>
      </c>
      <c r="Q23" s="11">
        <f>AVERAGE(G23:P23)</f>
        <v>10.51</v>
      </c>
      <c r="S23" s="39">
        <v>9.8000000000000007</v>
      </c>
    </row>
    <row r="24" spans="2:19" x14ac:dyDescent="0.25">
      <c r="B24" s="59"/>
      <c r="C24" s="59"/>
      <c r="D24" s="28" t="s">
        <v>62</v>
      </c>
      <c r="E24" s="69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1"/>
      <c r="Q24" s="29">
        <f>AVERAGE(Q22:Q23)</f>
        <v>8.3650000000000002</v>
      </c>
      <c r="S24" s="39">
        <v>11.9</v>
      </c>
    </row>
    <row r="25" spans="2:19" x14ac:dyDescent="0.25">
      <c r="B25" s="57" t="s">
        <v>38</v>
      </c>
      <c r="C25" s="57">
        <f>E25+E26+E27</f>
        <v>12.4</v>
      </c>
      <c r="D25" s="23" t="s">
        <v>42</v>
      </c>
      <c r="E25" s="4">
        <v>3.2</v>
      </c>
      <c r="F25" s="5">
        <f>E25*100/12.4</f>
        <v>25.806451612903224</v>
      </c>
      <c r="G25" s="23">
        <v>11</v>
      </c>
      <c r="H25" s="23">
        <v>11.2</v>
      </c>
      <c r="I25" s="23">
        <v>12.5</v>
      </c>
      <c r="J25" s="23">
        <v>7.5</v>
      </c>
      <c r="K25" s="23">
        <v>10.199999999999999</v>
      </c>
      <c r="L25" s="23">
        <v>11.3</v>
      </c>
      <c r="M25" s="23">
        <v>9.5</v>
      </c>
      <c r="N25" s="23">
        <v>12</v>
      </c>
      <c r="O25" s="23">
        <v>11.2</v>
      </c>
      <c r="P25" s="23">
        <v>9.5</v>
      </c>
      <c r="Q25" s="11">
        <f>AVERAGE(G25:P25)</f>
        <v>10.59</v>
      </c>
      <c r="S25" s="39">
        <v>7.9</v>
      </c>
    </row>
    <row r="26" spans="2:19" x14ac:dyDescent="0.25">
      <c r="B26" s="58"/>
      <c r="C26" s="58"/>
      <c r="D26" s="23" t="s">
        <v>44</v>
      </c>
      <c r="E26" s="4">
        <v>2.2000000000000002</v>
      </c>
      <c r="F26" s="5">
        <f t="shared" ref="F26:F27" si="2">E26*100/12.4</f>
        <v>17.741935483870968</v>
      </c>
      <c r="G26" s="23">
        <v>6</v>
      </c>
      <c r="H26" s="23">
        <v>5.5</v>
      </c>
      <c r="I26" s="23">
        <v>4.5</v>
      </c>
      <c r="J26" s="23">
        <v>4.4000000000000004</v>
      </c>
      <c r="K26" s="23">
        <v>3.8</v>
      </c>
      <c r="L26" s="23">
        <v>5.5</v>
      </c>
      <c r="M26" s="23">
        <v>6.2</v>
      </c>
      <c r="N26" s="23">
        <v>3.5</v>
      </c>
      <c r="O26" s="23">
        <v>4</v>
      </c>
      <c r="P26" s="23">
        <v>3.2</v>
      </c>
      <c r="Q26" s="11">
        <f>AVERAGE(G26:P26)</f>
        <v>4.66</v>
      </c>
      <c r="S26" s="39">
        <v>9.5</v>
      </c>
    </row>
    <row r="27" spans="2:19" x14ac:dyDescent="0.25">
      <c r="B27" s="58"/>
      <c r="C27" s="58"/>
      <c r="D27" s="2" t="s">
        <v>41</v>
      </c>
      <c r="E27" s="4">
        <v>7</v>
      </c>
      <c r="F27" s="5">
        <f t="shared" si="2"/>
        <v>56.451612903225808</v>
      </c>
      <c r="G27" s="23">
        <v>6.8</v>
      </c>
      <c r="H27" s="23">
        <v>7.8</v>
      </c>
      <c r="I27" s="23">
        <v>10.5</v>
      </c>
      <c r="J27" s="23">
        <v>9</v>
      </c>
      <c r="K27" s="23">
        <v>12</v>
      </c>
      <c r="L27" s="23">
        <v>10.5</v>
      </c>
      <c r="M27" s="23">
        <v>11</v>
      </c>
      <c r="N27" s="23">
        <v>12</v>
      </c>
      <c r="O27" s="23">
        <v>10.5</v>
      </c>
      <c r="P27" s="23">
        <v>7.6</v>
      </c>
      <c r="Q27" s="11">
        <f>AVERAGE(G27:P27)</f>
        <v>9.77</v>
      </c>
      <c r="S27" s="39">
        <v>7.1</v>
      </c>
    </row>
    <row r="28" spans="2:19" x14ac:dyDescent="0.25">
      <c r="B28" s="59"/>
      <c r="C28" s="59"/>
      <c r="D28" s="28" t="s">
        <v>62</v>
      </c>
      <c r="E28" s="69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1"/>
      <c r="Q28" s="29">
        <f>AVERAGE(Q25:Q27)</f>
        <v>8.34</v>
      </c>
      <c r="S28" s="39">
        <v>9.1</v>
      </c>
    </row>
    <row r="29" spans="2:19" x14ac:dyDescent="0.25">
      <c r="B29" s="57" t="s">
        <v>39</v>
      </c>
      <c r="C29" s="57">
        <v>9.1</v>
      </c>
      <c r="D29" s="2" t="s">
        <v>41</v>
      </c>
      <c r="E29" s="4">
        <v>9</v>
      </c>
      <c r="F29" s="5">
        <f>E29*100/C29</f>
        <v>98.901098901098905</v>
      </c>
      <c r="G29" s="23">
        <v>10.6</v>
      </c>
      <c r="H29" s="23">
        <v>13.3</v>
      </c>
      <c r="I29" s="23">
        <v>8.1</v>
      </c>
      <c r="J29" s="23">
        <v>7.6</v>
      </c>
      <c r="K29" s="23">
        <v>7.7</v>
      </c>
      <c r="L29" s="23">
        <v>7.9</v>
      </c>
      <c r="M29" s="23">
        <v>10.9</v>
      </c>
      <c r="N29" s="23">
        <v>8.5</v>
      </c>
      <c r="O29" s="23">
        <v>5.4</v>
      </c>
      <c r="P29" s="23">
        <v>7.9</v>
      </c>
      <c r="Q29" s="11">
        <f>AVERAGE(G29:P29)</f>
        <v>8.7900000000000027</v>
      </c>
      <c r="S29">
        <f>AVERAGE(S15:S28)</f>
        <v>11.535714285714283</v>
      </c>
    </row>
    <row r="30" spans="2:19" x14ac:dyDescent="0.25">
      <c r="B30" s="58"/>
      <c r="C30" s="58"/>
      <c r="D30" s="32" t="s">
        <v>45</v>
      </c>
      <c r="E30" s="4">
        <v>0.1</v>
      </c>
      <c r="F30" s="6">
        <v>1.1000000000000001</v>
      </c>
      <c r="G30" s="23">
        <v>7.6</v>
      </c>
      <c r="H30" s="23">
        <v>6.2</v>
      </c>
      <c r="I30" s="23">
        <v>5.3</v>
      </c>
      <c r="J30" s="23"/>
      <c r="K30" s="23"/>
      <c r="L30" s="23"/>
      <c r="M30" s="23"/>
      <c r="N30" s="23"/>
      <c r="O30" s="23"/>
      <c r="P30" s="23"/>
      <c r="Q30" s="11">
        <f>(G30+H30+I30)/3</f>
        <v>6.3666666666666671</v>
      </c>
    </row>
    <row r="31" spans="2:19" x14ac:dyDescent="0.25">
      <c r="B31" s="59"/>
      <c r="C31" s="59"/>
      <c r="D31" s="28" t="s">
        <v>62</v>
      </c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29">
        <f>AVERAGE(Q29:Q30)</f>
        <v>7.5783333333333349</v>
      </c>
    </row>
    <row r="32" spans="2:19" x14ac:dyDescent="0.25">
      <c r="B32" s="57" t="s">
        <v>46</v>
      </c>
      <c r="C32" s="57">
        <f>E30+E32+E34+E33+E35+E36</f>
        <v>7.4999999999999991</v>
      </c>
      <c r="D32" s="2" t="s">
        <v>41</v>
      </c>
      <c r="E32" s="4">
        <v>5.4</v>
      </c>
      <c r="F32" s="5">
        <f>E32*100/C32</f>
        <v>72.000000000000014</v>
      </c>
      <c r="G32" s="23">
        <v>9.5</v>
      </c>
      <c r="H32" s="23">
        <v>9.6</v>
      </c>
      <c r="I32" s="23">
        <v>8.1</v>
      </c>
      <c r="J32" s="23">
        <v>10.4</v>
      </c>
      <c r="K32" s="23">
        <v>8.4</v>
      </c>
      <c r="L32" s="23">
        <v>9.6</v>
      </c>
      <c r="M32" s="23">
        <v>7.5</v>
      </c>
      <c r="N32" s="23">
        <v>8.1999999999999993</v>
      </c>
      <c r="O32" s="23">
        <v>5.0999999999999996</v>
      </c>
      <c r="P32" s="23">
        <v>9.8000000000000007</v>
      </c>
      <c r="Q32" s="11">
        <f>(G32+H32+I32)/3</f>
        <v>9.0666666666666682</v>
      </c>
    </row>
    <row r="33" spans="2:19" x14ac:dyDescent="0.25">
      <c r="B33" s="58"/>
      <c r="C33" s="58"/>
      <c r="D33" s="23" t="s">
        <v>44</v>
      </c>
      <c r="E33" s="4">
        <v>0.1</v>
      </c>
      <c r="F33" s="5">
        <f>E33*100/C32</f>
        <v>1.3333333333333335</v>
      </c>
      <c r="G33" s="23">
        <v>2.6</v>
      </c>
      <c r="H33" s="23">
        <v>2.1</v>
      </c>
      <c r="I33" s="23">
        <v>1.2</v>
      </c>
      <c r="J33" s="23">
        <v>2.2999999999999998</v>
      </c>
      <c r="K33" s="23">
        <v>1.9</v>
      </c>
      <c r="L33" s="23">
        <v>1.6</v>
      </c>
      <c r="M33" s="23">
        <v>0.6</v>
      </c>
      <c r="N33" s="23">
        <v>2.6</v>
      </c>
      <c r="O33" s="23">
        <v>3.2</v>
      </c>
      <c r="P33" s="23"/>
      <c r="Q33" s="11">
        <v>18.100000000000001</v>
      </c>
    </row>
    <row r="34" spans="2:19" x14ac:dyDescent="0.25">
      <c r="B34" s="58"/>
      <c r="C34" s="58"/>
      <c r="D34" s="23" t="s">
        <v>42</v>
      </c>
      <c r="E34" s="4">
        <v>0.3</v>
      </c>
      <c r="F34" s="5">
        <f>E34*100/C32</f>
        <v>4.0000000000000009</v>
      </c>
      <c r="G34" s="23">
        <v>14.6</v>
      </c>
      <c r="H34" s="23">
        <v>11.2</v>
      </c>
      <c r="I34" s="23">
        <v>11.4</v>
      </c>
      <c r="J34" s="23">
        <v>11.1</v>
      </c>
      <c r="K34" s="23">
        <v>10.8</v>
      </c>
      <c r="L34" s="23"/>
      <c r="M34" s="23"/>
      <c r="N34" s="23"/>
      <c r="O34" s="23"/>
      <c r="P34" s="23"/>
      <c r="Q34" s="11">
        <f>(G34+H34+I34+J34+K34)/5</f>
        <v>11.819999999999999</v>
      </c>
      <c r="S34" s="40"/>
    </row>
    <row r="35" spans="2:19" x14ac:dyDescent="0.25">
      <c r="B35" s="58"/>
      <c r="C35" s="58"/>
      <c r="D35" s="32" t="s">
        <v>45</v>
      </c>
      <c r="E35" s="4">
        <v>0.8</v>
      </c>
      <c r="F35" s="5">
        <f>E35*100/C32</f>
        <v>10.666666666666668</v>
      </c>
      <c r="G35" s="23">
        <v>7.5</v>
      </c>
      <c r="H35" s="23">
        <v>5.8</v>
      </c>
      <c r="I35" s="23">
        <v>3.7</v>
      </c>
      <c r="J35" s="23">
        <v>7.1</v>
      </c>
      <c r="K35" s="23">
        <v>6.6</v>
      </c>
      <c r="L35" s="23">
        <v>6.7</v>
      </c>
      <c r="M35" s="23">
        <v>6</v>
      </c>
      <c r="N35" s="23">
        <v>7.2</v>
      </c>
      <c r="O35" s="23">
        <v>4.2</v>
      </c>
      <c r="P35" s="23">
        <v>4.2</v>
      </c>
      <c r="Q35" s="11">
        <f>SUM(G35:P35)</f>
        <v>59.000000000000014</v>
      </c>
      <c r="S35" s="40"/>
    </row>
    <row r="36" spans="2:19" x14ac:dyDescent="0.25">
      <c r="B36" s="58"/>
      <c r="C36" s="58"/>
      <c r="D36" s="23" t="s">
        <v>47</v>
      </c>
      <c r="E36" s="4">
        <v>0.8</v>
      </c>
      <c r="F36" s="5">
        <f>E36*100/C32</f>
        <v>10.666666666666668</v>
      </c>
      <c r="G36" s="23">
        <v>2.6</v>
      </c>
      <c r="H36" s="23">
        <v>2.4</v>
      </c>
      <c r="I36" s="23">
        <v>3.1</v>
      </c>
      <c r="J36" s="23">
        <v>4.4000000000000004</v>
      </c>
      <c r="K36" s="23">
        <v>2.2000000000000002</v>
      </c>
      <c r="L36" s="23">
        <v>2.1</v>
      </c>
      <c r="M36" s="23">
        <v>3.1</v>
      </c>
      <c r="N36" s="23">
        <v>3.8</v>
      </c>
      <c r="O36" s="23">
        <v>4.0999999999999996</v>
      </c>
      <c r="P36" s="23">
        <v>4.0999999999999996</v>
      </c>
      <c r="Q36" s="11">
        <f>AVERAGE(F36:P36)</f>
        <v>3.8696969696969705</v>
      </c>
      <c r="S36" s="40"/>
    </row>
    <row r="37" spans="2:19" x14ac:dyDescent="0.25">
      <c r="B37" s="59"/>
      <c r="C37" s="59"/>
      <c r="D37" s="28" t="s">
        <v>62</v>
      </c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29">
        <f>AVERAGE(Q32:Q36)</f>
        <v>20.371272727272732</v>
      </c>
      <c r="S37" s="40"/>
    </row>
    <row r="38" spans="2:19" x14ac:dyDescent="0.25">
      <c r="B38" s="57" t="s">
        <v>49</v>
      </c>
      <c r="C38" s="57">
        <v>11.2</v>
      </c>
      <c r="D38" s="2" t="s">
        <v>41</v>
      </c>
      <c r="E38" s="4">
        <v>11.2</v>
      </c>
      <c r="F38" s="6">
        <v>100</v>
      </c>
      <c r="G38" s="23">
        <v>7.8</v>
      </c>
      <c r="H38" s="23">
        <v>9.1999999999999993</v>
      </c>
      <c r="I38" s="23">
        <v>14.5</v>
      </c>
      <c r="J38" s="23">
        <v>9.1</v>
      </c>
      <c r="K38" s="23">
        <v>10.5</v>
      </c>
      <c r="L38" s="23">
        <v>7.5</v>
      </c>
      <c r="M38" s="23">
        <v>6.9</v>
      </c>
      <c r="N38" s="23">
        <v>9</v>
      </c>
      <c r="O38" s="23">
        <v>10.4</v>
      </c>
      <c r="P38" s="23">
        <v>13.5</v>
      </c>
      <c r="Q38" s="11">
        <f>AVERAGE(G38:P38)</f>
        <v>9.84</v>
      </c>
      <c r="S38" s="40"/>
    </row>
    <row r="39" spans="2:19" x14ac:dyDescent="0.25">
      <c r="B39" s="59"/>
      <c r="C39" s="59"/>
      <c r="D39" s="28" t="s">
        <v>62</v>
      </c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29">
        <v>9.84</v>
      </c>
      <c r="S39" s="40"/>
    </row>
    <row r="40" spans="2:19" x14ac:dyDescent="0.25">
      <c r="B40" s="57" t="s">
        <v>50</v>
      </c>
      <c r="C40" s="57">
        <v>16.5</v>
      </c>
      <c r="D40" s="2" t="s">
        <v>41</v>
      </c>
      <c r="E40" s="4">
        <v>16.5</v>
      </c>
      <c r="F40" s="6">
        <v>100</v>
      </c>
      <c r="G40" s="23">
        <v>13</v>
      </c>
      <c r="H40" s="23">
        <v>12.1</v>
      </c>
      <c r="I40" s="23">
        <v>14.6</v>
      </c>
      <c r="J40" s="23">
        <v>17.8</v>
      </c>
      <c r="K40" s="23">
        <v>12.3</v>
      </c>
      <c r="L40" s="23">
        <v>9</v>
      </c>
      <c r="M40" s="23">
        <v>11</v>
      </c>
      <c r="N40" s="23">
        <v>12.1</v>
      </c>
      <c r="O40" s="23">
        <v>9.8000000000000007</v>
      </c>
      <c r="P40" s="23">
        <v>6.8</v>
      </c>
      <c r="Q40" s="11">
        <f>AVERAGE(G40:P40)</f>
        <v>11.849999999999998</v>
      </c>
      <c r="S40" s="40"/>
    </row>
    <row r="41" spans="2:19" x14ac:dyDescent="0.25">
      <c r="B41" s="59"/>
      <c r="C41" s="59"/>
      <c r="D41" s="28" t="s">
        <v>62</v>
      </c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29">
        <v>11.85</v>
      </c>
      <c r="S41" s="40"/>
    </row>
    <row r="42" spans="2:19" x14ac:dyDescent="0.25">
      <c r="B42" s="68" t="s">
        <v>51</v>
      </c>
      <c r="C42" s="60">
        <v>16.3</v>
      </c>
      <c r="D42" s="2" t="s">
        <v>41</v>
      </c>
      <c r="E42" s="4">
        <v>13.8</v>
      </c>
      <c r="F42" s="5">
        <f>E42*100/C42</f>
        <v>84.662576687116555</v>
      </c>
      <c r="G42" s="23">
        <v>6.8</v>
      </c>
      <c r="H42" s="23">
        <v>9.4</v>
      </c>
      <c r="I42" s="23">
        <v>15.2</v>
      </c>
      <c r="J42" s="23">
        <v>8.5</v>
      </c>
      <c r="K42" s="23">
        <v>10.1</v>
      </c>
      <c r="L42" s="23">
        <v>5.7</v>
      </c>
      <c r="M42" s="23">
        <v>8.4</v>
      </c>
      <c r="N42" s="23">
        <v>11.2</v>
      </c>
      <c r="O42" s="23">
        <v>9.5</v>
      </c>
      <c r="P42" s="23">
        <v>14.6</v>
      </c>
      <c r="Q42" s="11">
        <f>AVERAGE(G42:P42)</f>
        <v>9.9400000000000013</v>
      </c>
      <c r="S42" s="40"/>
    </row>
    <row r="43" spans="2:19" x14ac:dyDescent="0.25">
      <c r="B43" s="68"/>
      <c r="C43" s="60"/>
      <c r="D43" s="2" t="s">
        <v>43</v>
      </c>
      <c r="E43" s="4">
        <v>2.5</v>
      </c>
      <c r="F43" s="5">
        <v>15.3</v>
      </c>
      <c r="G43" s="23">
        <v>4.2</v>
      </c>
      <c r="H43" s="23">
        <v>6.1</v>
      </c>
      <c r="I43" s="23">
        <v>7.2</v>
      </c>
      <c r="J43" s="23">
        <v>7.6</v>
      </c>
      <c r="K43" s="23">
        <v>4.3</v>
      </c>
      <c r="L43" s="23">
        <v>6.2</v>
      </c>
      <c r="M43" s="23"/>
      <c r="N43" s="23"/>
      <c r="O43" s="23"/>
      <c r="P43" s="23"/>
      <c r="Q43" s="11">
        <f>AVERAGE(G43:P43)</f>
        <v>5.9333333333333336</v>
      </c>
      <c r="S43" s="40"/>
    </row>
    <row r="44" spans="2:19" ht="15" customHeight="1" x14ac:dyDescent="0.25">
      <c r="B44" s="68"/>
      <c r="C44" s="60"/>
      <c r="D44" s="28" t="s">
        <v>62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29">
        <f>AVERAGE(Q42:Q43)</f>
        <v>7.9366666666666674</v>
      </c>
      <c r="S44" s="40"/>
    </row>
    <row r="45" spans="2:19" x14ac:dyDescent="0.25">
      <c r="B45" s="57" t="s">
        <v>12</v>
      </c>
      <c r="C45" s="57">
        <f>E45+E46+E47+E48</f>
        <v>43.8</v>
      </c>
      <c r="D45" s="2" t="s">
        <v>43</v>
      </c>
      <c r="E45" s="4">
        <v>18.350000000000001</v>
      </c>
      <c r="F45" s="5">
        <f>E45*100/C45</f>
        <v>41.894977168949779</v>
      </c>
      <c r="G45" s="1">
        <v>8.6</v>
      </c>
      <c r="H45" s="1">
        <v>5.5</v>
      </c>
      <c r="I45" s="1">
        <v>5.8</v>
      </c>
      <c r="J45" s="1">
        <v>8.6999999999999993</v>
      </c>
      <c r="K45" s="1">
        <v>4.5</v>
      </c>
      <c r="L45" s="1">
        <v>12.2</v>
      </c>
      <c r="M45" s="1">
        <v>5.0999999999999996</v>
      </c>
      <c r="N45" s="1">
        <v>3.2</v>
      </c>
      <c r="O45" s="1">
        <v>4.4000000000000004</v>
      </c>
      <c r="P45" s="1">
        <v>4.5999999999999996</v>
      </c>
      <c r="Q45" s="11">
        <f>AVERAGE(G45:P45)</f>
        <v>6.26</v>
      </c>
    </row>
    <row r="46" spans="2:19" x14ac:dyDescent="0.25">
      <c r="B46" s="58"/>
      <c r="C46" s="58"/>
      <c r="D46" s="2" t="s">
        <v>41</v>
      </c>
      <c r="E46" s="4">
        <v>14.65</v>
      </c>
      <c r="F46" s="5">
        <f>E46*100/C45</f>
        <v>33.44748858447489</v>
      </c>
      <c r="G46" s="1">
        <v>17.100000000000001</v>
      </c>
      <c r="H46" s="1">
        <v>9.1999999999999993</v>
      </c>
      <c r="I46" s="1">
        <v>5.5</v>
      </c>
      <c r="J46" s="1">
        <v>11.2</v>
      </c>
      <c r="K46" s="1">
        <v>8.5</v>
      </c>
      <c r="L46" s="1">
        <v>9.6</v>
      </c>
      <c r="M46" s="1">
        <v>14.1</v>
      </c>
      <c r="N46" s="1">
        <v>9.5</v>
      </c>
      <c r="O46" s="1">
        <v>9</v>
      </c>
      <c r="P46" s="1">
        <v>23.5</v>
      </c>
      <c r="Q46" s="11">
        <f>AVERAGE(G46:P46)</f>
        <v>11.72</v>
      </c>
    </row>
    <row r="47" spans="2:19" x14ac:dyDescent="0.25">
      <c r="B47" s="58"/>
      <c r="C47" s="58"/>
      <c r="D47" s="2" t="s">
        <v>40</v>
      </c>
      <c r="E47" s="4">
        <v>0.5</v>
      </c>
      <c r="F47" s="5">
        <f>E47*100/C45</f>
        <v>1.1415525114155252</v>
      </c>
      <c r="G47" s="1">
        <v>9.1</v>
      </c>
      <c r="H47" s="1">
        <v>12</v>
      </c>
      <c r="I47" s="1">
        <v>7.8</v>
      </c>
      <c r="J47" s="1">
        <v>5.0999999999999996</v>
      </c>
      <c r="K47" s="1">
        <v>6.2</v>
      </c>
      <c r="L47" s="1">
        <v>5.8</v>
      </c>
      <c r="M47" s="1">
        <v>4.4000000000000004</v>
      </c>
      <c r="N47" s="1"/>
      <c r="O47" s="1"/>
      <c r="P47" s="1"/>
      <c r="Q47" s="11">
        <f>AVERAGE(G47:P47)</f>
        <v>7.2</v>
      </c>
    </row>
    <row r="48" spans="2:19" x14ac:dyDescent="0.25">
      <c r="B48" s="58"/>
      <c r="C48" s="58"/>
      <c r="D48" s="23" t="s">
        <v>63</v>
      </c>
      <c r="E48" s="4">
        <v>10.3</v>
      </c>
      <c r="F48" s="5">
        <f>E48*100/C45</f>
        <v>23.515981735159819</v>
      </c>
      <c r="G48" s="1">
        <v>17.8</v>
      </c>
      <c r="H48" s="1">
        <v>9.6</v>
      </c>
      <c r="I48" s="1">
        <v>11.9</v>
      </c>
      <c r="J48" s="1">
        <v>13</v>
      </c>
      <c r="K48" s="1">
        <v>10.7</v>
      </c>
      <c r="L48" s="1">
        <v>12.6</v>
      </c>
      <c r="M48" s="1">
        <v>14.2</v>
      </c>
      <c r="N48" s="1">
        <v>12.2</v>
      </c>
      <c r="O48" s="1">
        <v>10.3</v>
      </c>
      <c r="P48" s="1">
        <v>16.399999999999999</v>
      </c>
      <c r="Q48" s="11">
        <f>AVERAGE(G48:P48)</f>
        <v>12.87</v>
      </c>
    </row>
    <row r="49" spans="2:17" x14ac:dyDescent="0.25">
      <c r="B49" s="59"/>
      <c r="C49" s="59"/>
      <c r="D49" s="28" t="s">
        <v>62</v>
      </c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29">
        <f>AVERAGE(Q45:Q48)</f>
        <v>9.5124999999999993</v>
      </c>
    </row>
    <row r="50" spans="2:17" x14ac:dyDescent="0.25">
      <c r="B50" s="57" t="s">
        <v>13</v>
      </c>
      <c r="C50" s="57">
        <f>E50+E51+E52+E53</f>
        <v>25.8</v>
      </c>
      <c r="D50" s="2" t="s">
        <v>41</v>
      </c>
      <c r="E50" s="4">
        <v>19.100000000000001</v>
      </c>
      <c r="F50" s="5">
        <f>E50*100/C50</f>
        <v>74.031007751937992</v>
      </c>
      <c r="G50" s="1">
        <v>6.9</v>
      </c>
      <c r="H50" s="1">
        <v>9.5</v>
      </c>
      <c r="I50" s="1">
        <v>7.7</v>
      </c>
      <c r="J50" s="1">
        <v>7.1</v>
      </c>
      <c r="K50" s="1">
        <v>10.3</v>
      </c>
      <c r="L50" s="1">
        <v>9.8000000000000007</v>
      </c>
      <c r="M50" s="1">
        <v>7.8</v>
      </c>
      <c r="N50" s="1">
        <v>7.2</v>
      </c>
      <c r="O50" s="1">
        <v>7.5</v>
      </c>
      <c r="P50" s="1">
        <v>8.3000000000000007</v>
      </c>
      <c r="Q50" s="11">
        <f>AVERAGE(G50:P50)</f>
        <v>8.2099999999999991</v>
      </c>
    </row>
    <row r="51" spans="2:17" x14ac:dyDescent="0.25">
      <c r="B51" s="58"/>
      <c r="C51" s="58"/>
      <c r="D51" s="23" t="s">
        <v>44</v>
      </c>
      <c r="E51" s="4">
        <v>0.45</v>
      </c>
      <c r="F51" s="5">
        <f>E51*100/C50</f>
        <v>1.7441860465116279</v>
      </c>
      <c r="G51" s="1">
        <v>6</v>
      </c>
      <c r="H51" s="1">
        <v>5.2</v>
      </c>
      <c r="I51" s="1">
        <v>2.9</v>
      </c>
      <c r="J51" s="1">
        <v>3.3</v>
      </c>
      <c r="K51" s="1">
        <v>1.4</v>
      </c>
      <c r="L51" s="1">
        <v>1.2</v>
      </c>
      <c r="M51" s="1">
        <v>6.1</v>
      </c>
      <c r="N51" s="1"/>
      <c r="O51" s="1"/>
      <c r="P51" s="1"/>
      <c r="Q51" s="11">
        <f>AVERAGE(G51:P51)</f>
        <v>3.7285714285714278</v>
      </c>
    </row>
    <row r="52" spans="2:17" x14ac:dyDescent="0.25">
      <c r="B52" s="58"/>
      <c r="C52" s="58"/>
      <c r="D52" s="23" t="s">
        <v>42</v>
      </c>
      <c r="E52" s="4">
        <v>3.65</v>
      </c>
      <c r="F52" s="5">
        <f>E52*100/C50</f>
        <v>14.147286821705427</v>
      </c>
      <c r="G52" s="1">
        <v>6.1</v>
      </c>
      <c r="H52" s="1">
        <v>12</v>
      </c>
      <c r="I52" s="1">
        <v>10.1</v>
      </c>
      <c r="J52" s="1">
        <v>9.1999999999999993</v>
      </c>
      <c r="K52" s="1">
        <v>13</v>
      </c>
      <c r="L52" s="1">
        <v>10.4</v>
      </c>
      <c r="M52" s="1">
        <v>10.3</v>
      </c>
      <c r="N52" s="1">
        <v>11.6</v>
      </c>
      <c r="O52" s="1">
        <v>7.6</v>
      </c>
      <c r="P52" s="1">
        <v>8.1</v>
      </c>
      <c r="Q52" s="11">
        <f>AVERAGE(G52:P52)</f>
        <v>9.84</v>
      </c>
    </row>
    <row r="53" spans="2:17" x14ac:dyDescent="0.25">
      <c r="B53" s="58"/>
      <c r="C53" s="58"/>
      <c r="D53" s="23" t="s">
        <v>52</v>
      </c>
      <c r="E53" s="4">
        <v>2.6</v>
      </c>
      <c r="F53" s="5">
        <f>E53*100/C50</f>
        <v>10.077519379844961</v>
      </c>
      <c r="G53" s="1">
        <v>6.8</v>
      </c>
      <c r="H53" s="1">
        <v>5.6</v>
      </c>
      <c r="I53" s="1">
        <v>5.4</v>
      </c>
      <c r="J53" s="1">
        <v>8.1</v>
      </c>
      <c r="K53" s="1"/>
      <c r="L53" s="1"/>
      <c r="M53" s="1"/>
      <c r="N53" s="1"/>
      <c r="O53" s="1"/>
      <c r="P53" s="1"/>
      <c r="Q53" s="11">
        <f>AVERAGE(G53:P53)</f>
        <v>6.4749999999999996</v>
      </c>
    </row>
    <row r="54" spans="2:17" x14ac:dyDescent="0.25">
      <c r="B54" s="59"/>
      <c r="C54" s="59"/>
      <c r="D54" s="28" t="s">
        <v>62</v>
      </c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29">
        <f>AVERAGE(Q50:Q53)</f>
        <v>7.0633928571428566</v>
      </c>
    </row>
    <row r="55" spans="2:17" x14ac:dyDescent="0.25">
      <c r="B55" s="23" t="s">
        <v>14</v>
      </c>
      <c r="C55" s="22">
        <v>23.3</v>
      </c>
      <c r="D55" s="2" t="s">
        <v>41</v>
      </c>
      <c r="E55" s="4">
        <v>23.3</v>
      </c>
      <c r="F55" s="6">
        <v>100</v>
      </c>
      <c r="G55" s="1">
        <v>9.9</v>
      </c>
      <c r="H55" s="1">
        <v>7.5</v>
      </c>
      <c r="I55" s="1">
        <v>10.1</v>
      </c>
      <c r="J55" s="1">
        <v>12.3</v>
      </c>
      <c r="K55" s="1">
        <v>7.2</v>
      </c>
      <c r="L55" s="1">
        <v>9.4</v>
      </c>
      <c r="M55" s="1">
        <v>10</v>
      </c>
      <c r="N55" s="1">
        <v>10.3</v>
      </c>
      <c r="O55" s="1">
        <v>7.4</v>
      </c>
      <c r="P55" s="1">
        <v>6.9</v>
      </c>
      <c r="Q55" s="10">
        <f t="shared" ref="Q55" si="3">AVERAGE(G55:P55)</f>
        <v>9.1000000000000014</v>
      </c>
    </row>
    <row r="56" spans="2:17" x14ac:dyDescent="0.25">
      <c r="B56" s="9" t="s">
        <v>54</v>
      </c>
      <c r="C56" s="9">
        <v>512.14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2"/>
    </row>
    <row r="61" spans="2:17" x14ac:dyDescent="0.25"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</row>
  </sheetData>
  <mergeCells count="44">
    <mergeCell ref="C45:C49"/>
    <mergeCell ref="B45:B49"/>
    <mergeCell ref="B50:B54"/>
    <mergeCell ref="C50:C54"/>
    <mergeCell ref="C25:C28"/>
    <mergeCell ref="B38:B39"/>
    <mergeCell ref="C22:C24"/>
    <mergeCell ref="B42:B44"/>
    <mergeCell ref="C42:C44"/>
    <mergeCell ref="E18:P18"/>
    <mergeCell ref="E21:P21"/>
    <mergeCell ref="E24:P24"/>
    <mergeCell ref="E28:P28"/>
    <mergeCell ref="B40:B41"/>
    <mergeCell ref="C40:C41"/>
    <mergeCell ref="C38:C39"/>
    <mergeCell ref="C32:C37"/>
    <mergeCell ref="C29:C31"/>
    <mergeCell ref="B22:B24"/>
    <mergeCell ref="B25:B28"/>
    <mergeCell ref="B29:B31"/>
    <mergeCell ref="B32:B37"/>
    <mergeCell ref="C12:C15"/>
    <mergeCell ref="E15:P15"/>
    <mergeCell ref="B16:B18"/>
    <mergeCell ref="C16:C18"/>
    <mergeCell ref="C19:C21"/>
    <mergeCell ref="B19:B21"/>
    <mergeCell ref="B12:B15"/>
    <mergeCell ref="S1:AI2"/>
    <mergeCell ref="E9:P9"/>
    <mergeCell ref="B5:B9"/>
    <mergeCell ref="C5:C9"/>
    <mergeCell ref="E11:P11"/>
    <mergeCell ref="B10:B11"/>
    <mergeCell ref="C10:C11"/>
    <mergeCell ref="B1:Q2"/>
    <mergeCell ref="B3:B4"/>
    <mergeCell ref="C3:C4"/>
    <mergeCell ref="D3:D4"/>
    <mergeCell ref="E3:E4"/>
    <mergeCell ref="F3:F4"/>
    <mergeCell ref="G3:P3"/>
    <mergeCell ref="Q3:Q4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sqref="A1:G22"/>
    </sheetView>
  </sheetViews>
  <sheetFormatPr defaultRowHeight="15" x14ac:dyDescent="0.25"/>
  <sheetData>
    <row r="1" spans="1:7" x14ac:dyDescent="0.25">
      <c r="A1" s="75" t="s">
        <v>28</v>
      </c>
      <c r="B1" s="76"/>
      <c r="C1" s="76"/>
      <c r="D1" s="76"/>
      <c r="E1" s="76"/>
      <c r="F1" s="76"/>
      <c r="G1" s="77"/>
    </row>
    <row r="2" spans="1:7" x14ac:dyDescent="0.25">
      <c r="A2" s="48" t="s">
        <v>55</v>
      </c>
      <c r="B2" s="49"/>
      <c r="C2" s="49"/>
      <c r="D2" s="49"/>
      <c r="E2" s="49"/>
      <c r="F2" s="49"/>
      <c r="G2" s="50"/>
    </row>
    <row r="3" spans="1:7" x14ac:dyDescent="0.25">
      <c r="A3" s="72" t="s">
        <v>57</v>
      </c>
      <c r="B3" s="73"/>
      <c r="C3" s="74"/>
      <c r="D3" s="17"/>
      <c r="E3" s="72" t="s">
        <v>58</v>
      </c>
      <c r="F3" s="73"/>
      <c r="G3" s="74"/>
    </row>
    <row r="4" spans="1:7" x14ac:dyDescent="0.25">
      <c r="A4" s="7" t="s">
        <v>23</v>
      </c>
      <c r="B4" s="7" t="s">
        <v>26</v>
      </c>
      <c r="C4" s="7" t="s">
        <v>24</v>
      </c>
      <c r="D4" s="17"/>
      <c r="E4" s="7" t="s">
        <v>23</v>
      </c>
      <c r="F4" s="7" t="s">
        <v>26</v>
      </c>
      <c r="G4" s="7" t="s">
        <v>27</v>
      </c>
    </row>
    <row r="5" spans="1:7" x14ac:dyDescent="0.25">
      <c r="A5" s="57" t="s">
        <v>0</v>
      </c>
      <c r="B5" s="1" t="s">
        <v>18</v>
      </c>
      <c r="C5" s="8">
        <v>49</v>
      </c>
      <c r="D5" s="17"/>
      <c r="E5" s="57" t="s">
        <v>0</v>
      </c>
      <c r="F5" s="8" t="s">
        <v>18</v>
      </c>
      <c r="G5" s="8">
        <v>282.45</v>
      </c>
    </row>
    <row r="6" spans="1:7" x14ac:dyDescent="0.25">
      <c r="A6" s="58"/>
      <c r="B6" s="1" t="s">
        <v>17</v>
      </c>
      <c r="C6" s="8">
        <v>37</v>
      </c>
      <c r="D6" s="17"/>
      <c r="E6" s="58"/>
      <c r="F6" s="8" t="s">
        <v>17</v>
      </c>
      <c r="G6" s="8">
        <v>235.85</v>
      </c>
    </row>
    <row r="7" spans="1:7" x14ac:dyDescent="0.25">
      <c r="A7" s="59"/>
      <c r="B7" s="1" t="s">
        <v>19</v>
      </c>
      <c r="C7" s="8">
        <v>30</v>
      </c>
      <c r="D7" s="17"/>
      <c r="E7" s="59"/>
      <c r="F7" s="8" t="s">
        <v>19</v>
      </c>
      <c r="G7" s="8" t="s">
        <v>20</v>
      </c>
    </row>
    <row r="8" spans="1:7" x14ac:dyDescent="0.25">
      <c r="A8" s="57" t="s">
        <v>1</v>
      </c>
      <c r="B8" s="1" t="s">
        <v>18</v>
      </c>
      <c r="C8" s="8">
        <v>41</v>
      </c>
      <c r="D8" s="17"/>
      <c r="E8" s="17"/>
      <c r="F8" s="17"/>
      <c r="G8" s="17"/>
    </row>
    <row r="9" spans="1:7" x14ac:dyDescent="0.25">
      <c r="A9" s="58"/>
      <c r="B9" s="1" t="s">
        <v>17</v>
      </c>
      <c r="C9" s="8">
        <v>24</v>
      </c>
      <c r="D9" s="17"/>
      <c r="E9" s="17"/>
      <c r="F9" s="17"/>
      <c r="G9" s="17"/>
    </row>
    <row r="10" spans="1:7" x14ac:dyDescent="0.25">
      <c r="A10" s="59"/>
      <c r="B10" s="1" t="s">
        <v>19</v>
      </c>
      <c r="C10" s="8" t="s">
        <v>20</v>
      </c>
      <c r="D10" s="17"/>
      <c r="E10" s="17"/>
      <c r="F10" s="17"/>
      <c r="G10" s="17"/>
    </row>
    <row r="11" spans="1:7" x14ac:dyDescent="0.25">
      <c r="A11" s="57" t="s">
        <v>2</v>
      </c>
      <c r="B11" s="1" t="s">
        <v>18</v>
      </c>
      <c r="C11" s="8">
        <v>68</v>
      </c>
      <c r="D11" s="17"/>
      <c r="E11" s="17"/>
      <c r="F11" s="17"/>
      <c r="G11" s="17"/>
    </row>
    <row r="12" spans="1:7" x14ac:dyDescent="0.25">
      <c r="A12" s="58"/>
      <c r="B12" s="1" t="s">
        <v>17</v>
      </c>
      <c r="C12" s="8">
        <v>64</v>
      </c>
      <c r="D12" s="17"/>
      <c r="E12" s="17"/>
      <c r="F12" s="17"/>
      <c r="G12" s="17"/>
    </row>
    <row r="13" spans="1:7" x14ac:dyDescent="0.25">
      <c r="A13" s="59"/>
      <c r="B13" s="1" t="s">
        <v>19</v>
      </c>
      <c r="C13" s="8">
        <v>13</v>
      </c>
      <c r="D13" s="17"/>
      <c r="E13" s="17"/>
      <c r="F13" s="17"/>
      <c r="G13" s="17"/>
    </row>
    <row r="14" spans="1:7" x14ac:dyDescent="0.25">
      <c r="A14" s="57" t="s">
        <v>3</v>
      </c>
      <c r="B14" s="1" t="s">
        <v>18</v>
      </c>
      <c r="C14" s="8">
        <v>16</v>
      </c>
      <c r="D14" s="17"/>
      <c r="E14" s="17"/>
      <c r="F14" s="17"/>
      <c r="G14" s="17"/>
    </row>
    <row r="15" spans="1:7" x14ac:dyDescent="0.25">
      <c r="A15" s="58"/>
      <c r="B15" s="1" t="s">
        <v>17</v>
      </c>
      <c r="C15" s="8">
        <v>13</v>
      </c>
      <c r="D15" s="17"/>
      <c r="E15" s="17"/>
      <c r="F15" s="17"/>
      <c r="G15" s="17"/>
    </row>
    <row r="16" spans="1:7" x14ac:dyDescent="0.25">
      <c r="A16" s="59"/>
      <c r="B16" s="1" t="s">
        <v>19</v>
      </c>
      <c r="C16" s="8" t="s">
        <v>20</v>
      </c>
      <c r="D16" s="17"/>
      <c r="E16" s="17"/>
      <c r="F16" s="17"/>
      <c r="G16" s="17"/>
    </row>
    <row r="17" spans="1:7" x14ac:dyDescent="0.25">
      <c r="A17" s="57" t="s">
        <v>4</v>
      </c>
      <c r="B17" s="1" t="s">
        <v>18</v>
      </c>
      <c r="C17" s="8">
        <v>43</v>
      </c>
      <c r="D17" s="17"/>
      <c r="E17" s="17"/>
      <c r="F17" s="17"/>
      <c r="G17" s="17"/>
    </row>
    <row r="18" spans="1:7" x14ac:dyDescent="0.25">
      <c r="A18" s="58"/>
      <c r="B18" s="1" t="s">
        <v>17</v>
      </c>
      <c r="C18" s="8">
        <v>29</v>
      </c>
      <c r="D18" s="17"/>
      <c r="E18" s="17"/>
      <c r="F18" s="17"/>
      <c r="G18" s="17"/>
    </row>
    <row r="19" spans="1:7" x14ac:dyDescent="0.25">
      <c r="A19" s="59"/>
      <c r="B19" s="1" t="s">
        <v>19</v>
      </c>
      <c r="C19" s="8">
        <v>13</v>
      </c>
      <c r="D19" s="17"/>
      <c r="E19" s="17"/>
      <c r="F19" s="17"/>
      <c r="G19" s="17"/>
    </row>
    <row r="20" spans="1:7" x14ac:dyDescent="0.25">
      <c r="A20" s="57" t="s">
        <v>25</v>
      </c>
      <c r="B20" s="1" t="s">
        <v>18</v>
      </c>
      <c r="C20" s="8">
        <v>40</v>
      </c>
      <c r="D20" s="17"/>
      <c r="E20" s="17"/>
      <c r="F20" s="17"/>
      <c r="G20" s="17"/>
    </row>
    <row r="21" spans="1:7" x14ac:dyDescent="0.25">
      <c r="A21" s="58"/>
      <c r="B21" s="1" t="s">
        <v>17</v>
      </c>
      <c r="C21" s="8">
        <v>22</v>
      </c>
      <c r="D21" s="17"/>
      <c r="E21" s="17"/>
      <c r="F21" s="17"/>
      <c r="G21" s="17"/>
    </row>
    <row r="22" spans="1:7" x14ac:dyDescent="0.25">
      <c r="A22" s="59"/>
      <c r="B22" s="1" t="s">
        <v>19</v>
      </c>
      <c r="C22" s="8">
        <v>20</v>
      </c>
      <c r="D22" s="17"/>
      <c r="E22" s="17"/>
      <c r="F22" s="17"/>
      <c r="G22" s="17"/>
    </row>
  </sheetData>
  <mergeCells count="11">
    <mergeCell ref="E5:E7"/>
    <mergeCell ref="A20:A22"/>
    <mergeCell ref="A3:C3"/>
    <mergeCell ref="E3:G3"/>
    <mergeCell ref="A1:G1"/>
    <mergeCell ref="A2:G2"/>
    <mergeCell ref="A5:A7"/>
    <mergeCell ref="A8:A10"/>
    <mergeCell ref="A11:A13"/>
    <mergeCell ref="A14:A16"/>
    <mergeCell ref="A17:A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opLeftCell="B1" workbookViewId="0">
      <selection activeCell="I14" sqref="I14"/>
    </sheetView>
  </sheetViews>
  <sheetFormatPr defaultRowHeight="15" x14ac:dyDescent="0.25"/>
  <cols>
    <col min="1" max="1" width="18.85546875" customWidth="1"/>
    <col min="2" max="2" width="17.140625" customWidth="1"/>
    <col min="3" max="3" width="22.7109375" customWidth="1"/>
    <col min="5" max="5" width="18" customWidth="1"/>
  </cols>
  <sheetData>
    <row r="1" spans="1:18" ht="15.75" x14ac:dyDescent="0.25">
      <c r="A1" s="78" t="s">
        <v>53</v>
      </c>
      <c r="B1" s="79"/>
      <c r="C1" s="79"/>
    </row>
    <row r="2" spans="1:18" ht="15.75" x14ac:dyDescent="0.25">
      <c r="A2" s="80" t="s">
        <v>56</v>
      </c>
      <c r="B2" s="80"/>
      <c r="C2" s="80"/>
    </row>
    <row r="3" spans="1:18" ht="15.75" x14ac:dyDescent="0.25">
      <c r="A3" s="81" t="s">
        <v>23</v>
      </c>
      <c r="B3" s="81" t="s">
        <v>22</v>
      </c>
      <c r="C3" s="81"/>
    </row>
    <row r="4" spans="1:18" ht="15.75" x14ac:dyDescent="0.25">
      <c r="A4" s="81"/>
      <c r="B4" s="18" t="s">
        <v>29</v>
      </c>
      <c r="C4" s="18" t="s">
        <v>30</v>
      </c>
      <c r="E4" t="s">
        <v>68</v>
      </c>
    </row>
    <row r="5" spans="1:18" ht="15.75" x14ac:dyDescent="0.25">
      <c r="A5" s="18" t="s">
        <v>0</v>
      </c>
      <c r="B5" s="18">
        <v>60.75</v>
      </c>
      <c r="C5" s="18">
        <v>43.15</v>
      </c>
      <c r="E5" s="33">
        <f>B5*10000/1000000</f>
        <v>0.60750000000000004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</row>
    <row r="6" spans="1:18" ht="15.75" x14ac:dyDescent="0.25">
      <c r="A6" s="18" t="s">
        <v>1</v>
      </c>
      <c r="B6" s="18">
        <v>42.85</v>
      </c>
      <c r="C6" s="18">
        <v>34.61</v>
      </c>
      <c r="E6" s="33">
        <f t="shared" ref="E6:E14" si="0">B6*10000/1000000</f>
        <v>0.42849999999999999</v>
      </c>
    </row>
    <row r="7" spans="1:18" ht="15.75" x14ac:dyDescent="0.25">
      <c r="A7" s="18" t="s">
        <v>2</v>
      </c>
      <c r="B7" s="18">
        <v>50.9</v>
      </c>
      <c r="C7" s="18">
        <v>44.83</v>
      </c>
      <c r="E7" s="33">
        <f t="shared" si="0"/>
        <v>0.50900000000000001</v>
      </c>
    </row>
    <row r="8" spans="1:18" ht="15.75" x14ac:dyDescent="0.25">
      <c r="A8" s="18" t="s">
        <v>3</v>
      </c>
      <c r="B8" s="18">
        <v>117.9</v>
      </c>
      <c r="C8" s="18">
        <v>56.51</v>
      </c>
      <c r="E8" s="33">
        <f t="shared" si="0"/>
        <v>1.179</v>
      </c>
    </row>
    <row r="9" spans="1:18" ht="15.75" x14ac:dyDescent="0.25">
      <c r="A9" s="18" t="s">
        <v>4</v>
      </c>
      <c r="B9" s="18">
        <v>71.25</v>
      </c>
      <c r="C9" s="18">
        <v>58.01</v>
      </c>
      <c r="E9" s="33">
        <f t="shared" si="0"/>
        <v>0.71250000000000002</v>
      </c>
    </row>
    <row r="10" spans="1:18" ht="15.75" x14ac:dyDescent="0.25">
      <c r="A10" s="18" t="s">
        <v>5</v>
      </c>
      <c r="B10" s="18">
        <v>44.95</v>
      </c>
      <c r="C10" s="18">
        <v>42.2</v>
      </c>
      <c r="E10" s="33">
        <f t="shared" si="0"/>
        <v>0.44950000000000001</v>
      </c>
    </row>
    <row r="11" spans="1:18" ht="15.75" x14ac:dyDescent="0.25">
      <c r="A11" s="18" t="s">
        <v>6</v>
      </c>
      <c r="B11" s="18">
        <v>29.65</v>
      </c>
      <c r="C11" s="18">
        <v>14.05</v>
      </c>
      <c r="E11" s="33">
        <f t="shared" si="0"/>
        <v>0.29649999999999999</v>
      </c>
    </row>
    <row r="12" spans="1:18" ht="15.75" x14ac:dyDescent="0.25">
      <c r="A12" s="18" t="s">
        <v>7</v>
      </c>
      <c r="B12" s="18">
        <v>26</v>
      </c>
      <c r="C12" s="18">
        <v>12.95</v>
      </c>
      <c r="E12" s="33">
        <f t="shared" si="0"/>
        <v>0.26</v>
      </c>
    </row>
    <row r="13" spans="1:18" ht="15.75" x14ac:dyDescent="0.25">
      <c r="A13" s="18" t="s">
        <v>8</v>
      </c>
      <c r="B13" s="18">
        <v>24.4</v>
      </c>
      <c r="C13" s="18">
        <v>11.56</v>
      </c>
      <c r="E13" s="33">
        <f t="shared" si="0"/>
        <v>0.24399999999999999</v>
      </c>
    </row>
    <row r="14" spans="1:18" ht="15.75" x14ac:dyDescent="0.25">
      <c r="A14" s="18" t="s">
        <v>9</v>
      </c>
      <c r="B14" s="18">
        <v>37.200000000000003</v>
      </c>
      <c r="C14" s="18">
        <v>18.829999999999998</v>
      </c>
      <c r="E14" s="33">
        <f t="shared" si="0"/>
        <v>0.372</v>
      </c>
    </row>
    <row r="15" spans="1:18" ht="15.75" x14ac:dyDescent="0.25">
      <c r="A15" s="18" t="s">
        <v>10</v>
      </c>
      <c r="B15" s="18">
        <v>28.7</v>
      </c>
      <c r="C15" s="18">
        <v>26.44</v>
      </c>
      <c r="E15" s="41">
        <f>AVERAGE(E5:E14)</f>
        <v>0.50584999999999991</v>
      </c>
    </row>
    <row r="16" spans="1:18" ht="15.75" x14ac:dyDescent="0.25">
      <c r="A16" s="18" t="s">
        <v>11</v>
      </c>
      <c r="B16" s="18">
        <v>22.95</v>
      </c>
      <c r="C16" s="18">
        <v>16.3</v>
      </c>
    </row>
    <row r="17" spans="1:16" ht="15.75" x14ac:dyDescent="0.25">
      <c r="A17" s="18" t="s">
        <v>12</v>
      </c>
      <c r="B17" s="18">
        <v>81.05</v>
      </c>
      <c r="C17" s="18">
        <v>40.71</v>
      </c>
    </row>
    <row r="18" spans="1:16" ht="15.75" x14ac:dyDescent="0.25">
      <c r="A18" s="18" t="s">
        <v>13</v>
      </c>
      <c r="B18" s="18">
        <v>57.75</v>
      </c>
      <c r="C18" s="18">
        <v>26.13</v>
      </c>
    </row>
    <row r="19" spans="1:16" ht="15.75" x14ac:dyDescent="0.25">
      <c r="A19" s="18" t="s">
        <v>14</v>
      </c>
      <c r="B19" s="18">
        <v>45.05</v>
      </c>
      <c r="C19" s="18">
        <v>15.51</v>
      </c>
    </row>
    <row r="24" spans="1:16" x14ac:dyDescent="0.25">
      <c r="A24" s="82" t="s">
        <v>66</v>
      </c>
      <c r="B24" s="82" t="s">
        <v>67</v>
      </c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</row>
    <row r="25" spans="1:16" x14ac:dyDescent="0.25">
      <c r="A25" s="82"/>
      <c r="B25" s="4">
        <v>1</v>
      </c>
      <c r="C25" s="4">
        <v>2</v>
      </c>
      <c r="D25" s="4">
        <v>3</v>
      </c>
      <c r="E25" s="4">
        <v>4</v>
      </c>
      <c r="F25" s="4">
        <v>5</v>
      </c>
      <c r="G25" s="4">
        <v>6</v>
      </c>
      <c r="H25" s="4">
        <v>7</v>
      </c>
      <c r="I25" s="4">
        <v>8</v>
      </c>
      <c r="J25" s="4">
        <v>9</v>
      </c>
      <c r="K25" s="4">
        <v>10</v>
      </c>
      <c r="L25" s="4">
        <v>11</v>
      </c>
      <c r="M25" s="4">
        <v>12</v>
      </c>
      <c r="N25" s="4">
        <v>13</v>
      </c>
      <c r="O25" s="4">
        <v>14</v>
      </c>
      <c r="P25" s="4">
        <v>15</v>
      </c>
    </row>
    <row r="26" spans="1:16" x14ac:dyDescent="0.25">
      <c r="A26" s="4">
        <v>1</v>
      </c>
      <c r="B26" s="37">
        <v>60.75</v>
      </c>
      <c r="C26" s="37">
        <v>42.85</v>
      </c>
      <c r="D26" s="37">
        <v>50.9</v>
      </c>
      <c r="E26" s="37">
        <v>117.9</v>
      </c>
      <c r="F26" s="37">
        <v>71.25</v>
      </c>
      <c r="G26" s="37">
        <v>44.95</v>
      </c>
      <c r="H26" s="37">
        <v>29.65</v>
      </c>
      <c r="I26" s="37">
        <v>26</v>
      </c>
      <c r="J26" s="37">
        <v>24.4</v>
      </c>
      <c r="K26" s="37">
        <v>37.200000000000003</v>
      </c>
      <c r="L26" s="37">
        <v>28.7</v>
      </c>
      <c r="M26" s="37">
        <v>22.95</v>
      </c>
      <c r="N26" s="37">
        <v>81.05</v>
      </c>
      <c r="O26" s="37">
        <v>57.75</v>
      </c>
      <c r="P26" s="37">
        <v>45.05</v>
      </c>
    </row>
    <row r="27" spans="1:16" x14ac:dyDescent="0.25">
      <c r="A27" s="4">
        <v>2</v>
      </c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</row>
    <row r="28" spans="1:16" x14ac:dyDescent="0.25">
      <c r="A28" s="4">
        <v>3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</row>
    <row r="29" spans="1:16" x14ac:dyDescent="0.25">
      <c r="A29" s="4">
        <v>4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</row>
    <row r="30" spans="1:16" x14ac:dyDescent="0.25">
      <c r="A30" s="4">
        <v>5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</row>
    <row r="31" spans="1:16" x14ac:dyDescent="0.25">
      <c r="A31" s="4">
        <v>6</v>
      </c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A32" s="4">
        <v>7</v>
      </c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</sheetData>
  <mergeCells count="6">
    <mergeCell ref="A1:C1"/>
    <mergeCell ref="A2:C2"/>
    <mergeCell ref="B3:C3"/>
    <mergeCell ref="A3:A4"/>
    <mergeCell ref="A24:A25"/>
    <mergeCell ref="B24:P24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покрытие и почва</vt:lpstr>
      <vt:lpstr>Бот состав</vt:lpstr>
      <vt:lpstr>Почва</vt:lpstr>
      <vt:lpstr>Урожайность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2022-10-06T21:41:01Z</dcterms:modified>
</cp:coreProperties>
</file>