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03.05" sheetId="3" r:id="rId1"/>
    <sheet name="26.05" sheetId="1" r:id="rId2"/>
    <sheet name="09.06" sheetId="4" r:id="rId3"/>
    <sheet name="13.07" sheetId="5" r:id="rId4"/>
    <sheet name="03.08" sheetId="6" r:id="rId5"/>
  </sheets>
  <calcPr calcId="145621"/>
</workbook>
</file>

<file path=xl/calcChain.xml><?xml version="1.0" encoding="utf-8"?>
<calcChain xmlns="http://schemas.openxmlformats.org/spreadsheetml/2006/main">
  <c r="R47" i="6" l="1"/>
  <c r="P47" i="6"/>
  <c r="Q47" i="6" s="1"/>
  <c r="S47" i="6" s="1"/>
  <c r="R46" i="6"/>
  <c r="P46" i="6"/>
  <c r="Q46" i="6" s="1"/>
  <c r="S46" i="6" s="1"/>
  <c r="R45" i="6"/>
  <c r="P45" i="6"/>
  <c r="Q45" i="6" s="1"/>
  <c r="S45" i="6" s="1"/>
  <c r="R39" i="6"/>
  <c r="P39" i="6"/>
  <c r="Q39" i="6" s="1"/>
  <c r="S39" i="6" s="1"/>
  <c r="R38" i="6"/>
  <c r="P38" i="6"/>
  <c r="Q38" i="6" s="1"/>
  <c r="S38" i="6" s="1"/>
  <c r="R37" i="6"/>
  <c r="P37" i="6"/>
  <c r="Q37" i="6" s="1"/>
  <c r="S37" i="6" s="1"/>
  <c r="H51" i="6"/>
  <c r="F51" i="6"/>
  <c r="G51" i="6" s="1"/>
  <c r="I51" i="6" s="1"/>
  <c r="H50" i="6"/>
  <c r="F50" i="6"/>
  <c r="G50" i="6" s="1"/>
  <c r="I50" i="6" s="1"/>
  <c r="H49" i="6"/>
  <c r="F49" i="6"/>
  <c r="G49" i="6" s="1"/>
  <c r="I49" i="6" s="1"/>
  <c r="F105" i="6"/>
  <c r="F104" i="6"/>
  <c r="F103" i="6"/>
  <c r="F100" i="6"/>
  <c r="F99" i="6"/>
  <c r="F98" i="6"/>
  <c r="F101" i="6" s="1"/>
  <c r="O82" i="6"/>
  <c r="Q82" i="6" s="1"/>
  <c r="N82" i="6"/>
  <c r="O81" i="6"/>
  <c r="Q81" i="6" s="1"/>
  <c r="F94" i="6" s="1"/>
  <c r="N81" i="6"/>
  <c r="O80" i="6"/>
  <c r="Q80" i="6" s="1"/>
  <c r="Q83" i="6" s="1"/>
  <c r="N80" i="6"/>
  <c r="O77" i="6"/>
  <c r="Q77" i="6" s="1"/>
  <c r="K105" i="6" s="1"/>
  <c r="O105" i="6" s="1"/>
  <c r="N77" i="6"/>
  <c r="O76" i="6"/>
  <c r="Q76" i="6" s="1"/>
  <c r="K104" i="6" s="1"/>
  <c r="O104" i="6" s="1"/>
  <c r="N76" i="6"/>
  <c r="O75" i="6"/>
  <c r="Q75" i="6" s="1"/>
  <c r="Q78" i="6" s="1"/>
  <c r="N75" i="6"/>
  <c r="O72" i="6"/>
  <c r="Q72" i="6" s="1"/>
  <c r="N72" i="6"/>
  <c r="O71" i="6"/>
  <c r="Q71" i="6" s="1"/>
  <c r="N71" i="6"/>
  <c r="O70" i="6"/>
  <c r="Q70" i="6" s="1"/>
  <c r="Q73" i="6" s="1"/>
  <c r="N70" i="6"/>
  <c r="O67" i="6"/>
  <c r="Q67" i="6" s="1"/>
  <c r="K100" i="6" s="1"/>
  <c r="O100" i="6" s="1"/>
  <c r="N67" i="6"/>
  <c r="O66" i="6"/>
  <c r="Q66" i="6" s="1"/>
  <c r="K99" i="6" s="1"/>
  <c r="O99" i="6" s="1"/>
  <c r="N66" i="6"/>
  <c r="O65" i="6"/>
  <c r="Q65" i="6" s="1"/>
  <c r="Q68" i="6" s="1"/>
  <c r="F93" i="6" s="1"/>
  <c r="N65" i="6"/>
  <c r="O62" i="6"/>
  <c r="Q62" i="6" s="1"/>
  <c r="N62" i="6"/>
  <c r="O61" i="6"/>
  <c r="Q61" i="6" s="1"/>
  <c r="N61" i="6"/>
  <c r="O60" i="6"/>
  <c r="Q60" i="6" s="1"/>
  <c r="Q63" i="6" s="1"/>
  <c r="N60" i="6"/>
  <c r="F87" i="6"/>
  <c r="H87" i="6" s="1"/>
  <c r="K95" i="6" s="1"/>
  <c r="O95" i="6" s="1"/>
  <c r="E87" i="6"/>
  <c r="F86" i="6"/>
  <c r="H86" i="6" s="1"/>
  <c r="K94" i="6" s="1"/>
  <c r="O94" i="6" s="1"/>
  <c r="E86" i="6"/>
  <c r="F85" i="6"/>
  <c r="H85" i="6" s="1"/>
  <c r="H88" i="6" s="1"/>
  <c r="E85" i="6"/>
  <c r="F82" i="6"/>
  <c r="H82" i="6" s="1"/>
  <c r="E82" i="6"/>
  <c r="F81" i="6"/>
  <c r="H81" i="6" s="1"/>
  <c r="E81" i="6"/>
  <c r="F80" i="6"/>
  <c r="H80" i="6" s="1"/>
  <c r="H83" i="6" s="1"/>
  <c r="E80" i="6"/>
  <c r="F77" i="6"/>
  <c r="H77" i="6" s="1"/>
  <c r="B110" i="6" s="1"/>
  <c r="F110" i="6" s="1"/>
  <c r="E77" i="6"/>
  <c r="F76" i="6"/>
  <c r="H76" i="6" s="1"/>
  <c r="B109" i="6" s="1"/>
  <c r="F109" i="6" s="1"/>
  <c r="E76" i="6"/>
  <c r="F75" i="6"/>
  <c r="H75" i="6" s="1"/>
  <c r="E75" i="6"/>
  <c r="F72" i="6"/>
  <c r="H72" i="6" s="1"/>
  <c r="E72" i="6"/>
  <c r="F71" i="6"/>
  <c r="H71" i="6" s="1"/>
  <c r="E71" i="6"/>
  <c r="F70" i="6"/>
  <c r="H70" i="6" s="1"/>
  <c r="H73" i="6" s="1"/>
  <c r="E70" i="6"/>
  <c r="F67" i="6"/>
  <c r="H67" i="6" s="1"/>
  <c r="E67" i="6"/>
  <c r="F66" i="6"/>
  <c r="H66" i="6" s="1"/>
  <c r="E66" i="6"/>
  <c r="F65" i="6"/>
  <c r="H65" i="6" s="1"/>
  <c r="E65" i="6"/>
  <c r="F62" i="6"/>
  <c r="H62" i="6" s="1"/>
  <c r="E62" i="6"/>
  <c r="F61" i="6"/>
  <c r="H61" i="6" s="1"/>
  <c r="E61" i="6"/>
  <c r="F60" i="6"/>
  <c r="H60" i="6" s="1"/>
  <c r="H63" i="6" s="1"/>
  <c r="E60" i="6"/>
  <c r="R43" i="6"/>
  <c r="P43" i="6"/>
  <c r="Q43" i="6" s="1"/>
  <c r="S43" i="6" s="1"/>
  <c r="R42" i="6"/>
  <c r="P42" i="6"/>
  <c r="Q42" i="6" s="1"/>
  <c r="S42" i="6" s="1"/>
  <c r="R41" i="6"/>
  <c r="P41" i="6"/>
  <c r="Q41" i="6" s="1"/>
  <c r="S41" i="6" s="1"/>
  <c r="R35" i="6"/>
  <c r="P35" i="6"/>
  <c r="Q35" i="6" s="1"/>
  <c r="S35" i="6" s="1"/>
  <c r="R34" i="6"/>
  <c r="P34" i="6"/>
  <c r="Q34" i="6" s="1"/>
  <c r="S34" i="6" s="1"/>
  <c r="R33" i="6"/>
  <c r="P33" i="6"/>
  <c r="Q33" i="6" s="1"/>
  <c r="S33" i="6" s="1"/>
  <c r="H47" i="6"/>
  <c r="F47" i="6"/>
  <c r="G47" i="6" s="1"/>
  <c r="I47" i="6" s="1"/>
  <c r="H46" i="6"/>
  <c r="F46" i="6"/>
  <c r="G46" i="6" s="1"/>
  <c r="I46" i="6" s="1"/>
  <c r="H45" i="6"/>
  <c r="F45" i="6"/>
  <c r="G45" i="6" s="1"/>
  <c r="I45" i="6" s="1"/>
  <c r="H43" i="6"/>
  <c r="F43" i="6"/>
  <c r="G43" i="6" s="1"/>
  <c r="I43" i="6" s="1"/>
  <c r="H42" i="6"/>
  <c r="F42" i="6"/>
  <c r="G42" i="6" s="1"/>
  <c r="I42" i="6" s="1"/>
  <c r="H41" i="6"/>
  <c r="F41" i="6"/>
  <c r="G41" i="6" s="1"/>
  <c r="I41" i="6" s="1"/>
  <c r="H39" i="6"/>
  <c r="F39" i="6"/>
  <c r="G39" i="6" s="1"/>
  <c r="I39" i="6" s="1"/>
  <c r="H38" i="6"/>
  <c r="F38" i="6"/>
  <c r="G38" i="6" s="1"/>
  <c r="I38" i="6" s="1"/>
  <c r="H37" i="6"/>
  <c r="F37" i="6"/>
  <c r="G37" i="6" s="1"/>
  <c r="I37" i="6" s="1"/>
  <c r="H35" i="6"/>
  <c r="F35" i="6"/>
  <c r="G35" i="6" s="1"/>
  <c r="I35" i="6" s="1"/>
  <c r="H34" i="6"/>
  <c r="F34" i="6"/>
  <c r="G34" i="6" s="1"/>
  <c r="I34" i="6" s="1"/>
  <c r="H33" i="6"/>
  <c r="F33" i="6"/>
  <c r="G33" i="6" s="1"/>
  <c r="I33" i="6" s="1"/>
  <c r="H66" i="4"/>
  <c r="F66" i="4"/>
  <c r="G66" i="4" s="1"/>
  <c r="I66" i="4" s="1"/>
  <c r="H65" i="4"/>
  <c r="F65" i="4"/>
  <c r="G65" i="4" s="1"/>
  <c r="I65" i="4" s="1"/>
  <c r="H64" i="4"/>
  <c r="F64" i="4"/>
  <c r="G64" i="4" s="1"/>
  <c r="I64" i="4" s="1"/>
  <c r="H62" i="4"/>
  <c r="F62" i="4"/>
  <c r="G62" i="4" s="1"/>
  <c r="I62" i="4" s="1"/>
  <c r="H61" i="4"/>
  <c r="F61" i="4"/>
  <c r="G61" i="4" s="1"/>
  <c r="I61" i="4" s="1"/>
  <c r="H60" i="4"/>
  <c r="F60" i="4"/>
  <c r="G60" i="4" s="1"/>
  <c r="I60" i="4" s="1"/>
  <c r="H58" i="4"/>
  <c r="F58" i="4"/>
  <c r="G58" i="4" s="1"/>
  <c r="I58" i="4" s="1"/>
  <c r="H57" i="4"/>
  <c r="F57" i="4"/>
  <c r="G57" i="4" s="1"/>
  <c r="I57" i="4" s="1"/>
  <c r="H56" i="4"/>
  <c r="F56" i="4"/>
  <c r="G56" i="4" s="1"/>
  <c r="I56" i="4" s="1"/>
  <c r="H54" i="4"/>
  <c r="F54" i="4"/>
  <c r="G54" i="4" s="1"/>
  <c r="I54" i="4" s="1"/>
  <c r="H53" i="4"/>
  <c r="F53" i="4"/>
  <c r="G53" i="4" s="1"/>
  <c r="I53" i="4" s="1"/>
  <c r="H52" i="4"/>
  <c r="F52" i="4"/>
  <c r="G52" i="4" s="1"/>
  <c r="I52" i="4" s="1"/>
  <c r="H50" i="4"/>
  <c r="F50" i="4"/>
  <c r="G50" i="4" s="1"/>
  <c r="I50" i="4" s="1"/>
  <c r="H49" i="4"/>
  <c r="F49" i="4"/>
  <c r="G49" i="4" s="1"/>
  <c r="I49" i="4" s="1"/>
  <c r="H48" i="4"/>
  <c r="F48" i="4"/>
  <c r="G48" i="4" s="1"/>
  <c r="I48" i="4" s="1"/>
  <c r="F44" i="4"/>
  <c r="G44" i="4" s="1"/>
  <c r="I44" i="4" s="1"/>
  <c r="H46" i="4"/>
  <c r="F46" i="4"/>
  <c r="G46" i="4" s="1"/>
  <c r="H45" i="4"/>
  <c r="F45" i="4"/>
  <c r="G45" i="4" s="1"/>
  <c r="H44" i="4"/>
  <c r="H27" i="3"/>
  <c r="F27" i="3"/>
  <c r="G27" i="3" s="1"/>
  <c r="I27" i="3" s="1"/>
  <c r="H26" i="3"/>
  <c r="F26" i="3"/>
  <c r="G26" i="3" s="1"/>
  <c r="I26" i="3" s="1"/>
  <c r="H78" i="6" l="1"/>
  <c r="K98" i="6"/>
  <c r="O98" i="6" s="1"/>
  <c r="K93" i="6"/>
  <c r="O93" i="6" s="1"/>
  <c r="O96" i="6" s="1"/>
  <c r="K103" i="6"/>
  <c r="O103" i="6" s="1"/>
  <c r="O106" i="6"/>
  <c r="B108" i="6"/>
  <c r="F108" i="6" s="1"/>
  <c r="O101" i="6"/>
  <c r="F111" i="6"/>
  <c r="F106" i="6"/>
  <c r="G60" i="6"/>
  <c r="G61" i="6"/>
  <c r="G62" i="6"/>
  <c r="G65" i="6"/>
  <c r="G66" i="6"/>
  <c r="G67" i="6"/>
  <c r="G70" i="6"/>
  <c r="G71" i="6"/>
  <c r="G72" i="6"/>
  <c r="G75" i="6"/>
  <c r="G76" i="6"/>
  <c r="G77" i="6"/>
  <c r="G80" i="6"/>
  <c r="G81" i="6"/>
  <c r="G82" i="6"/>
  <c r="G85" i="6"/>
  <c r="G86" i="6"/>
  <c r="G87" i="6"/>
  <c r="H68" i="6"/>
  <c r="P60" i="6"/>
  <c r="P61" i="6"/>
  <c r="P62" i="6"/>
  <c r="P65" i="6"/>
  <c r="P66" i="6"/>
  <c r="P67" i="6"/>
  <c r="P70" i="6"/>
  <c r="P71" i="6"/>
  <c r="P72" i="6"/>
  <c r="P75" i="6"/>
  <c r="P76" i="6"/>
  <c r="P77" i="6"/>
  <c r="P80" i="6"/>
  <c r="P81" i="6"/>
  <c r="P82" i="6"/>
  <c r="F95" i="6"/>
  <c r="F96" i="6" s="1"/>
  <c r="I45" i="4"/>
  <c r="I46" i="4"/>
  <c r="O38" i="5"/>
  <c r="Q38" i="5" s="1"/>
  <c r="N38" i="5"/>
  <c r="P38" i="5" s="1"/>
  <c r="O37" i="5"/>
  <c r="Q37" i="5" s="1"/>
  <c r="N37" i="5"/>
  <c r="P37" i="5" s="1"/>
  <c r="O36" i="5"/>
  <c r="Q36" i="5" s="1"/>
  <c r="Q39" i="5" s="1"/>
  <c r="N36" i="5"/>
  <c r="P36" i="5" s="1"/>
  <c r="F36" i="5"/>
  <c r="H36" i="5" s="1"/>
  <c r="E36" i="5"/>
  <c r="G36" i="5" s="1"/>
  <c r="F35" i="5"/>
  <c r="H35" i="5" s="1"/>
  <c r="E35" i="5"/>
  <c r="G35" i="5" s="1"/>
  <c r="F34" i="5"/>
  <c r="H34" i="5" s="1"/>
  <c r="E34" i="5"/>
  <c r="G34" i="5" s="1"/>
  <c r="O33" i="5"/>
  <c r="Q33" i="5" s="1"/>
  <c r="B57" i="5" s="1"/>
  <c r="F57" i="5" s="1"/>
  <c r="N33" i="5"/>
  <c r="P33" i="5" s="1"/>
  <c r="F33" i="5"/>
  <c r="H33" i="5" s="1"/>
  <c r="H37" i="5" s="1"/>
  <c r="E33" i="5"/>
  <c r="G33" i="5" s="1"/>
  <c r="O32" i="5"/>
  <c r="Q32" i="5" s="1"/>
  <c r="B56" i="5" s="1"/>
  <c r="F56" i="5" s="1"/>
  <c r="N32" i="5"/>
  <c r="P32" i="5" s="1"/>
  <c r="O31" i="5"/>
  <c r="Q31" i="5" s="1"/>
  <c r="N31" i="5"/>
  <c r="P31" i="5" s="1"/>
  <c r="F30" i="5"/>
  <c r="H30" i="5" s="1"/>
  <c r="E30" i="5"/>
  <c r="G30" i="5" s="1"/>
  <c r="F29" i="5"/>
  <c r="H29" i="5" s="1"/>
  <c r="E29" i="5"/>
  <c r="G29" i="5" s="1"/>
  <c r="O28" i="5"/>
  <c r="Q28" i="5" s="1"/>
  <c r="N28" i="5"/>
  <c r="P28" i="5" s="1"/>
  <c r="F28" i="5"/>
  <c r="H28" i="5" s="1"/>
  <c r="E28" i="5"/>
  <c r="G28" i="5" s="1"/>
  <c r="O27" i="5"/>
  <c r="Q27" i="5" s="1"/>
  <c r="N27" i="5"/>
  <c r="P27" i="5" s="1"/>
  <c r="F27" i="5"/>
  <c r="H27" i="5" s="1"/>
  <c r="E27" i="5"/>
  <c r="G27" i="5" s="1"/>
  <c r="O26" i="5"/>
  <c r="Q26" i="5" s="1"/>
  <c r="Q29" i="5" s="1"/>
  <c r="N26" i="5"/>
  <c r="P26" i="5" s="1"/>
  <c r="F26" i="5"/>
  <c r="H26" i="5" s="1"/>
  <c r="E26" i="5"/>
  <c r="G26" i="5" s="1"/>
  <c r="F25" i="5"/>
  <c r="H25" i="5" s="1"/>
  <c r="E25" i="5"/>
  <c r="G25" i="5" s="1"/>
  <c r="F24" i="5"/>
  <c r="H24" i="5" s="1"/>
  <c r="B44" i="5" s="1"/>
  <c r="F44" i="5" s="1"/>
  <c r="E24" i="5"/>
  <c r="G24" i="5" s="1"/>
  <c r="O23" i="5"/>
  <c r="Q23" i="5" s="1"/>
  <c r="B50" i="5" s="1"/>
  <c r="F50" i="5" s="1"/>
  <c r="N23" i="5"/>
  <c r="P23" i="5" s="1"/>
  <c r="F23" i="5"/>
  <c r="H23" i="5" s="1"/>
  <c r="B43" i="5" s="1"/>
  <c r="F43" i="5" s="1"/>
  <c r="E23" i="5"/>
  <c r="G23" i="5" s="1"/>
  <c r="O22" i="5"/>
  <c r="Q22" i="5" s="1"/>
  <c r="B49" i="5" s="1"/>
  <c r="F49" i="5" s="1"/>
  <c r="N22" i="5"/>
  <c r="P22" i="5" s="1"/>
  <c r="F22" i="5"/>
  <c r="H22" i="5" s="1"/>
  <c r="B42" i="5" s="1"/>
  <c r="F42" i="5" s="1"/>
  <c r="E22" i="5"/>
  <c r="G22" i="5" s="1"/>
  <c r="O21" i="5"/>
  <c r="Q21" i="5" s="1"/>
  <c r="N21" i="5"/>
  <c r="P21" i="5" s="1"/>
  <c r="F21" i="5"/>
  <c r="H21" i="5" s="1"/>
  <c r="E21" i="5"/>
  <c r="G21" i="5" s="1"/>
  <c r="B41" i="5" l="1"/>
  <c r="F41" i="5" s="1"/>
  <c r="F45" i="5" s="1"/>
  <c r="H31" i="5"/>
  <c r="Q24" i="5"/>
  <c r="B51" i="5" s="1"/>
  <c r="F51" i="5" s="1"/>
  <c r="B48" i="5"/>
  <c r="F48" i="5" s="1"/>
  <c r="B55" i="5"/>
  <c r="F55" i="5" s="1"/>
  <c r="F59" i="5" s="1"/>
  <c r="Q34" i="5"/>
  <c r="B58" i="5" s="1"/>
  <c r="F58" i="5" s="1"/>
  <c r="F52" i="5" l="1"/>
</calcChain>
</file>

<file path=xl/sharedStrings.xml><?xml version="1.0" encoding="utf-8"?>
<sst xmlns="http://schemas.openxmlformats.org/spreadsheetml/2006/main" count="785" uniqueCount="117">
  <si>
    <t>Плотность</t>
  </si>
  <si>
    <t>Образцы</t>
  </si>
  <si>
    <t>Глубина</t>
  </si>
  <si>
    <t>0-10см</t>
  </si>
  <si>
    <t>10-20cм</t>
  </si>
  <si>
    <t>20-30см</t>
  </si>
  <si>
    <t>Влага</t>
  </si>
  <si>
    <t>Загон 2 до выпаса</t>
  </si>
  <si>
    <t>%</t>
  </si>
  <si>
    <t>Загон 3 до выпаса</t>
  </si>
  <si>
    <t>Загон 1 после выпаса</t>
  </si>
  <si>
    <t>Загон 4 до выпаса</t>
  </si>
  <si>
    <t>Загон 5 до выпаса</t>
  </si>
  <si>
    <t>Показатели почвы</t>
  </si>
  <si>
    <t>Загон 1</t>
  </si>
  <si>
    <t>масса, г</t>
  </si>
  <si>
    <t>Образец 1</t>
  </si>
  <si>
    <t>-</t>
  </si>
  <si>
    <t>Образец 2</t>
  </si>
  <si>
    <t>Образец 3</t>
  </si>
  <si>
    <t>Образец 4</t>
  </si>
  <si>
    <t>Образец 5</t>
  </si>
  <si>
    <t>Образец 6</t>
  </si>
  <si>
    <t>Загон 2 пв</t>
  </si>
  <si>
    <t>Загон 5 пв</t>
  </si>
  <si>
    <t>Загон 3 пв</t>
  </si>
  <si>
    <t>Загон 6 пв</t>
  </si>
  <si>
    <t>Загон 4 до в</t>
  </si>
  <si>
    <t>Загон 7 до в</t>
  </si>
  <si>
    <t>Круг2 заг1 дв обр 1</t>
  </si>
  <si>
    <t>Круг 2 заг 1 дв</t>
  </si>
  <si>
    <t>200/300</t>
  </si>
  <si>
    <t>Круг2 заг2 дв обр 1</t>
  </si>
  <si>
    <t>Круг 2 заг 2 дв</t>
  </si>
  <si>
    <t>Круг2 заг2 дв обр 2</t>
  </si>
  <si>
    <t>Круг 2 заг 3 дв</t>
  </si>
  <si>
    <t>Круг2 заг3 дв обр 1</t>
  </si>
  <si>
    <t>Круг2 заг3 дв обр 2</t>
  </si>
  <si>
    <t>Плотность (аппарат)</t>
  </si>
  <si>
    <t xml:space="preserve">Влага </t>
  </si>
  <si>
    <t>Плотность (цилиндр)</t>
  </si>
  <si>
    <t xml:space="preserve">Горизонт, см </t>
  </si>
  <si>
    <t xml:space="preserve">Вес пустого бюкса, г </t>
  </si>
  <si>
    <t xml:space="preserve">Вес бюкса с сырой почвы, г  </t>
  </si>
  <si>
    <t xml:space="preserve">Вес бюкса с сухой почвы, г </t>
  </si>
  <si>
    <t xml:space="preserve">Вес сырой почвы, г </t>
  </si>
  <si>
    <t xml:space="preserve">Вес сухой почвы, г </t>
  </si>
  <si>
    <t>Масс испарившейся влаги, г</t>
  </si>
  <si>
    <t xml:space="preserve">Влага, % </t>
  </si>
  <si>
    <t>Загон 1 образец 3</t>
  </si>
  <si>
    <t>Загон 2 образец 1</t>
  </si>
  <si>
    <t>0-10</t>
  </si>
  <si>
    <t>10-20</t>
  </si>
  <si>
    <t>20-30</t>
  </si>
  <si>
    <t>30-40</t>
  </si>
  <si>
    <t xml:space="preserve">Всего </t>
  </si>
  <si>
    <t>40-50</t>
  </si>
  <si>
    <t>Загон 2 образец 2</t>
  </si>
  <si>
    <t>50-60</t>
  </si>
  <si>
    <t>60-70</t>
  </si>
  <si>
    <t>70-80</t>
  </si>
  <si>
    <t>80-90</t>
  </si>
  <si>
    <t>90-100</t>
  </si>
  <si>
    <t>Загон 3 образец 1</t>
  </si>
  <si>
    <t>Загон 1 образец 4</t>
  </si>
  <si>
    <t>Загон 3 образец 2</t>
  </si>
  <si>
    <t xml:space="preserve">Загон 1 </t>
  </si>
  <si>
    <t xml:space="preserve">Горизонт </t>
  </si>
  <si>
    <t>Влажность почвы (W), %</t>
  </si>
  <si>
    <t>ВУЗ</t>
  </si>
  <si>
    <t>Обемная масса почвы, г/см3</t>
  </si>
  <si>
    <t>Толщина анализируемого слоя почвы, см</t>
  </si>
  <si>
    <t>Запасы продуктивной влаги, мм</t>
  </si>
  <si>
    <t>Всего</t>
  </si>
  <si>
    <t>Загон 2</t>
  </si>
  <si>
    <t>Загон 3</t>
  </si>
  <si>
    <t xml:space="preserve">Плотность </t>
  </si>
  <si>
    <t>Горизонт</t>
  </si>
  <si>
    <t xml:space="preserve">Масса патрона с почвой, г  </t>
  </si>
  <si>
    <t xml:space="preserve">Масса пустого бюкса, г </t>
  </si>
  <si>
    <t xml:space="preserve">Масса бюкса с сырой почвой,г  </t>
  </si>
  <si>
    <t xml:space="preserve">Масса бюкса с сухой почвой, г </t>
  </si>
  <si>
    <t>Масса абсолютно сухой почвы (М),г</t>
  </si>
  <si>
    <t>Объем образца почвы, (V) см2</t>
  </si>
  <si>
    <t>Объемная масса почвы, (d) г/см2</t>
  </si>
  <si>
    <t>Объемная масса почвы</t>
  </si>
  <si>
    <t>Загон 4 пв</t>
  </si>
  <si>
    <t>Загон 7 пв</t>
  </si>
  <si>
    <t>Загон 4 до в обр 1</t>
  </si>
  <si>
    <t>Загон 4 до в обр 2</t>
  </si>
  <si>
    <t>Загон 5 до в обр 1</t>
  </si>
  <si>
    <t>Загон 6 до в обр 1</t>
  </si>
  <si>
    <t>Загон 5 до в обр 2</t>
  </si>
  <si>
    <t>Загон 6 до в обр 2</t>
  </si>
  <si>
    <t>Загон 7 до в обр 1</t>
  </si>
  <si>
    <t>Загон 7 до в обр 2</t>
  </si>
  <si>
    <t>Загон 4</t>
  </si>
  <si>
    <t>Загон 5</t>
  </si>
  <si>
    <t>Загон 6</t>
  </si>
  <si>
    <t>Загон 7</t>
  </si>
  <si>
    <t>Загон 4 пв 1 обр</t>
  </si>
  <si>
    <t>Загон 4 пв 2 обр</t>
  </si>
  <si>
    <t>Загон 5 пв 1 обр</t>
  </si>
  <si>
    <t>Загон 6 пв обр 1</t>
  </si>
  <si>
    <t>Загон 5 пв обр 2</t>
  </si>
  <si>
    <t>Загон 6 пв обр 2</t>
  </si>
  <si>
    <t>Заг 1</t>
  </si>
  <si>
    <t>Заг 2</t>
  </si>
  <si>
    <t>заг 3</t>
  </si>
  <si>
    <t>заг 4 обр 1</t>
  </si>
  <si>
    <t>заг 4 обр 2</t>
  </si>
  <si>
    <t>заг 5 обр 1</t>
  </si>
  <si>
    <t>заг 5 обр 2</t>
  </si>
  <si>
    <t>заг 6 обр 1</t>
  </si>
  <si>
    <t>заг 6 обр 2</t>
  </si>
  <si>
    <t>заг 7 обр 1</t>
  </si>
  <si>
    <t>заг 7 обр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</si>
</sst>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0000FF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distributed"/>
    </xf>
    <xf numFmtId="2" fontId="1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Protection="1"/>
    <xf numFmtId="2" fontId="4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distributed"/>
    </xf>
    <xf numFmtId="164" fontId="3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0" fontId="7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vertical="distributed"/>
    </xf>
    <xf numFmtId="0" fontId="1" fillId="0" borderId="0" xfId="0" applyFont="1" applyBorder="1" applyAlignment="1">
      <alignment horizontal="center" vertical="distributed"/>
    </xf>
    <xf numFmtId="0" fontId="3" fillId="0" borderId="0" xfId="0" applyFont="1" applyBorder="1" applyAlignment="1">
      <alignment horizontal="center"/>
    </xf>
    <xf numFmtId="2" fontId="7" fillId="6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distributed"/>
    </xf>
    <xf numFmtId="0" fontId="1" fillId="0" borderId="6" xfId="0" applyFont="1" applyBorder="1" applyAlignment="1">
      <alignment horizontal="center" vertical="distributed"/>
    </xf>
    <xf numFmtId="0" fontId="1" fillId="0" borderId="7" xfId="0" applyFont="1" applyBorder="1" applyAlignment="1">
      <alignment horizontal="center" vertical="distributed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Protection="1"/>
    <xf numFmtId="2" fontId="1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49" fontId="1" fillId="0" borderId="1" xfId="0" applyNumberFormat="1" applyFont="1" applyFill="1" applyBorder="1" applyProtection="1"/>
    <xf numFmtId="2" fontId="1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Protection="1"/>
    <xf numFmtId="164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164" fontId="6" fillId="6" borderId="1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distributed"/>
    </xf>
    <xf numFmtId="0" fontId="0" fillId="6" borderId="0" xfId="0" applyFill="1"/>
    <xf numFmtId="0" fontId="1" fillId="6" borderId="5" xfId="0" applyFont="1" applyFill="1" applyBorder="1" applyAlignment="1">
      <alignment horizontal="center" vertical="distributed"/>
    </xf>
    <xf numFmtId="0" fontId="1" fillId="6" borderId="6" xfId="0" applyFont="1" applyFill="1" applyBorder="1" applyAlignment="1">
      <alignment horizontal="center" vertical="distributed"/>
    </xf>
    <xf numFmtId="0" fontId="1" fillId="6" borderId="7" xfId="0" applyFont="1" applyFill="1" applyBorder="1" applyAlignment="1">
      <alignment horizontal="center" vertical="distributed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6" workbookViewId="0">
      <selection activeCell="A25" sqref="A25:I28"/>
    </sheetView>
  </sheetViews>
  <sheetFormatPr defaultRowHeight="15" x14ac:dyDescent="0.25"/>
  <cols>
    <col min="1" max="1" width="21.28515625" customWidth="1"/>
    <col min="2" max="2" width="23.42578125" customWidth="1"/>
    <col min="5" max="5" width="10.85546875" customWidth="1"/>
    <col min="8" max="8" width="22.42578125" customWidth="1"/>
  </cols>
  <sheetData>
    <row r="1" spans="1:8" x14ac:dyDescent="0.25">
      <c r="A1" s="40" t="s">
        <v>13</v>
      </c>
      <c r="B1" s="40"/>
      <c r="C1" s="40"/>
      <c r="D1" s="40"/>
      <c r="E1" s="40"/>
      <c r="F1" s="40"/>
      <c r="G1" s="40"/>
      <c r="H1" s="40"/>
    </row>
    <row r="2" spans="1:8" x14ac:dyDescent="0.25">
      <c r="A2" s="57" t="s">
        <v>14</v>
      </c>
      <c r="B2" s="57"/>
      <c r="C2" s="57"/>
      <c r="D2" s="57"/>
      <c r="E2" s="57"/>
      <c r="F2" s="57"/>
      <c r="G2" s="57"/>
      <c r="H2" s="57"/>
    </row>
    <row r="3" spans="1:8" x14ac:dyDescent="0.25">
      <c r="A3" s="54" t="s">
        <v>6</v>
      </c>
      <c r="B3" s="55"/>
      <c r="C3" s="56"/>
      <c r="D3" s="3"/>
      <c r="E3" s="35" t="s">
        <v>40</v>
      </c>
      <c r="F3" s="35"/>
      <c r="G3" s="35"/>
      <c r="H3" s="35"/>
    </row>
    <row r="4" spans="1:8" x14ac:dyDescent="0.25">
      <c r="A4" s="1" t="s">
        <v>1</v>
      </c>
      <c r="B4" s="1" t="s">
        <v>2</v>
      </c>
      <c r="C4" s="1" t="s">
        <v>8</v>
      </c>
      <c r="D4" s="3"/>
      <c r="E4" s="1" t="s">
        <v>1</v>
      </c>
      <c r="F4" s="1" t="s">
        <v>2</v>
      </c>
      <c r="G4" s="1" t="s">
        <v>15</v>
      </c>
      <c r="H4" s="1" t="s">
        <v>85</v>
      </c>
    </row>
    <row r="5" spans="1:8" x14ac:dyDescent="0.25">
      <c r="A5" s="28" t="s">
        <v>16</v>
      </c>
      <c r="B5" s="5" t="s">
        <v>3</v>
      </c>
      <c r="C5" s="4">
        <v>49</v>
      </c>
      <c r="D5" s="3"/>
      <c r="E5" s="34" t="s">
        <v>16</v>
      </c>
      <c r="F5" s="10" t="s">
        <v>3</v>
      </c>
      <c r="G5" s="10">
        <v>282.45</v>
      </c>
      <c r="H5" s="12">
        <v>0.93096833451502703</v>
      </c>
    </row>
    <row r="6" spans="1:8" x14ac:dyDescent="0.25">
      <c r="A6" s="29"/>
      <c r="B6" s="5" t="s">
        <v>4</v>
      </c>
      <c r="C6" s="4">
        <v>37</v>
      </c>
      <c r="D6" s="3"/>
      <c r="E6" s="34"/>
      <c r="F6" s="10" t="s">
        <v>4</v>
      </c>
      <c r="G6" s="10">
        <v>235.85</v>
      </c>
      <c r="H6" s="12">
        <v>0.78959711983783598</v>
      </c>
    </row>
    <row r="7" spans="1:8" x14ac:dyDescent="0.25">
      <c r="A7" s="30"/>
      <c r="B7" s="5" t="s">
        <v>5</v>
      </c>
      <c r="C7" s="4">
        <v>30</v>
      </c>
      <c r="D7" s="3"/>
      <c r="E7" s="34"/>
      <c r="F7" s="10" t="s">
        <v>5</v>
      </c>
      <c r="G7" s="10" t="s">
        <v>17</v>
      </c>
      <c r="H7" s="10"/>
    </row>
    <row r="8" spans="1:8" x14ac:dyDescent="0.25">
      <c r="A8" s="28" t="s">
        <v>18</v>
      </c>
      <c r="B8" s="5" t="s">
        <v>3</v>
      </c>
      <c r="C8" s="4">
        <v>41</v>
      </c>
      <c r="D8" s="3"/>
      <c r="E8" s="3"/>
      <c r="F8" s="3"/>
      <c r="G8" s="3"/>
    </row>
    <row r="9" spans="1:8" x14ac:dyDescent="0.25">
      <c r="A9" s="29"/>
      <c r="B9" s="5" t="s">
        <v>4</v>
      </c>
      <c r="C9" s="4">
        <v>24</v>
      </c>
      <c r="D9" s="3"/>
      <c r="E9" s="3"/>
      <c r="F9" s="3"/>
      <c r="G9" s="3"/>
    </row>
    <row r="10" spans="1:8" x14ac:dyDescent="0.25">
      <c r="A10" s="30"/>
      <c r="B10" s="5" t="s">
        <v>5</v>
      </c>
      <c r="C10" s="4" t="s">
        <v>17</v>
      </c>
      <c r="D10" s="3"/>
      <c r="E10" s="3"/>
      <c r="F10" s="3"/>
      <c r="G10" s="3"/>
    </row>
    <row r="11" spans="1:8" x14ac:dyDescent="0.25">
      <c r="A11" s="28" t="s">
        <v>19</v>
      </c>
      <c r="B11" s="5" t="s">
        <v>3</v>
      </c>
      <c r="C11" s="4">
        <v>68</v>
      </c>
      <c r="D11" s="3"/>
      <c r="E11" s="3"/>
      <c r="F11" s="3"/>
      <c r="G11" s="3"/>
    </row>
    <row r="12" spans="1:8" x14ac:dyDescent="0.25">
      <c r="A12" s="29"/>
      <c r="B12" s="5" t="s">
        <v>4</v>
      </c>
      <c r="C12" s="4">
        <v>64</v>
      </c>
      <c r="D12" s="3"/>
      <c r="E12" s="3"/>
      <c r="F12" s="3"/>
      <c r="G12" s="3"/>
    </row>
    <row r="13" spans="1:8" x14ac:dyDescent="0.25">
      <c r="A13" s="30"/>
      <c r="B13" s="5" t="s">
        <v>5</v>
      </c>
      <c r="C13" s="4">
        <v>13</v>
      </c>
      <c r="D13" s="3"/>
      <c r="E13" s="3"/>
      <c r="F13" s="3"/>
      <c r="G13" s="3"/>
    </row>
    <row r="14" spans="1:8" x14ac:dyDescent="0.25">
      <c r="A14" s="28" t="s">
        <v>20</v>
      </c>
      <c r="B14" s="5" t="s">
        <v>3</v>
      </c>
      <c r="C14" s="4">
        <v>16</v>
      </c>
      <c r="D14" s="3"/>
      <c r="E14" s="3"/>
      <c r="F14" s="3"/>
      <c r="G14" s="3"/>
    </row>
    <row r="15" spans="1:8" x14ac:dyDescent="0.25">
      <c r="A15" s="29"/>
      <c r="B15" s="5" t="s">
        <v>4</v>
      </c>
      <c r="C15" s="4">
        <v>13</v>
      </c>
      <c r="D15" s="3"/>
      <c r="E15" s="3"/>
      <c r="F15" s="3"/>
      <c r="G15" s="3"/>
    </row>
    <row r="16" spans="1:8" x14ac:dyDescent="0.25">
      <c r="A16" s="30"/>
      <c r="B16" s="5" t="s">
        <v>5</v>
      </c>
      <c r="C16" s="4" t="s">
        <v>17</v>
      </c>
      <c r="D16" s="3"/>
      <c r="E16" s="3"/>
      <c r="F16" s="3"/>
      <c r="G16" s="3"/>
    </row>
    <row r="17" spans="1:9" x14ac:dyDescent="0.25">
      <c r="A17" s="28" t="s">
        <v>21</v>
      </c>
      <c r="B17" s="5" t="s">
        <v>3</v>
      </c>
      <c r="C17" s="4">
        <v>43</v>
      </c>
      <c r="D17" s="3"/>
      <c r="E17" s="3"/>
      <c r="F17" s="3"/>
      <c r="G17" s="3"/>
    </row>
    <row r="18" spans="1:9" x14ac:dyDescent="0.25">
      <c r="A18" s="29"/>
      <c r="B18" s="5" t="s">
        <v>4</v>
      </c>
      <c r="C18" s="4">
        <v>29</v>
      </c>
      <c r="D18" s="3"/>
      <c r="E18" s="3"/>
      <c r="F18" s="3"/>
      <c r="G18" s="3"/>
    </row>
    <row r="19" spans="1:9" x14ac:dyDescent="0.25">
      <c r="A19" s="30"/>
      <c r="B19" s="5" t="s">
        <v>5</v>
      </c>
      <c r="C19" s="4">
        <v>13</v>
      </c>
      <c r="D19" s="3"/>
      <c r="E19" s="3"/>
      <c r="F19" s="3"/>
      <c r="G19" s="3"/>
    </row>
    <row r="20" spans="1:9" x14ac:dyDescent="0.25">
      <c r="A20" s="28" t="s">
        <v>22</v>
      </c>
      <c r="B20" s="5" t="s">
        <v>3</v>
      </c>
      <c r="C20" s="4">
        <v>40</v>
      </c>
      <c r="D20" s="3"/>
      <c r="E20" s="3"/>
      <c r="F20" s="3"/>
      <c r="G20" s="3"/>
    </row>
    <row r="21" spans="1:9" x14ac:dyDescent="0.25">
      <c r="A21" s="29"/>
      <c r="B21" s="5" t="s">
        <v>4</v>
      </c>
      <c r="C21" s="4">
        <v>22</v>
      </c>
      <c r="D21" s="3"/>
      <c r="E21" s="3"/>
      <c r="F21" s="3"/>
      <c r="G21" s="3"/>
    </row>
    <row r="22" spans="1:9" x14ac:dyDescent="0.25">
      <c r="A22" s="30"/>
      <c r="B22" s="5" t="s">
        <v>5</v>
      </c>
      <c r="C22" s="4">
        <v>20</v>
      </c>
      <c r="D22" s="3"/>
      <c r="E22" s="3"/>
      <c r="F22" s="3"/>
      <c r="G22" s="3"/>
    </row>
    <row r="25" spans="1:9" ht="75" x14ac:dyDescent="0.25">
      <c r="A25" s="11" t="s">
        <v>77</v>
      </c>
      <c r="B25" s="11" t="s">
        <v>78</v>
      </c>
      <c r="C25" s="11" t="s">
        <v>79</v>
      </c>
      <c r="D25" s="11" t="s">
        <v>80</v>
      </c>
      <c r="E25" s="11" t="s">
        <v>81</v>
      </c>
      <c r="F25" s="11" t="s">
        <v>68</v>
      </c>
      <c r="G25" s="11" t="s">
        <v>82</v>
      </c>
      <c r="H25" s="11" t="s">
        <v>83</v>
      </c>
      <c r="I25" s="11" t="s">
        <v>84</v>
      </c>
    </row>
    <row r="26" spans="1:9" x14ac:dyDescent="0.25">
      <c r="A26" s="51" t="s">
        <v>51</v>
      </c>
      <c r="B26" s="10">
        <v>282.45</v>
      </c>
      <c r="C26" s="12">
        <v>26.72</v>
      </c>
      <c r="D26" s="12">
        <v>70.2</v>
      </c>
      <c r="E26" s="12">
        <v>62</v>
      </c>
      <c r="F26" s="14">
        <f>SUM(D26-E26)*100/(E26-C26)</f>
        <v>23.242630385487534</v>
      </c>
      <c r="G26" s="14">
        <f>SUM(B26)*100/(F26+100)</f>
        <v>229.18206071757129</v>
      </c>
      <c r="H26" s="14">
        <f>SUM(3.14*31.36)*10/4</f>
        <v>246.17599999999999</v>
      </c>
      <c r="I26" s="12">
        <f>SUM(G26/H26)</f>
        <v>0.93096833451502703</v>
      </c>
    </row>
    <row r="27" spans="1:9" x14ac:dyDescent="0.25">
      <c r="A27" s="52" t="s">
        <v>52</v>
      </c>
      <c r="B27" s="10">
        <v>235.85</v>
      </c>
      <c r="C27" s="12">
        <v>26.88</v>
      </c>
      <c r="D27" s="12">
        <v>78.52</v>
      </c>
      <c r="E27" s="12">
        <v>69.44</v>
      </c>
      <c r="F27" s="14">
        <f t="shared" ref="F27:F28" si="0">SUM(D27-E27)*100/(E27-C27)</f>
        <v>21.334586466165408</v>
      </c>
      <c r="G27" s="14">
        <f t="shared" ref="G27:G28" si="1">SUM(B27)*100/(F27+100)</f>
        <v>194.3798605731991</v>
      </c>
      <c r="H27" s="14">
        <f t="shared" ref="H27" si="2">SUM(3.14*31.36)*10/4</f>
        <v>246.17599999999999</v>
      </c>
      <c r="I27" s="12">
        <f t="shared" ref="I27:I28" si="3">SUM(G27/H27)</f>
        <v>0.78959711983783598</v>
      </c>
    </row>
    <row r="28" spans="1:9" x14ac:dyDescent="0.25">
      <c r="A28" s="51" t="s">
        <v>53</v>
      </c>
      <c r="B28" s="14"/>
      <c r="C28" s="14"/>
      <c r="D28" s="14"/>
      <c r="E28" s="14"/>
      <c r="F28" s="14"/>
      <c r="G28" s="14"/>
      <c r="H28" s="14"/>
      <c r="I28" s="12"/>
    </row>
  </sheetData>
  <mergeCells count="11">
    <mergeCell ref="A3:C3"/>
    <mergeCell ref="A5:A7"/>
    <mergeCell ref="E5:E7"/>
    <mergeCell ref="A2:H2"/>
    <mergeCell ref="A1:H1"/>
    <mergeCell ref="E3:H3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13" zoomScale="80" zoomScaleNormal="80" workbookViewId="0">
      <selection activeCell="F40" sqref="F40:F45"/>
    </sheetView>
  </sheetViews>
  <sheetFormatPr defaultRowHeight="15" x14ac:dyDescent="0.25"/>
  <cols>
    <col min="1" max="1" width="9.85546875" customWidth="1"/>
    <col min="4" max="4" width="9.7109375" customWidth="1"/>
  </cols>
  <sheetData>
    <row r="1" spans="1:20" x14ac:dyDescent="0.25">
      <c r="A1" s="35" t="s">
        <v>6</v>
      </c>
      <c r="B1" s="35"/>
      <c r="C1" s="35"/>
      <c r="D1" s="35"/>
      <c r="E1" s="35"/>
      <c r="F1" s="35"/>
      <c r="G1" s="3"/>
      <c r="H1" s="31" t="s">
        <v>6</v>
      </c>
      <c r="I1" s="32"/>
      <c r="J1" s="32"/>
      <c r="K1" s="32"/>
      <c r="L1" s="32"/>
      <c r="M1" s="33"/>
      <c r="O1" s="40" t="s">
        <v>0</v>
      </c>
      <c r="P1" s="40"/>
      <c r="Q1" s="40"/>
      <c r="R1" s="40"/>
      <c r="S1" s="40"/>
      <c r="T1" s="40"/>
    </row>
    <row r="2" spans="1:20" x14ac:dyDescent="0.25">
      <c r="A2" s="36" t="s">
        <v>10</v>
      </c>
      <c r="B2" s="36"/>
      <c r="C2" s="36"/>
      <c r="D2" s="36"/>
      <c r="E2" s="36"/>
      <c r="F2" s="36"/>
      <c r="G2" s="3"/>
      <c r="H2" s="37" t="s">
        <v>11</v>
      </c>
      <c r="I2" s="38"/>
      <c r="J2" s="38"/>
      <c r="K2" s="38"/>
      <c r="L2" s="38"/>
      <c r="M2" s="39"/>
      <c r="O2" s="36" t="s">
        <v>11</v>
      </c>
      <c r="P2" s="36"/>
      <c r="Q2" s="36"/>
      <c r="R2" s="36"/>
      <c r="S2" s="36"/>
      <c r="T2" s="36"/>
    </row>
    <row r="3" spans="1:20" x14ac:dyDescent="0.25">
      <c r="A3" s="1" t="s">
        <v>1</v>
      </c>
      <c r="B3" s="1" t="s">
        <v>2</v>
      </c>
      <c r="C3" s="1" t="s">
        <v>8</v>
      </c>
      <c r="D3" s="1" t="s">
        <v>1</v>
      </c>
      <c r="E3" s="1" t="s">
        <v>2</v>
      </c>
      <c r="F3" s="1" t="s">
        <v>8</v>
      </c>
      <c r="G3" s="3"/>
      <c r="H3" s="1" t="s">
        <v>1</v>
      </c>
      <c r="I3" s="1" t="s">
        <v>2</v>
      </c>
      <c r="J3" s="1" t="s">
        <v>8</v>
      </c>
      <c r="K3" s="1" t="s">
        <v>1</v>
      </c>
      <c r="L3" s="1" t="s">
        <v>2</v>
      </c>
      <c r="M3" s="1" t="s">
        <v>8</v>
      </c>
      <c r="O3" s="1" t="s">
        <v>1</v>
      </c>
      <c r="P3" s="1" t="s">
        <v>2</v>
      </c>
      <c r="Q3" s="1"/>
      <c r="R3" s="1" t="s">
        <v>1</v>
      </c>
      <c r="S3" s="1" t="s">
        <v>2</v>
      </c>
      <c r="T3" s="1"/>
    </row>
    <row r="4" spans="1:20" x14ac:dyDescent="0.25">
      <c r="A4" s="34">
        <v>1</v>
      </c>
      <c r="B4" s="2" t="s">
        <v>3</v>
      </c>
      <c r="C4" s="5">
        <v>45</v>
      </c>
      <c r="D4" s="34">
        <v>6</v>
      </c>
      <c r="E4" s="2" t="s">
        <v>3</v>
      </c>
      <c r="F4" s="5">
        <v>46</v>
      </c>
      <c r="G4" s="3"/>
      <c r="H4" s="34">
        <v>1</v>
      </c>
      <c r="I4" s="2" t="s">
        <v>3</v>
      </c>
      <c r="J4" s="5">
        <v>46</v>
      </c>
      <c r="K4" s="34">
        <v>6</v>
      </c>
      <c r="L4" s="2" t="s">
        <v>3</v>
      </c>
      <c r="M4" s="5">
        <v>50</v>
      </c>
      <c r="O4" s="34">
        <v>1</v>
      </c>
      <c r="P4" s="2" t="s">
        <v>3</v>
      </c>
      <c r="Q4" s="5">
        <v>306</v>
      </c>
      <c r="R4" s="34">
        <v>6</v>
      </c>
      <c r="S4" s="2" t="s">
        <v>3</v>
      </c>
      <c r="T4" s="5">
        <v>250</v>
      </c>
    </row>
    <row r="5" spans="1:20" x14ac:dyDescent="0.25">
      <c r="A5" s="34"/>
      <c r="B5" s="2" t="s">
        <v>4</v>
      </c>
      <c r="C5" s="5">
        <v>43</v>
      </c>
      <c r="D5" s="34"/>
      <c r="E5" s="2" t="s">
        <v>4</v>
      </c>
      <c r="F5" s="5">
        <v>50</v>
      </c>
      <c r="G5" s="3"/>
      <c r="H5" s="34"/>
      <c r="I5" s="2" t="s">
        <v>4</v>
      </c>
      <c r="J5" s="5">
        <v>55</v>
      </c>
      <c r="K5" s="34"/>
      <c r="L5" s="2" t="s">
        <v>4</v>
      </c>
      <c r="M5" s="5">
        <v>57</v>
      </c>
      <c r="O5" s="34"/>
      <c r="P5" s="2" t="s">
        <v>4</v>
      </c>
      <c r="Q5" s="5">
        <v>310</v>
      </c>
      <c r="R5" s="34"/>
      <c r="S5" s="2" t="s">
        <v>4</v>
      </c>
      <c r="T5" s="5">
        <v>300</v>
      </c>
    </row>
    <row r="6" spans="1:20" x14ac:dyDescent="0.25">
      <c r="A6" s="34"/>
      <c r="B6" s="2" t="s">
        <v>5</v>
      </c>
      <c r="C6" s="5">
        <v>40</v>
      </c>
      <c r="D6" s="34"/>
      <c r="E6" s="2" t="s">
        <v>5</v>
      </c>
      <c r="F6" s="5">
        <v>56</v>
      </c>
      <c r="G6" s="3"/>
      <c r="H6" s="34"/>
      <c r="I6" s="2" t="s">
        <v>5</v>
      </c>
      <c r="J6" s="5">
        <v>50</v>
      </c>
      <c r="K6" s="34"/>
      <c r="L6" s="2" t="s">
        <v>5</v>
      </c>
      <c r="M6" s="5">
        <v>55</v>
      </c>
      <c r="O6" s="34"/>
      <c r="P6" s="2" t="s">
        <v>5</v>
      </c>
      <c r="Q6" s="5">
        <v>309</v>
      </c>
      <c r="R6" s="34"/>
      <c r="S6" s="2" t="s">
        <v>5</v>
      </c>
      <c r="T6" s="5">
        <v>309</v>
      </c>
    </row>
    <row r="7" spans="1:20" x14ac:dyDescent="0.25">
      <c r="A7" s="34">
        <v>2</v>
      </c>
      <c r="B7" s="2" t="s">
        <v>3</v>
      </c>
      <c r="C7" s="5">
        <v>53</v>
      </c>
      <c r="D7" s="34">
        <v>7</v>
      </c>
      <c r="E7" s="2" t="s">
        <v>3</v>
      </c>
      <c r="F7" s="5">
        <v>45</v>
      </c>
      <c r="G7" s="3"/>
      <c r="H7" s="34">
        <v>2</v>
      </c>
      <c r="I7" s="2" t="s">
        <v>3</v>
      </c>
      <c r="J7" s="5">
        <v>50</v>
      </c>
      <c r="K7" s="34">
        <v>7</v>
      </c>
      <c r="L7" s="2" t="s">
        <v>3</v>
      </c>
      <c r="M7" s="5">
        <v>26</v>
      </c>
      <c r="O7" s="34">
        <v>2</v>
      </c>
      <c r="P7" s="2" t="s">
        <v>3</v>
      </c>
      <c r="Q7" s="5">
        <v>305</v>
      </c>
      <c r="R7" s="34">
        <v>7</v>
      </c>
      <c r="S7" s="2" t="s">
        <v>3</v>
      </c>
      <c r="T7" s="5">
        <v>304</v>
      </c>
    </row>
    <row r="8" spans="1:20" x14ac:dyDescent="0.25">
      <c r="A8" s="34"/>
      <c r="B8" s="2" t="s">
        <v>4</v>
      </c>
      <c r="C8" s="5">
        <v>30</v>
      </c>
      <c r="D8" s="34"/>
      <c r="E8" s="2" t="s">
        <v>4</v>
      </c>
      <c r="F8" s="5">
        <v>43</v>
      </c>
      <c r="G8" s="3"/>
      <c r="H8" s="34"/>
      <c r="I8" s="2" t="s">
        <v>4</v>
      </c>
      <c r="J8" s="5">
        <v>55</v>
      </c>
      <c r="K8" s="34"/>
      <c r="L8" s="2" t="s">
        <v>4</v>
      </c>
      <c r="M8" s="5">
        <v>38</v>
      </c>
      <c r="O8" s="34"/>
      <c r="P8" s="2" t="s">
        <v>4</v>
      </c>
      <c r="Q8" s="5">
        <v>311</v>
      </c>
      <c r="R8" s="34"/>
      <c r="S8" s="2" t="s">
        <v>4</v>
      </c>
      <c r="T8" s="5">
        <v>310</v>
      </c>
    </row>
    <row r="9" spans="1:20" x14ac:dyDescent="0.25">
      <c r="A9" s="34"/>
      <c r="B9" s="2" t="s">
        <v>5</v>
      </c>
      <c r="C9" s="5">
        <v>38</v>
      </c>
      <c r="D9" s="34"/>
      <c r="E9" s="2" t="s">
        <v>5</v>
      </c>
      <c r="F9" s="5">
        <v>41</v>
      </c>
      <c r="G9" s="3"/>
      <c r="H9" s="34"/>
      <c r="I9" s="2" t="s">
        <v>5</v>
      </c>
      <c r="J9" s="5">
        <v>46</v>
      </c>
      <c r="K9" s="34"/>
      <c r="L9" s="2" t="s">
        <v>5</v>
      </c>
      <c r="M9" s="5">
        <v>30</v>
      </c>
      <c r="O9" s="34"/>
      <c r="P9" s="2" t="s">
        <v>5</v>
      </c>
      <c r="Q9" s="5">
        <v>314</v>
      </c>
      <c r="R9" s="34"/>
      <c r="S9" s="2" t="s">
        <v>5</v>
      </c>
      <c r="T9" s="5">
        <v>314</v>
      </c>
    </row>
    <row r="10" spans="1:20" x14ac:dyDescent="0.25">
      <c r="A10" s="34">
        <v>3</v>
      </c>
      <c r="B10" s="2" t="s">
        <v>3</v>
      </c>
      <c r="C10" s="5">
        <v>45</v>
      </c>
      <c r="D10" s="34">
        <v>8</v>
      </c>
      <c r="E10" s="2" t="s">
        <v>3</v>
      </c>
      <c r="F10" s="5">
        <v>35</v>
      </c>
      <c r="G10" s="3"/>
      <c r="H10" s="34">
        <v>3</v>
      </c>
      <c r="I10" s="2" t="s">
        <v>3</v>
      </c>
      <c r="J10" s="5">
        <v>51</v>
      </c>
      <c r="K10" s="34">
        <v>8</v>
      </c>
      <c r="L10" s="2" t="s">
        <v>3</v>
      </c>
      <c r="M10" s="5">
        <v>37</v>
      </c>
      <c r="O10" s="34">
        <v>3</v>
      </c>
      <c r="P10" s="2" t="s">
        <v>3</v>
      </c>
      <c r="Q10" s="5">
        <v>301</v>
      </c>
      <c r="R10" s="34">
        <v>8</v>
      </c>
      <c r="S10" s="2" t="s">
        <v>3</v>
      </c>
      <c r="T10" s="5">
        <v>300</v>
      </c>
    </row>
    <row r="11" spans="1:20" x14ac:dyDescent="0.25">
      <c r="A11" s="34"/>
      <c r="B11" s="2" t="s">
        <v>4</v>
      </c>
      <c r="C11" s="5">
        <v>36</v>
      </c>
      <c r="D11" s="34"/>
      <c r="E11" s="2" t="s">
        <v>4</v>
      </c>
      <c r="F11" s="5">
        <v>31</v>
      </c>
      <c r="G11" s="3"/>
      <c r="H11" s="34"/>
      <c r="I11" s="2" t="s">
        <v>4</v>
      </c>
      <c r="J11" s="5">
        <v>46</v>
      </c>
      <c r="K11" s="34"/>
      <c r="L11" s="2" t="s">
        <v>4</v>
      </c>
      <c r="M11" s="5">
        <v>42</v>
      </c>
      <c r="O11" s="34"/>
      <c r="P11" s="2" t="s">
        <v>4</v>
      </c>
      <c r="Q11" s="5">
        <v>309</v>
      </c>
      <c r="R11" s="34"/>
      <c r="S11" s="2" t="s">
        <v>4</v>
      </c>
      <c r="T11" s="5">
        <v>308</v>
      </c>
    </row>
    <row r="12" spans="1:20" x14ac:dyDescent="0.25">
      <c r="A12" s="34"/>
      <c r="B12" s="2" t="s">
        <v>5</v>
      </c>
      <c r="C12" s="5">
        <v>33</v>
      </c>
      <c r="D12" s="34"/>
      <c r="E12" s="2" t="s">
        <v>5</v>
      </c>
      <c r="F12" s="5">
        <v>30</v>
      </c>
      <c r="G12" s="3"/>
      <c r="H12" s="34"/>
      <c r="I12" s="2" t="s">
        <v>5</v>
      </c>
      <c r="J12" s="5">
        <v>54</v>
      </c>
      <c r="K12" s="34"/>
      <c r="L12" s="2" t="s">
        <v>5</v>
      </c>
      <c r="M12" s="5">
        <v>32</v>
      </c>
      <c r="O12" s="34"/>
      <c r="P12" s="2" t="s">
        <v>5</v>
      </c>
      <c r="Q12" s="5">
        <v>319</v>
      </c>
      <c r="R12" s="34"/>
      <c r="S12" s="2" t="s">
        <v>5</v>
      </c>
      <c r="T12" s="5">
        <v>319</v>
      </c>
    </row>
    <row r="13" spans="1:20" x14ac:dyDescent="0.25">
      <c r="A13" s="34">
        <v>4</v>
      </c>
      <c r="B13" s="2" t="s">
        <v>3</v>
      </c>
      <c r="C13" s="5">
        <v>38</v>
      </c>
      <c r="D13" s="34">
        <v>9</v>
      </c>
      <c r="E13" s="2" t="s">
        <v>3</v>
      </c>
      <c r="F13" s="5">
        <v>45</v>
      </c>
      <c r="G13" s="3"/>
      <c r="H13" s="34">
        <v>4</v>
      </c>
      <c r="I13" s="2" t="s">
        <v>3</v>
      </c>
      <c r="J13" s="5">
        <v>41</v>
      </c>
      <c r="K13" s="34">
        <v>9</v>
      </c>
      <c r="L13" s="2" t="s">
        <v>3</v>
      </c>
      <c r="M13" s="5">
        <v>40</v>
      </c>
      <c r="O13" s="34">
        <v>4</v>
      </c>
      <c r="P13" s="2" t="s">
        <v>3</v>
      </c>
      <c r="Q13" s="5">
        <v>200</v>
      </c>
      <c r="R13" s="34">
        <v>9</v>
      </c>
      <c r="S13" s="2" t="s">
        <v>3</v>
      </c>
      <c r="T13" s="5">
        <v>304</v>
      </c>
    </row>
    <row r="14" spans="1:20" x14ac:dyDescent="0.25">
      <c r="A14" s="34"/>
      <c r="B14" s="2" t="s">
        <v>4</v>
      </c>
      <c r="C14" s="5">
        <v>28</v>
      </c>
      <c r="D14" s="34"/>
      <c r="E14" s="2" t="s">
        <v>4</v>
      </c>
      <c r="F14" s="5">
        <v>35</v>
      </c>
      <c r="G14" s="3"/>
      <c r="H14" s="34"/>
      <c r="I14" s="2" t="s">
        <v>4</v>
      </c>
      <c r="J14" s="5">
        <v>51</v>
      </c>
      <c r="K14" s="34"/>
      <c r="L14" s="2" t="s">
        <v>4</v>
      </c>
      <c r="M14" s="5">
        <v>46</v>
      </c>
      <c r="O14" s="34"/>
      <c r="P14" s="2" t="s">
        <v>4</v>
      </c>
      <c r="Q14" s="5">
        <v>205</v>
      </c>
      <c r="R14" s="34"/>
      <c r="S14" s="2" t="s">
        <v>4</v>
      </c>
      <c r="T14" s="5">
        <v>308</v>
      </c>
    </row>
    <row r="15" spans="1:20" x14ac:dyDescent="0.25">
      <c r="A15" s="34"/>
      <c r="B15" s="2" t="s">
        <v>5</v>
      </c>
      <c r="C15" s="5">
        <v>47</v>
      </c>
      <c r="D15" s="34"/>
      <c r="E15" s="2" t="s">
        <v>5</v>
      </c>
      <c r="F15" s="5">
        <v>32</v>
      </c>
      <c r="G15" s="3"/>
      <c r="H15" s="34"/>
      <c r="I15" s="2" t="s">
        <v>5</v>
      </c>
      <c r="J15" s="5">
        <v>47</v>
      </c>
      <c r="K15" s="34"/>
      <c r="L15" s="2" t="s">
        <v>5</v>
      </c>
      <c r="M15" s="5">
        <v>39</v>
      </c>
      <c r="O15" s="34"/>
      <c r="P15" s="2" t="s">
        <v>5</v>
      </c>
      <c r="Q15" s="5">
        <v>210</v>
      </c>
      <c r="R15" s="34"/>
      <c r="S15" s="2" t="s">
        <v>5</v>
      </c>
      <c r="T15" s="5">
        <v>315</v>
      </c>
    </row>
    <row r="16" spans="1:20" x14ac:dyDescent="0.25">
      <c r="A16" s="34">
        <v>5</v>
      </c>
      <c r="B16" s="2" t="s">
        <v>3</v>
      </c>
      <c r="C16" s="5">
        <v>30</v>
      </c>
      <c r="D16" s="34">
        <v>10</v>
      </c>
      <c r="E16" s="2" t="s">
        <v>3</v>
      </c>
      <c r="F16" s="5">
        <v>50</v>
      </c>
      <c r="G16" s="3"/>
      <c r="H16" s="34">
        <v>5</v>
      </c>
      <c r="I16" s="2" t="s">
        <v>3</v>
      </c>
      <c r="J16" s="5">
        <v>55</v>
      </c>
      <c r="K16" s="34">
        <v>10</v>
      </c>
      <c r="L16" s="2" t="s">
        <v>3</v>
      </c>
      <c r="M16" s="5">
        <v>30</v>
      </c>
      <c r="O16" s="34">
        <v>5</v>
      </c>
      <c r="P16" s="2" t="s">
        <v>3</v>
      </c>
      <c r="Q16" s="5">
        <v>300</v>
      </c>
      <c r="R16" s="34">
        <v>10</v>
      </c>
      <c r="S16" s="2" t="s">
        <v>3</v>
      </c>
      <c r="T16" s="5">
        <v>301</v>
      </c>
    </row>
    <row r="17" spans="1:20" x14ac:dyDescent="0.25">
      <c r="A17" s="34"/>
      <c r="B17" s="2" t="s">
        <v>4</v>
      </c>
      <c r="C17" s="5">
        <v>35</v>
      </c>
      <c r="D17" s="34"/>
      <c r="E17" s="2" t="s">
        <v>4</v>
      </c>
      <c r="F17" s="5">
        <v>46</v>
      </c>
      <c r="G17" s="3"/>
      <c r="H17" s="34"/>
      <c r="I17" s="2" t="s">
        <v>4</v>
      </c>
      <c r="J17" s="5">
        <v>47</v>
      </c>
      <c r="K17" s="34"/>
      <c r="L17" s="2" t="s">
        <v>4</v>
      </c>
      <c r="M17" s="5">
        <v>37</v>
      </c>
      <c r="O17" s="34"/>
      <c r="P17" s="2" t="s">
        <v>4</v>
      </c>
      <c r="Q17" s="5">
        <v>301</v>
      </c>
      <c r="R17" s="34"/>
      <c r="S17" s="2" t="s">
        <v>4</v>
      </c>
      <c r="T17" s="5">
        <v>308</v>
      </c>
    </row>
    <row r="18" spans="1:20" x14ac:dyDescent="0.25">
      <c r="A18" s="34"/>
      <c r="B18" s="2" t="s">
        <v>5</v>
      </c>
      <c r="C18" s="5">
        <v>36</v>
      </c>
      <c r="D18" s="34"/>
      <c r="E18" s="2" t="s">
        <v>5</v>
      </c>
      <c r="F18" s="5">
        <v>42</v>
      </c>
      <c r="G18" s="3"/>
      <c r="H18" s="34"/>
      <c r="I18" s="2" t="s">
        <v>5</v>
      </c>
      <c r="J18" s="5">
        <v>30</v>
      </c>
      <c r="K18" s="34"/>
      <c r="L18" s="2" t="s">
        <v>5</v>
      </c>
      <c r="M18" s="5">
        <v>33</v>
      </c>
      <c r="O18" s="34"/>
      <c r="P18" s="2" t="s">
        <v>5</v>
      </c>
      <c r="Q18" s="5">
        <v>303</v>
      </c>
      <c r="R18" s="34"/>
      <c r="S18" s="2" t="s">
        <v>5</v>
      </c>
      <c r="T18" s="5">
        <v>3015</v>
      </c>
    </row>
    <row r="19" spans="1:20" x14ac:dyDescent="0.25">
      <c r="A19" s="35" t="s">
        <v>6</v>
      </c>
      <c r="B19" s="35"/>
      <c r="C19" s="35"/>
      <c r="D19" s="35"/>
      <c r="E19" s="35"/>
      <c r="F19" s="35"/>
      <c r="G19" s="3"/>
      <c r="H19" s="31" t="s">
        <v>6</v>
      </c>
      <c r="I19" s="32"/>
      <c r="J19" s="32"/>
      <c r="K19" s="32"/>
      <c r="L19" s="32"/>
      <c r="M19" s="33"/>
      <c r="O19" s="40" t="s">
        <v>76</v>
      </c>
      <c r="P19" s="40"/>
      <c r="Q19" s="40"/>
      <c r="R19" s="40"/>
      <c r="S19" s="40"/>
      <c r="T19" s="40"/>
    </row>
    <row r="20" spans="1:20" x14ac:dyDescent="0.25">
      <c r="A20" s="36" t="s">
        <v>7</v>
      </c>
      <c r="B20" s="36"/>
      <c r="C20" s="36"/>
      <c r="D20" s="36"/>
      <c r="E20" s="36"/>
      <c r="F20" s="36"/>
      <c r="G20" s="3"/>
      <c r="H20" s="37" t="s">
        <v>12</v>
      </c>
      <c r="I20" s="38"/>
      <c r="J20" s="38"/>
      <c r="K20" s="38"/>
      <c r="L20" s="38"/>
      <c r="M20" s="39"/>
      <c r="O20" s="36" t="s">
        <v>12</v>
      </c>
      <c r="P20" s="36"/>
      <c r="Q20" s="36"/>
      <c r="R20" s="36"/>
      <c r="S20" s="36"/>
      <c r="T20" s="36"/>
    </row>
    <row r="21" spans="1:20" x14ac:dyDescent="0.25">
      <c r="A21" s="1" t="s">
        <v>1</v>
      </c>
      <c r="B21" s="1" t="s">
        <v>2</v>
      </c>
      <c r="C21" s="1" t="s">
        <v>8</v>
      </c>
      <c r="D21" s="1" t="s">
        <v>1</v>
      </c>
      <c r="E21" s="1" t="s">
        <v>2</v>
      </c>
      <c r="F21" s="1" t="s">
        <v>8</v>
      </c>
      <c r="G21" s="3"/>
      <c r="H21" s="1" t="s">
        <v>1</v>
      </c>
      <c r="I21" s="1" t="s">
        <v>2</v>
      </c>
      <c r="J21" s="1" t="s">
        <v>8</v>
      </c>
      <c r="K21" s="1" t="s">
        <v>1</v>
      </c>
      <c r="L21" s="1" t="s">
        <v>2</v>
      </c>
      <c r="M21" s="1" t="s">
        <v>8</v>
      </c>
      <c r="O21" s="1" t="s">
        <v>1</v>
      </c>
      <c r="P21" s="1" t="s">
        <v>2</v>
      </c>
      <c r="Q21" s="1"/>
      <c r="R21" s="1" t="s">
        <v>1</v>
      </c>
      <c r="S21" s="1" t="s">
        <v>2</v>
      </c>
      <c r="T21" s="1"/>
    </row>
    <row r="22" spans="1:20" x14ac:dyDescent="0.25">
      <c r="A22" s="34">
        <v>1</v>
      </c>
      <c r="B22" s="2" t="s">
        <v>3</v>
      </c>
      <c r="C22" s="5">
        <v>39</v>
      </c>
      <c r="D22" s="34">
        <v>6</v>
      </c>
      <c r="E22" s="2" t="s">
        <v>3</v>
      </c>
      <c r="F22" s="5">
        <v>43</v>
      </c>
      <c r="G22" s="3"/>
      <c r="H22" s="34">
        <v>1</v>
      </c>
      <c r="I22" s="2" t="s">
        <v>3</v>
      </c>
      <c r="J22" s="5">
        <v>33</v>
      </c>
      <c r="K22" s="34">
        <v>6</v>
      </c>
      <c r="L22" s="2" t="s">
        <v>3</v>
      </c>
      <c r="M22" s="5">
        <v>29</v>
      </c>
      <c r="O22" s="34">
        <v>1</v>
      </c>
      <c r="P22" s="2" t="s">
        <v>3</v>
      </c>
      <c r="Q22" s="5">
        <v>200</v>
      </c>
      <c r="R22" s="34">
        <v>6</v>
      </c>
      <c r="S22" s="2" t="s">
        <v>3</v>
      </c>
      <c r="T22" s="5">
        <v>300</v>
      </c>
    </row>
    <row r="23" spans="1:20" x14ac:dyDescent="0.25">
      <c r="A23" s="34"/>
      <c r="B23" s="2" t="s">
        <v>4</v>
      </c>
      <c r="C23" s="5">
        <v>50</v>
      </c>
      <c r="D23" s="34"/>
      <c r="E23" s="2" t="s">
        <v>4</v>
      </c>
      <c r="F23" s="5">
        <v>58</v>
      </c>
      <c r="G23" s="3"/>
      <c r="H23" s="34"/>
      <c r="I23" s="2" t="s">
        <v>4</v>
      </c>
      <c r="J23" s="5">
        <v>35</v>
      </c>
      <c r="K23" s="34"/>
      <c r="L23" s="2" t="s">
        <v>4</v>
      </c>
      <c r="M23" s="5">
        <v>37</v>
      </c>
      <c r="O23" s="34"/>
      <c r="P23" s="2" t="s">
        <v>4</v>
      </c>
      <c r="Q23" s="5">
        <v>210</v>
      </c>
      <c r="R23" s="34"/>
      <c r="S23" s="2" t="s">
        <v>4</v>
      </c>
      <c r="T23" s="5">
        <v>340</v>
      </c>
    </row>
    <row r="24" spans="1:20" x14ac:dyDescent="0.25">
      <c r="A24" s="34"/>
      <c r="B24" s="2" t="s">
        <v>5</v>
      </c>
      <c r="C24" s="5">
        <v>50</v>
      </c>
      <c r="D24" s="34"/>
      <c r="E24" s="2" t="s">
        <v>5</v>
      </c>
      <c r="F24" s="5">
        <v>67</v>
      </c>
      <c r="G24" s="3"/>
      <c r="H24" s="34"/>
      <c r="I24" s="2" t="s">
        <v>5</v>
      </c>
      <c r="J24" s="5">
        <v>33</v>
      </c>
      <c r="K24" s="34"/>
      <c r="L24" s="2" t="s">
        <v>5</v>
      </c>
      <c r="M24" s="5">
        <v>34</v>
      </c>
      <c r="O24" s="34"/>
      <c r="P24" s="2" t="s">
        <v>5</v>
      </c>
      <c r="Q24" s="5">
        <v>220</v>
      </c>
      <c r="R24" s="34"/>
      <c r="S24" s="2" t="s">
        <v>5</v>
      </c>
      <c r="T24" s="5">
        <v>360</v>
      </c>
    </row>
    <row r="25" spans="1:20" x14ac:dyDescent="0.25">
      <c r="A25" s="34">
        <v>2</v>
      </c>
      <c r="B25" s="2" t="s">
        <v>3</v>
      </c>
      <c r="C25" s="5">
        <v>55</v>
      </c>
      <c r="D25" s="34">
        <v>7</v>
      </c>
      <c r="E25" s="2" t="s">
        <v>3</v>
      </c>
      <c r="F25" s="5">
        <v>40</v>
      </c>
      <c r="G25" s="3"/>
      <c r="H25" s="34">
        <v>2</v>
      </c>
      <c r="I25" s="2" t="s">
        <v>3</v>
      </c>
      <c r="J25" s="5">
        <v>38</v>
      </c>
      <c r="K25" s="34">
        <v>7</v>
      </c>
      <c r="L25" s="2" t="s">
        <v>3</v>
      </c>
      <c r="M25" s="5">
        <v>60</v>
      </c>
      <c r="O25" s="34">
        <v>2</v>
      </c>
      <c r="P25" s="2" t="s">
        <v>3</v>
      </c>
      <c r="Q25" s="5">
        <v>190</v>
      </c>
      <c r="R25" s="34">
        <v>7</v>
      </c>
      <c r="S25" s="2" t="s">
        <v>3</v>
      </c>
      <c r="T25" s="5">
        <v>200</v>
      </c>
    </row>
    <row r="26" spans="1:20" x14ac:dyDescent="0.25">
      <c r="A26" s="34"/>
      <c r="B26" s="2" t="s">
        <v>4</v>
      </c>
      <c r="C26" s="5">
        <v>52</v>
      </c>
      <c r="D26" s="34"/>
      <c r="E26" s="2" t="s">
        <v>4</v>
      </c>
      <c r="F26" s="5">
        <v>43</v>
      </c>
      <c r="G26" s="3"/>
      <c r="H26" s="34"/>
      <c r="I26" s="2" t="s">
        <v>4</v>
      </c>
      <c r="J26" s="5">
        <v>25</v>
      </c>
      <c r="K26" s="34"/>
      <c r="L26" s="2" t="s">
        <v>4</v>
      </c>
      <c r="M26" s="5">
        <v>55</v>
      </c>
      <c r="O26" s="34"/>
      <c r="P26" s="2" t="s">
        <v>4</v>
      </c>
      <c r="Q26" s="5">
        <v>250</v>
      </c>
      <c r="R26" s="34"/>
      <c r="S26" s="2" t="s">
        <v>4</v>
      </c>
      <c r="T26" s="5">
        <v>250</v>
      </c>
    </row>
    <row r="27" spans="1:20" x14ac:dyDescent="0.25">
      <c r="A27" s="34"/>
      <c r="B27" s="2" t="s">
        <v>5</v>
      </c>
      <c r="C27" s="5">
        <v>44</v>
      </c>
      <c r="D27" s="34"/>
      <c r="E27" s="2" t="s">
        <v>5</v>
      </c>
      <c r="F27" s="5">
        <v>40</v>
      </c>
      <c r="G27" s="3"/>
      <c r="H27" s="34"/>
      <c r="I27" s="2" t="s">
        <v>5</v>
      </c>
      <c r="J27" s="5">
        <v>20</v>
      </c>
      <c r="K27" s="34"/>
      <c r="L27" s="2" t="s">
        <v>5</v>
      </c>
      <c r="M27" s="5">
        <v>45</v>
      </c>
      <c r="O27" s="34"/>
      <c r="P27" s="2" t="s">
        <v>5</v>
      </c>
      <c r="Q27" s="5">
        <v>300</v>
      </c>
      <c r="R27" s="34"/>
      <c r="S27" s="2" t="s">
        <v>5</v>
      </c>
      <c r="T27" s="5">
        <v>300</v>
      </c>
    </row>
    <row r="28" spans="1:20" x14ac:dyDescent="0.25">
      <c r="A28" s="34">
        <v>3</v>
      </c>
      <c r="B28" s="2" t="s">
        <v>3</v>
      </c>
      <c r="C28" s="5">
        <v>43</v>
      </c>
      <c r="D28" s="34">
        <v>8</v>
      </c>
      <c r="E28" s="2" t="s">
        <v>3</v>
      </c>
      <c r="F28" s="5">
        <v>44</v>
      </c>
      <c r="G28" s="3"/>
      <c r="H28" s="34">
        <v>3</v>
      </c>
      <c r="I28" s="2" t="s">
        <v>3</v>
      </c>
      <c r="J28" s="5">
        <v>51</v>
      </c>
      <c r="K28" s="34">
        <v>8</v>
      </c>
      <c r="L28" s="2" t="s">
        <v>3</v>
      </c>
      <c r="M28" s="5">
        <v>37</v>
      </c>
      <c r="O28" s="34">
        <v>3</v>
      </c>
      <c r="P28" s="2" t="s">
        <v>3</v>
      </c>
      <c r="Q28" s="5">
        <v>250</v>
      </c>
      <c r="R28" s="34">
        <v>8</v>
      </c>
      <c r="S28" s="2" t="s">
        <v>3</v>
      </c>
      <c r="T28" s="5">
        <v>200</v>
      </c>
    </row>
    <row r="29" spans="1:20" x14ac:dyDescent="0.25">
      <c r="A29" s="34"/>
      <c r="B29" s="2" t="s">
        <v>4</v>
      </c>
      <c r="C29" s="5">
        <v>42</v>
      </c>
      <c r="D29" s="34"/>
      <c r="E29" s="2" t="s">
        <v>4</v>
      </c>
      <c r="F29" s="5">
        <v>47</v>
      </c>
      <c r="G29" s="3"/>
      <c r="H29" s="34"/>
      <c r="I29" s="2" t="s">
        <v>4</v>
      </c>
      <c r="J29" s="5">
        <v>43</v>
      </c>
      <c r="K29" s="34"/>
      <c r="L29" s="2" t="s">
        <v>4</v>
      </c>
      <c r="M29" s="5">
        <v>41</v>
      </c>
      <c r="O29" s="34"/>
      <c r="P29" s="2" t="s">
        <v>4</v>
      </c>
      <c r="Q29" s="5">
        <v>260</v>
      </c>
      <c r="R29" s="34"/>
      <c r="S29" s="2" t="s">
        <v>4</v>
      </c>
      <c r="T29" s="5">
        <v>205</v>
      </c>
    </row>
    <row r="30" spans="1:20" x14ac:dyDescent="0.25">
      <c r="A30" s="34"/>
      <c r="B30" s="2" t="s">
        <v>5</v>
      </c>
      <c r="C30" s="5">
        <v>49</v>
      </c>
      <c r="D30" s="34"/>
      <c r="E30" s="2" t="s">
        <v>5</v>
      </c>
      <c r="F30" s="5">
        <v>58</v>
      </c>
      <c r="G30" s="3"/>
      <c r="H30" s="34"/>
      <c r="I30" s="2" t="s">
        <v>5</v>
      </c>
      <c r="J30" s="5">
        <v>34</v>
      </c>
      <c r="K30" s="34"/>
      <c r="L30" s="2" t="s">
        <v>5</v>
      </c>
      <c r="M30" s="5">
        <v>33</v>
      </c>
      <c r="O30" s="34"/>
      <c r="P30" s="2" t="s">
        <v>5</v>
      </c>
      <c r="Q30" s="5">
        <v>280</v>
      </c>
      <c r="R30" s="34"/>
      <c r="S30" s="2" t="s">
        <v>5</v>
      </c>
      <c r="T30" s="5">
        <v>210</v>
      </c>
    </row>
    <row r="31" spans="1:20" x14ac:dyDescent="0.25">
      <c r="A31" s="34">
        <v>4</v>
      </c>
      <c r="B31" s="2" t="s">
        <v>3</v>
      </c>
      <c r="C31" s="5">
        <v>43</v>
      </c>
      <c r="D31" s="34">
        <v>9</v>
      </c>
      <c r="E31" s="2" t="s">
        <v>3</v>
      </c>
      <c r="F31" s="5">
        <v>40</v>
      </c>
      <c r="G31" s="3"/>
      <c r="H31" s="34">
        <v>4</v>
      </c>
      <c r="I31" s="2" t="s">
        <v>3</v>
      </c>
      <c r="J31" s="5">
        <v>53</v>
      </c>
      <c r="K31" s="34">
        <v>9</v>
      </c>
      <c r="L31" s="2" t="s">
        <v>3</v>
      </c>
      <c r="M31" s="5">
        <v>39</v>
      </c>
      <c r="O31" s="34">
        <v>4</v>
      </c>
      <c r="P31" s="2" t="s">
        <v>3</v>
      </c>
      <c r="Q31" s="5">
        <v>250</v>
      </c>
      <c r="R31" s="34">
        <v>9</v>
      </c>
      <c r="S31" s="2" t="s">
        <v>3</v>
      </c>
      <c r="T31" s="5">
        <v>300</v>
      </c>
    </row>
    <row r="32" spans="1:20" x14ac:dyDescent="0.25">
      <c r="A32" s="34"/>
      <c r="B32" s="2" t="s">
        <v>4</v>
      </c>
      <c r="C32" s="5">
        <v>53</v>
      </c>
      <c r="D32" s="34"/>
      <c r="E32" s="2" t="s">
        <v>4</v>
      </c>
      <c r="F32" s="5">
        <v>38</v>
      </c>
      <c r="G32" s="3"/>
      <c r="H32" s="34"/>
      <c r="I32" s="2" t="s">
        <v>4</v>
      </c>
      <c r="J32" s="5">
        <v>52</v>
      </c>
      <c r="K32" s="34"/>
      <c r="L32" s="2" t="s">
        <v>4</v>
      </c>
      <c r="M32" s="5">
        <v>45</v>
      </c>
      <c r="O32" s="34"/>
      <c r="P32" s="2" t="s">
        <v>4</v>
      </c>
      <c r="Q32" s="5">
        <v>260</v>
      </c>
      <c r="R32" s="34"/>
      <c r="S32" s="2" t="s">
        <v>4</v>
      </c>
      <c r="T32" s="5">
        <v>301</v>
      </c>
    </row>
    <row r="33" spans="1:20" x14ac:dyDescent="0.25">
      <c r="A33" s="34"/>
      <c r="B33" s="2" t="s">
        <v>5</v>
      </c>
      <c r="C33" s="5">
        <v>60</v>
      </c>
      <c r="D33" s="34"/>
      <c r="E33" s="2" t="s">
        <v>5</v>
      </c>
      <c r="F33" s="5">
        <v>36</v>
      </c>
      <c r="G33" s="3"/>
      <c r="H33" s="34"/>
      <c r="I33" s="2" t="s">
        <v>5</v>
      </c>
      <c r="J33" s="5">
        <v>37</v>
      </c>
      <c r="K33" s="34"/>
      <c r="L33" s="2" t="s">
        <v>5</v>
      </c>
      <c r="M33" s="5">
        <v>38</v>
      </c>
      <c r="O33" s="34"/>
      <c r="P33" s="2" t="s">
        <v>5</v>
      </c>
      <c r="Q33" s="5">
        <v>280</v>
      </c>
      <c r="R33" s="34"/>
      <c r="S33" s="2" t="s">
        <v>5</v>
      </c>
      <c r="T33" s="5">
        <v>304</v>
      </c>
    </row>
    <row r="34" spans="1:20" x14ac:dyDescent="0.25">
      <c r="A34" s="34">
        <v>5</v>
      </c>
      <c r="B34" s="2" t="s">
        <v>3</v>
      </c>
      <c r="C34" s="5">
        <v>40</v>
      </c>
      <c r="D34" s="34">
        <v>10</v>
      </c>
      <c r="E34" s="2" t="s">
        <v>3</v>
      </c>
      <c r="F34" s="5">
        <v>40</v>
      </c>
      <c r="G34" s="3"/>
      <c r="H34" s="34">
        <v>5</v>
      </c>
      <c r="I34" s="2" t="s">
        <v>3</v>
      </c>
      <c r="J34" s="5">
        <v>46</v>
      </c>
      <c r="K34" s="34">
        <v>10</v>
      </c>
      <c r="L34" s="2" t="s">
        <v>3</v>
      </c>
      <c r="M34" s="5">
        <v>30</v>
      </c>
      <c r="O34" s="34">
        <v>5</v>
      </c>
      <c r="P34" s="2" t="s">
        <v>3</v>
      </c>
      <c r="Q34" s="5">
        <v>250</v>
      </c>
      <c r="R34" s="34">
        <v>10</v>
      </c>
      <c r="S34" s="2" t="s">
        <v>3</v>
      </c>
      <c r="T34" s="5">
        <v>250</v>
      </c>
    </row>
    <row r="35" spans="1:20" x14ac:dyDescent="0.25">
      <c r="A35" s="34"/>
      <c r="B35" s="2" t="s">
        <v>4</v>
      </c>
      <c r="C35" s="5">
        <v>39</v>
      </c>
      <c r="D35" s="34"/>
      <c r="E35" s="2" t="s">
        <v>4</v>
      </c>
      <c r="F35" s="5">
        <v>46</v>
      </c>
      <c r="G35" s="3"/>
      <c r="H35" s="34"/>
      <c r="I35" s="2" t="s">
        <v>4</v>
      </c>
      <c r="J35" s="5">
        <v>44</v>
      </c>
      <c r="K35" s="34"/>
      <c r="L35" s="2" t="s">
        <v>4</v>
      </c>
      <c r="M35" s="5">
        <v>36</v>
      </c>
      <c r="O35" s="34"/>
      <c r="P35" s="2" t="s">
        <v>4</v>
      </c>
      <c r="Q35" s="5">
        <v>300</v>
      </c>
      <c r="R35" s="34"/>
      <c r="S35" s="2" t="s">
        <v>4</v>
      </c>
      <c r="T35" s="5">
        <v>300</v>
      </c>
    </row>
    <row r="36" spans="1:20" x14ac:dyDescent="0.25">
      <c r="A36" s="34"/>
      <c r="B36" s="2" t="s">
        <v>5</v>
      </c>
      <c r="C36" s="5">
        <v>32</v>
      </c>
      <c r="D36" s="34"/>
      <c r="E36" s="2" t="s">
        <v>5</v>
      </c>
      <c r="F36" s="5">
        <v>44</v>
      </c>
      <c r="G36" s="3"/>
      <c r="H36" s="34"/>
      <c r="I36" s="2" t="s">
        <v>5</v>
      </c>
      <c r="J36" s="5">
        <v>48</v>
      </c>
      <c r="K36" s="34"/>
      <c r="L36" s="2" t="s">
        <v>5</v>
      </c>
      <c r="M36" s="5">
        <v>33</v>
      </c>
      <c r="O36" s="34"/>
      <c r="P36" s="2" t="s">
        <v>5</v>
      </c>
      <c r="Q36" s="5">
        <v>350</v>
      </c>
      <c r="R36" s="34"/>
      <c r="S36" s="2" t="s">
        <v>5</v>
      </c>
      <c r="T36" s="5">
        <v>310</v>
      </c>
    </row>
    <row r="37" spans="1:20" x14ac:dyDescent="0.25">
      <c r="A37" s="35" t="s">
        <v>6</v>
      </c>
      <c r="B37" s="35"/>
      <c r="C37" s="35"/>
      <c r="D37" s="35"/>
      <c r="E37" s="35"/>
      <c r="F37" s="35"/>
      <c r="R37" s="41">
        <v>11</v>
      </c>
      <c r="S37" s="2" t="s">
        <v>3</v>
      </c>
      <c r="T37" s="7">
        <v>301</v>
      </c>
    </row>
    <row r="38" spans="1:20" x14ac:dyDescent="0.25">
      <c r="A38" s="36" t="s">
        <v>9</v>
      </c>
      <c r="B38" s="36"/>
      <c r="C38" s="36"/>
      <c r="D38" s="36"/>
      <c r="E38" s="36"/>
      <c r="F38" s="36"/>
      <c r="R38" s="41"/>
      <c r="S38" s="2" t="s">
        <v>4</v>
      </c>
      <c r="T38" s="7">
        <v>308</v>
      </c>
    </row>
    <row r="39" spans="1:20" x14ac:dyDescent="0.25">
      <c r="A39" s="1" t="s">
        <v>1</v>
      </c>
      <c r="B39" s="1" t="s">
        <v>2</v>
      </c>
      <c r="C39" s="1" t="s">
        <v>8</v>
      </c>
      <c r="D39" s="1" t="s">
        <v>1</v>
      </c>
      <c r="E39" s="1" t="s">
        <v>2</v>
      </c>
      <c r="F39" s="1" t="s">
        <v>8</v>
      </c>
      <c r="R39" s="41"/>
      <c r="S39" s="2" t="s">
        <v>5</v>
      </c>
      <c r="T39" s="7">
        <v>315</v>
      </c>
    </row>
    <row r="40" spans="1:20" x14ac:dyDescent="0.25">
      <c r="A40" s="34">
        <v>1</v>
      </c>
      <c r="B40" s="2" t="s">
        <v>3</v>
      </c>
      <c r="C40" s="5">
        <v>50</v>
      </c>
      <c r="D40" s="34">
        <v>5</v>
      </c>
      <c r="E40" s="2" t="s">
        <v>3</v>
      </c>
      <c r="F40" s="7">
        <v>39</v>
      </c>
    </row>
    <row r="41" spans="1:20" x14ac:dyDescent="0.25">
      <c r="A41" s="34"/>
      <c r="B41" s="2" t="s">
        <v>4</v>
      </c>
      <c r="C41" s="5">
        <v>53</v>
      </c>
      <c r="D41" s="34"/>
      <c r="E41" s="2" t="s">
        <v>4</v>
      </c>
      <c r="F41" s="7">
        <v>51</v>
      </c>
    </row>
    <row r="42" spans="1:20" x14ac:dyDescent="0.25">
      <c r="A42" s="34"/>
      <c r="B42" s="2" t="s">
        <v>5</v>
      </c>
      <c r="C42" s="5">
        <v>55</v>
      </c>
      <c r="D42" s="34"/>
      <c r="E42" s="2" t="s">
        <v>5</v>
      </c>
      <c r="F42" s="7">
        <v>53</v>
      </c>
    </row>
    <row r="43" spans="1:20" x14ac:dyDescent="0.25">
      <c r="A43" s="34">
        <v>2</v>
      </c>
      <c r="B43" s="2" t="s">
        <v>3</v>
      </c>
      <c r="C43" s="5">
        <v>40</v>
      </c>
      <c r="D43" s="34">
        <v>6</v>
      </c>
      <c r="E43" s="2" t="s">
        <v>3</v>
      </c>
      <c r="F43" s="7">
        <v>40</v>
      </c>
    </row>
    <row r="44" spans="1:20" x14ac:dyDescent="0.25">
      <c r="A44" s="34"/>
      <c r="B44" s="2" t="s">
        <v>4</v>
      </c>
      <c r="C44" s="5">
        <v>45</v>
      </c>
      <c r="D44" s="34"/>
      <c r="E44" s="2" t="s">
        <v>4</v>
      </c>
      <c r="F44" s="7">
        <v>45</v>
      </c>
    </row>
    <row r="45" spans="1:20" x14ac:dyDescent="0.25">
      <c r="A45" s="34"/>
      <c r="B45" s="2" t="s">
        <v>5</v>
      </c>
      <c r="C45" s="5">
        <v>50</v>
      </c>
      <c r="D45" s="34"/>
      <c r="E45" s="2" t="s">
        <v>5</v>
      </c>
      <c r="F45" s="7">
        <v>50</v>
      </c>
    </row>
    <row r="46" spans="1:20" x14ac:dyDescent="0.25">
      <c r="A46" s="34">
        <v>3</v>
      </c>
      <c r="B46" s="2" t="s">
        <v>3</v>
      </c>
      <c r="C46" s="5">
        <v>48</v>
      </c>
      <c r="D46" s="34">
        <v>7</v>
      </c>
      <c r="E46" s="2" t="s">
        <v>3</v>
      </c>
      <c r="F46" s="5">
        <v>41</v>
      </c>
    </row>
    <row r="47" spans="1:20" x14ac:dyDescent="0.25">
      <c r="A47" s="34"/>
      <c r="B47" s="2" t="s">
        <v>4</v>
      </c>
      <c r="C47" s="5">
        <v>52</v>
      </c>
      <c r="D47" s="34"/>
      <c r="E47" s="2" t="s">
        <v>4</v>
      </c>
      <c r="F47" s="5">
        <v>44</v>
      </c>
    </row>
    <row r="48" spans="1:20" x14ac:dyDescent="0.25">
      <c r="A48" s="34"/>
      <c r="B48" s="2" t="s">
        <v>5</v>
      </c>
      <c r="C48" s="5">
        <v>60</v>
      </c>
      <c r="D48" s="34"/>
      <c r="E48" s="2" t="s">
        <v>5</v>
      </c>
      <c r="F48" s="5">
        <v>51</v>
      </c>
    </row>
    <row r="49" spans="1:6" x14ac:dyDescent="0.25">
      <c r="A49" s="28">
        <v>4</v>
      </c>
      <c r="B49" s="2" t="s">
        <v>3</v>
      </c>
      <c r="C49" s="5">
        <v>46</v>
      </c>
      <c r="D49" s="28">
        <v>8</v>
      </c>
      <c r="E49" s="2" t="s">
        <v>3</v>
      </c>
      <c r="F49" s="5">
        <v>39</v>
      </c>
    </row>
    <row r="50" spans="1:6" x14ac:dyDescent="0.25">
      <c r="A50" s="29"/>
      <c r="B50" s="2" t="s">
        <v>4</v>
      </c>
      <c r="C50" s="5">
        <v>48</v>
      </c>
      <c r="D50" s="29"/>
      <c r="E50" s="2" t="s">
        <v>4</v>
      </c>
      <c r="F50" s="5">
        <v>45</v>
      </c>
    </row>
    <row r="51" spans="1:6" x14ac:dyDescent="0.25">
      <c r="A51" s="30"/>
      <c r="B51" s="2" t="s">
        <v>5</v>
      </c>
      <c r="C51" s="5">
        <v>51</v>
      </c>
      <c r="D51" s="30"/>
      <c r="E51" s="2" t="s">
        <v>5</v>
      </c>
      <c r="F51" s="5">
        <v>49</v>
      </c>
    </row>
  </sheetData>
  <mergeCells count="83">
    <mergeCell ref="O22:O24"/>
    <mergeCell ref="R22:R24"/>
    <mergeCell ref="O25:O27"/>
    <mergeCell ref="R25:R27"/>
    <mergeCell ref="R37:R39"/>
    <mergeCell ref="O28:O30"/>
    <mergeCell ref="R28:R30"/>
    <mergeCell ref="O31:O33"/>
    <mergeCell ref="R31:R33"/>
    <mergeCell ref="O34:O36"/>
    <mergeCell ref="R34:R36"/>
    <mergeCell ref="H34:H36"/>
    <mergeCell ref="K34:K36"/>
    <mergeCell ref="O1:T1"/>
    <mergeCell ref="O2:T2"/>
    <mergeCell ref="O4:O6"/>
    <mergeCell ref="R4:R6"/>
    <mergeCell ref="O7:O9"/>
    <mergeCell ref="R7:R9"/>
    <mergeCell ref="O10:O12"/>
    <mergeCell ref="R10:R12"/>
    <mergeCell ref="O13:O15"/>
    <mergeCell ref="R13:R15"/>
    <mergeCell ref="O16:O18"/>
    <mergeCell ref="R16:R18"/>
    <mergeCell ref="O19:T19"/>
    <mergeCell ref="O20:T20"/>
    <mergeCell ref="H25:H27"/>
    <mergeCell ref="K25:K27"/>
    <mergeCell ref="H28:H30"/>
    <mergeCell ref="K28:K30"/>
    <mergeCell ref="H31:H33"/>
    <mergeCell ref="K31:K33"/>
    <mergeCell ref="H16:H18"/>
    <mergeCell ref="K16:K18"/>
    <mergeCell ref="H19:M19"/>
    <mergeCell ref="H20:M20"/>
    <mergeCell ref="H22:H24"/>
    <mergeCell ref="K22:K24"/>
    <mergeCell ref="A13:A15"/>
    <mergeCell ref="D13:D15"/>
    <mergeCell ref="K10:K12"/>
    <mergeCell ref="H13:H15"/>
    <mergeCell ref="K13:K15"/>
    <mergeCell ref="H7:H9"/>
    <mergeCell ref="K7:K9"/>
    <mergeCell ref="H10:H12"/>
    <mergeCell ref="A7:A9"/>
    <mergeCell ref="D7:D9"/>
    <mergeCell ref="A10:A12"/>
    <mergeCell ref="D10:D12"/>
    <mergeCell ref="A49:A51"/>
    <mergeCell ref="D49:D51"/>
    <mergeCell ref="A2:F2"/>
    <mergeCell ref="A4:A6"/>
    <mergeCell ref="D4:D6"/>
    <mergeCell ref="A37:F37"/>
    <mergeCell ref="A38:F38"/>
    <mergeCell ref="A40:A42"/>
    <mergeCell ref="D40:D42"/>
    <mergeCell ref="A43:A45"/>
    <mergeCell ref="D43:D45"/>
    <mergeCell ref="A46:A48"/>
    <mergeCell ref="D46:D48"/>
    <mergeCell ref="A31:A33"/>
    <mergeCell ref="A34:A36"/>
    <mergeCell ref="D31:D33"/>
    <mergeCell ref="D34:D36"/>
    <mergeCell ref="A1:F1"/>
    <mergeCell ref="A20:F20"/>
    <mergeCell ref="A22:A24"/>
    <mergeCell ref="H1:M1"/>
    <mergeCell ref="A25:A27"/>
    <mergeCell ref="D22:D24"/>
    <mergeCell ref="D25:D27"/>
    <mergeCell ref="A28:A30"/>
    <mergeCell ref="D28:D30"/>
    <mergeCell ref="H2:M2"/>
    <mergeCell ref="A16:A18"/>
    <mergeCell ref="D16:D18"/>
    <mergeCell ref="A19:F19"/>
    <mergeCell ref="H4:H6"/>
    <mergeCell ref="K4:K6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41" workbookViewId="0">
      <selection activeCell="A42" sqref="A42:I66"/>
    </sheetView>
  </sheetViews>
  <sheetFormatPr defaultRowHeight="15" x14ac:dyDescent="0.25"/>
  <cols>
    <col min="1" max="1" width="15" customWidth="1"/>
    <col min="4" max="4" width="23" customWidth="1"/>
  </cols>
  <sheetData>
    <row r="1" spans="1:13" x14ac:dyDescent="0.25">
      <c r="A1" s="42" t="s">
        <v>6</v>
      </c>
      <c r="B1" s="42"/>
      <c r="C1" s="42"/>
      <c r="D1" s="42"/>
      <c r="E1" s="42"/>
      <c r="F1" s="42"/>
      <c r="H1" s="40" t="s">
        <v>38</v>
      </c>
      <c r="I1" s="40"/>
      <c r="J1" s="40"/>
      <c r="K1" s="40"/>
      <c r="L1" s="40"/>
      <c r="M1" s="40"/>
    </row>
    <row r="2" spans="1:13" x14ac:dyDescent="0.25">
      <c r="A2" s="34" t="s">
        <v>9</v>
      </c>
      <c r="B2" s="34"/>
      <c r="C2" s="34"/>
      <c r="D2" s="34"/>
      <c r="E2" s="34"/>
      <c r="F2" s="34"/>
      <c r="H2" s="34" t="s">
        <v>9</v>
      </c>
      <c r="I2" s="34"/>
      <c r="J2" s="34"/>
      <c r="K2" s="34"/>
      <c r="L2" s="34"/>
      <c r="M2" s="34"/>
    </row>
    <row r="3" spans="1:13" x14ac:dyDescent="0.25">
      <c r="A3" s="8" t="s">
        <v>1</v>
      </c>
      <c r="B3" s="8" t="s">
        <v>2</v>
      </c>
      <c r="C3" s="8" t="s">
        <v>8</v>
      </c>
      <c r="D3" s="8" t="s">
        <v>1</v>
      </c>
      <c r="E3" s="8" t="s">
        <v>2</v>
      </c>
      <c r="F3" s="8" t="s">
        <v>8</v>
      </c>
      <c r="H3" s="8" t="s">
        <v>1</v>
      </c>
      <c r="I3" s="8" t="s">
        <v>2</v>
      </c>
      <c r="J3" s="8"/>
      <c r="K3" s="8" t="s">
        <v>1</v>
      </c>
      <c r="L3" s="8" t="s">
        <v>2</v>
      </c>
      <c r="M3" s="8"/>
    </row>
    <row r="4" spans="1:13" x14ac:dyDescent="0.25">
      <c r="A4" s="34">
        <v>1</v>
      </c>
      <c r="B4" s="6" t="s">
        <v>3</v>
      </c>
      <c r="C4" s="9">
        <v>55</v>
      </c>
      <c r="D4" s="34">
        <v>6</v>
      </c>
      <c r="E4" s="6" t="s">
        <v>3</v>
      </c>
      <c r="F4" s="62">
        <v>46</v>
      </c>
      <c r="H4" s="34">
        <v>1</v>
      </c>
      <c r="I4" s="6" t="s">
        <v>3</v>
      </c>
      <c r="J4" s="9">
        <v>305</v>
      </c>
      <c r="K4" s="34">
        <v>6</v>
      </c>
      <c r="L4" s="9" t="s">
        <v>3</v>
      </c>
      <c r="M4" s="62">
        <v>305</v>
      </c>
    </row>
    <row r="5" spans="1:13" x14ac:dyDescent="0.25">
      <c r="A5" s="34"/>
      <c r="B5" s="6" t="s">
        <v>4</v>
      </c>
      <c r="C5" s="9">
        <v>44</v>
      </c>
      <c r="D5" s="34"/>
      <c r="E5" s="6" t="s">
        <v>4</v>
      </c>
      <c r="F5" s="62">
        <v>51</v>
      </c>
      <c r="H5" s="34"/>
      <c r="I5" s="6" t="s">
        <v>4</v>
      </c>
      <c r="J5" s="9">
        <v>309</v>
      </c>
      <c r="K5" s="34"/>
      <c r="L5" s="9" t="s">
        <v>4</v>
      </c>
      <c r="M5" s="62">
        <v>310</v>
      </c>
    </row>
    <row r="6" spans="1:13" x14ac:dyDescent="0.25">
      <c r="A6" s="34"/>
      <c r="B6" s="6" t="s">
        <v>5</v>
      </c>
      <c r="C6" s="9">
        <v>38</v>
      </c>
      <c r="D6" s="34"/>
      <c r="E6" s="6" t="s">
        <v>5</v>
      </c>
      <c r="F6" s="62">
        <v>49</v>
      </c>
      <c r="H6" s="34"/>
      <c r="I6" s="6" t="s">
        <v>5</v>
      </c>
      <c r="J6" s="9">
        <v>320</v>
      </c>
      <c r="K6" s="34"/>
      <c r="L6" s="9" t="s">
        <v>5</v>
      </c>
      <c r="M6" s="62">
        <v>320</v>
      </c>
    </row>
    <row r="7" spans="1:13" x14ac:dyDescent="0.25">
      <c r="A7" s="34">
        <v>2</v>
      </c>
      <c r="B7" s="6" t="s">
        <v>3</v>
      </c>
      <c r="C7" s="9">
        <v>52</v>
      </c>
      <c r="D7" s="34">
        <v>7</v>
      </c>
      <c r="E7" s="6" t="s">
        <v>3</v>
      </c>
      <c r="F7" s="62">
        <v>37</v>
      </c>
      <c r="H7" s="34">
        <v>2</v>
      </c>
      <c r="I7" s="6" t="s">
        <v>3</v>
      </c>
      <c r="J7" s="9">
        <v>304</v>
      </c>
      <c r="K7" s="34">
        <v>7</v>
      </c>
      <c r="L7" s="9" t="s">
        <v>3</v>
      </c>
      <c r="M7" s="62">
        <v>304</v>
      </c>
    </row>
    <row r="8" spans="1:13" x14ac:dyDescent="0.25">
      <c r="A8" s="34"/>
      <c r="B8" s="6" t="s">
        <v>4</v>
      </c>
      <c r="C8" s="9">
        <v>55</v>
      </c>
      <c r="D8" s="34"/>
      <c r="E8" s="6" t="s">
        <v>4</v>
      </c>
      <c r="F8" s="62">
        <v>43</v>
      </c>
      <c r="H8" s="34"/>
      <c r="I8" s="6" t="s">
        <v>4</v>
      </c>
      <c r="J8" s="9">
        <v>310</v>
      </c>
      <c r="K8" s="34"/>
      <c r="L8" s="9" t="s">
        <v>4</v>
      </c>
      <c r="M8" s="62">
        <v>309</v>
      </c>
    </row>
    <row r="9" spans="1:13" x14ac:dyDescent="0.25">
      <c r="A9" s="34"/>
      <c r="B9" s="6" t="s">
        <v>5</v>
      </c>
      <c r="C9" s="9">
        <v>50</v>
      </c>
      <c r="D9" s="34"/>
      <c r="E9" s="6" t="s">
        <v>5</v>
      </c>
      <c r="F9" s="62">
        <v>31</v>
      </c>
      <c r="H9" s="34"/>
      <c r="I9" s="6" t="s">
        <v>5</v>
      </c>
      <c r="J9" s="9">
        <v>314</v>
      </c>
      <c r="K9" s="34"/>
      <c r="L9" s="9" t="s">
        <v>5</v>
      </c>
      <c r="M9" s="62">
        <v>319</v>
      </c>
    </row>
    <row r="10" spans="1:13" x14ac:dyDescent="0.25">
      <c r="A10" s="34">
        <v>3</v>
      </c>
      <c r="B10" s="6" t="s">
        <v>3</v>
      </c>
      <c r="C10" s="9">
        <v>45</v>
      </c>
      <c r="D10" s="34">
        <v>8</v>
      </c>
      <c r="E10" s="6" t="s">
        <v>3</v>
      </c>
      <c r="F10" s="9">
        <v>30</v>
      </c>
      <c r="H10" s="34">
        <v>3</v>
      </c>
      <c r="I10" s="6" t="s">
        <v>3</v>
      </c>
      <c r="J10" s="9">
        <v>304</v>
      </c>
      <c r="K10" s="34">
        <v>8</v>
      </c>
      <c r="L10" s="9" t="s">
        <v>3</v>
      </c>
      <c r="M10" s="9">
        <v>300</v>
      </c>
    </row>
    <row r="11" spans="1:13" x14ac:dyDescent="0.25">
      <c r="A11" s="34"/>
      <c r="B11" s="6" t="s">
        <v>4</v>
      </c>
      <c r="C11" s="9">
        <v>49</v>
      </c>
      <c r="D11" s="34"/>
      <c r="E11" s="6" t="s">
        <v>4</v>
      </c>
      <c r="F11" s="9">
        <v>36</v>
      </c>
      <c r="H11" s="34"/>
      <c r="I11" s="6" t="s">
        <v>4</v>
      </c>
      <c r="J11" s="9">
        <v>310</v>
      </c>
      <c r="K11" s="34"/>
      <c r="L11" s="9" t="s">
        <v>4</v>
      </c>
      <c r="M11" s="9">
        <v>308</v>
      </c>
    </row>
    <row r="12" spans="1:13" x14ac:dyDescent="0.25">
      <c r="A12" s="34"/>
      <c r="B12" s="6" t="s">
        <v>5</v>
      </c>
      <c r="C12" s="9">
        <v>46</v>
      </c>
      <c r="D12" s="34"/>
      <c r="E12" s="6" t="s">
        <v>5</v>
      </c>
      <c r="F12" s="9">
        <v>32</v>
      </c>
      <c r="H12" s="34"/>
      <c r="I12" s="6" t="s">
        <v>5</v>
      </c>
      <c r="J12" s="9">
        <v>315</v>
      </c>
      <c r="K12" s="34"/>
      <c r="L12" s="9" t="s">
        <v>5</v>
      </c>
      <c r="M12" s="9">
        <v>319</v>
      </c>
    </row>
    <row r="13" spans="1:13" x14ac:dyDescent="0.25">
      <c r="A13" s="34">
        <v>4</v>
      </c>
      <c r="B13" s="6" t="s">
        <v>3</v>
      </c>
      <c r="C13" s="9">
        <v>38</v>
      </c>
      <c r="D13" s="34">
        <v>9</v>
      </c>
      <c r="E13" s="6" t="s">
        <v>3</v>
      </c>
      <c r="F13" s="9">
        <v>40</v>
      </c>
      <c r="H13" s="34">
        <v>4</v>
      </c>
      <c r="I13" s="6" t="s">
        <v>3</v>
      </c>
      <c r="J13" s="9">
        <v>304</v>
      </c>
      <c r="K13" s="53"/>
      <c r="L13" s="53"/>
      <c r="M13" s="53"/>
    </row>
    <row r="14" spans="1:13" x14ac:dyDescent="0.25">
      <c r="A14" s="34"/>
      <c r="B14" s="6" t="s">
        <v>4</v>
      </c>
      <c r="C14" s="9">
        <v>45</v>
      </c>
      <c r="D14" s="34"/>
      <c r="E14" s="6" t="s">
        <v>4</v>
      </c>
      <c r="F14" s="9">
        <v>45</v>
      </c>
      <c r="H14" s="34"/>
      <c r="I14" s="6" t="s">
        <v>4</v>
      </c>
      <c r="J14" s="9">
        <v>308</v>
      </c>
    </row>
    <row r="15" spans="1:13" x14ac:dyDescent="0.25">
      <c r="A15" s="34"/>
      <c r="B15" s="6" t="s">
        <v>5</v>
      </c>
      <c r="C15" s="9">
        <v>47</v>
      </c>
      <c r="D15" s="34"/>
      <c r="E15" s="6" t="s">
        <v>5</v>
      </c>
      <c r="F15" s="9">
        <v>39</v>
      </c>
      <c r="H15" s="34"/>
      <c r="I15" s="6" t="s">
        <v>5</v>
      </c>
      <c r="J15" s="9">
        <v>319</v>
      </c>
    </row>
    <row r="16" spans="1:13" x14ac:dyDescent="0.25">
      <c r="A16" s="34">
        <v>5</v>
      </c>
      <c r="B16" s="6" t="s">
        <v>3</v>
      </c>
      <c r="C16" s="62">
        <v>35</v>
      </c>
      <c r="D16" s="34">
        <v>10</v>
      </c>
      <c r="E16" s="6" t="s">
        <v>3</v>
      </c>
      <c r="F16" s="62">
        <v>31</v>
      </c>
      <c r="H16" s="34">
        <v>5</v>
      </c>
      <c r="I16" s="6" t="s">
        <v>3</v>
      </c>
      <c r="J16" s="62">
        <v>301</v>
      </c>
    </row>
    <row r="17" spans="1:10" x14ac:dyDescent="0.25">
      <c r="A17" s="34"/>
      <c r="B17" s="6" t="s">
        <v>4</v>
      </c>
      <c r="C17" s="62">
        <v>48</v>
      </c>
      <c r="D17" s="34"/>
      <c r="E17" s="6" t="s">
        <v>4</v>
      </c>
      <c r="F17" s="62">
        <v>35</v>
      </c>
      <c r="H17" s="34"/>
      <c r="I17" s="6" t="s">
        <v>4</v>
      </c>
      <c r="J17" s="62">
        <v>309</v>
      </c>
    </row>
    <row r="18" spans="1:10" x14ac:dyDescent="0.25">
      <c r="A18" s="34"/>
      <c r="B18" s="6" t="s">
        <v>5</v>
      </c>
      <c r="C18" s="62">
        <v>39</v>
      </c>
      <c r="D18" s="34"/>
      <c r="E18" s="6" t="s">
        <v>5</v>
      </c>
      <c r="F18" s="62">
        <v>33</v>
      </c>
      <c r="H18" s="34"/>
      <c r="I18" s="6" t="s">
        <v>5</v>
      </c>
      <c r="J18" s="62">
        <v>320</v>
      </c>
    </row>
    <row r="21" spans="1:10" x14ac:dyDescent="0.25">
      <c r="A21" s="40" t="s">
        <v>40</v>
      </c>
      <c r="B21" s="40"/>
      <c r="C21" s="40"/>
      <c r="D21" s="40"/>
      <c r="E21" s="53"/>
      <c r="F21" s="53"/>
      <c r="G21" s="53"/>
    </row>
    <row r="22" spans="1:10" x14ac:dyDescent="0.25">
      <c r="A22" s="1" t="s">
        <v>1</v>
      </c>
      <c r="B22" s="1" t="s">
        <v>2</v>
      </c>
      <c r="C22" s="1" t="s">
        <v>15</v>
      </c>
      <c r="D22" s="1" t="s">
        <v>85</v>
      </c>
      <c r="E22" s="53"/>
      <c r="F22" s="53"/>
      <c r="G22" s="53"/>
    </row>
    <row r="23" spans="1:10" x14ac:dyDescent="0.25">
      <c r="A23" s="28" t="s">
        <v>23</v>
      </c>
      <c r="B23" s="10" t="s">
        <v>3</v>
      </c>
      <c r="C23" s="10">
        <v>296.05</v>
      </c>
      <c r="D23" s="12">
        <v>0.93413407286510519</v>
      </c>
      <c r="E23" s="53"/>
      <c r="F23" s="53"/>
      <c r="G23" s="53"/>
    </row>
    <row r="24" spans="1:10" x14ac:dyDescent="0.25">
      <c r="A24" s="29"/>
      <c r="B24" s="10" t="s">
        <v>4</v>
      </c>
      <c r="C24" s="10">
        <v>301.25</v>
      </c>
      <c r="D24" s="12">
        <v>1.0150914585652462</v>
      </c>
      <c r="E24" s="53"/>
      <c r="F24" s="53"/>
      <c r="G24" s="53"/>
    </row>
    <row r="25" spans="1:10" x14ac:dyDescent="0.25">
      <c r="A25" s="30"/>
      <c r="B25" s="10" t="s">
        <v>5</v>
      </c>
      <c r="C25" s="10">
        <v>279.60000000000002</v>
      </c>
      <c r="D25" s="12">
        <v>0.94551196166370433</v>
      </c>
      <c r="E25" s="53"/>
      <c r="F25" s="53"/>
      <c r="G25" s="53"/>
    </row>
    <row r="26" spans="1:10" x14ac:dyDescent="0.25">
      <c r="A26" s="28" t="s">
        <v>25</v>
      </c>
      <c r="B26" s="10" t="s">
        <v>3</v>
      </c>
      <c r="C26" s="10">
        <v>305.10000000000002</v>
      </c>
      <c r="D26" s="12">
        <v>1.0326768074781991</v>
      </c>
      <c r="E26" s="53"/>
      <c r="F26" s="53"/>
      <c r="G26" s="53"/>
    </row>
    <row r="27" spans="1:10" x14ac:dyDescent="0.25">
      <c r="A27" s="29"/>
      <c r="B27" s="10" t="s">
        <v>4</v>
      </c>
      <c r="C27" s="10">
        <v>321.14999999999998</v>
      </c>
      <c r="D27" s="12">
        <v>1.0976886262988508</v>
      </c>
      <c r="E27" s="53"/>
      <c r="F27" s="53"/>
      <c r="G27" s="53"/>
    </row>
    <row r="28" spans="1:10" x14ac:dyDescent="0.25">
      <c r="A28" s="30"/>
      <c r="B28" s="10" t="s">
        <v>5</v>
      </c>
      <c r="C28" s="10">
        <v>278.14999999999998</v>
      </c>
      <c r="D28" s="12">
        <v>0.99365942050880995</v>
      </c>
      <c r="E28" s="53"/>
      <c r="F28" s="53"/>
      <c r="G28" s="53"/>
    </row>
    <row r="29" spans="1:10" x14ac:dyDescent="0.25">
      <c r="A29" s="28" t="s">
        <v>27</v>
      </c>
      <c r="B29" s="10" t="s">
        <v>3</v>
      </c>
      <c r="C29" s="10">
        <v>302.35000000000002</v>
      </c>
      <c r="D29" s="12">
        <v>0.99655965990659756</v>
      </c>
      <c r="E29" s="53"/>
      <c r="F29" s="53"/>
      <c r="G29" s="53"/>
    </row>
    <row r="30" spans="1:10" x14ac:dyDescent="0.25">
      <c r="A30" s="29"/>
      <c r="B30" s="10" t="s">
        <v>4</v>
      </c>
      <c r="C30" s="10">
        <v>321.14999999999998</v>
      </c>
      <c r="D30" s="12">
        <v>1.0751711470677165</v>
      </c>
      <c r="E30" s="53"/>
      <c r="F30" s="53"/>
      <c r="G30" s="53"/>
    </row>
    <row r="31" spans="1:10" x14ac:dyDescent="0.25">
      <c r="A31" s="30"/>
      <c r="B31" s="10" t="s">
        <v>5</v>
      </c>
      <c r="C31" s="10">
        <v>308.10000000000002</v>
      </c>
      <c r="D31" s="12">
        <v>1.1088095781109086</v>
      </c>
      <c r="E31" s="53"/>
      <c r="F31" s="53"/>
      <c r="G31" s="53"/>
    </row>
    <row r="32" spans="1:10" x14ac:dyDescent="0.25">
      <c r="A32" s="28" t="s">
        <v>24</v>
      </c>
      <c r="B32" s="10" t="s">
        <v>3</v>
      </c>
      <c r="C32" s="10">
        <v>293.5</v>
      </c>
      <c r="D32" s="12">
        <v>0.97494482444736053</v>
      </c>
      <c r="E32" s="53"/>
      <c r="F32" s="53"/>
      <c r="G32" s="53"/>
    </row>
    <row r="33" spans="1:9" x14ac:dyDescent="0.25">
      <c r="A33" s="29"/>
      <c r="B33" s="10" t="s">
        <v>4</v>
      </c>
      <c r="C33" s="10">
        <v>283.55</v>
      </c>
      <c r="D33" s="12">
        <v>0.94221261157924363</v>
      </c>
      <c r="E33" s="53"/>
      <c r="F33" s="53"/>
      <c r="G33" s="53"/>
    </row>
    <row r="34" spans="1:9" x14ac:dyDescent="0.25">
      <c r="A34" s="30"/>
      <c r="B34" s="10" t="s">
        <v>5</v>
      </c>
      <c r="C34" s="10">
        <v>287</v>
      </c>
      <c r="D34" s="12">
        <v>1.0194864824800487</v>
      </c>
      <c r="E34" s="53"/>
      <c r="F34" s="53"/>
      <c r="G34" s="53"/>
    </row>
    <row r="35" spans="1:9" x14ac:dyDescent="0.25">
      <c r="A35" s="28" t="s">
        <v>26</v>
      </c>
      <c r="B35" s="10" t="s">
        <v>3</v>
      </c>
      <c r="C35" s="10">
        <v>310.95</v>
      </c>
      <c r="D35" s="12">
        <v>1.0843152971752021</v>
      </c>
      <c r="E35" s="53"/>
      <c r="F35" s="53"/>
      <c r="G35" s="53"/>
    </row>
    <row r="36" spans="1:9" x14ac:dyDescent="0.25">
      <c r="A36" s="29"/>
      <c r="B36" s="10" t="s">
        <v>4</v>
      </c>
      <c r="C36" s="10">
        <v>255.45</v>
      </c>
      <c r="D36" s="12">
        <v>0.91108483327786816</v>
      </c>
      <c r="E36" s="53"/>
      <c r="F36" s="53"/>
      <c r="G36" s="53"/>
    </row>
    <row r="37" spans="1:9" x14ac:dyDescent="0.25">
      <c r="A37" s="30"/>
      <c r="B37" s="10" t="s">
        <v>5</v>
      </c>
      <c r="C37" s="10">
        <v>313.8</v>
      </c>
      <c r="D37" s="12">
        <v>1.1486611914253115</v>
      </c>
      <c r="E37" s="53"/>
      <c r="F37" s="53"/>
      <c r="G37" s="53"/>
    </row>
    <row r="38" spans="1:9" x14ac:dyDescent="0.25">
      <c r="A38" s="28" t="s">
        <v>28</v>
      </c>
      <c r="B38" s="10" t="s">
        <v>3</v>
      </c>
      <c r="C38" s="10">
        <v>303.5</v>
      </c>
      <c r="D38" s="12">
        <v>0.95764124679803886</v>
      </c>
      <c r="E38" s="53"/>
      <c r="F38" s="53"/>
      <c r="G38" s="53"/>
    </row>
    <row r="39" spans="1:9" x14ac:dyDescent="0.25">
      <c r="A39" s="29"/>
      <c r="B39" s="10" t="s">
        <v>4</v>
      </c>
      <c r="C39" s="10">
        <v>299.89999999999998</v>
      </c>
      <c r="D39" s="12">
        <v>1.0105425009915927</v>
      </c>
      <c r="E39" s="53"/>
      <c r="F39" s="53"/>
      <c r="G39" s="53"/>
    </row>
    <row r="40" spans="1:9" x14ac:dyDescent="0.25">
      <c r="A40" s="30"/>
      <c r="B40" s="10" t="s">
        <v>5</v>
      </c>
      <c r="C40" s="10">
        <v>314.5</v>
      </c>
      <c r="D40" s="12">
        <v>1.0635318739028432</v>
      </c>
      <c r="E40" s="53"/>
      <c r="F40" s="53"/>
      <c r="G40" s="53"/>
    </row>
    <row r="42" spans="1:9" ht="75" x14ac:dyDescent="0.25">
      <c r="A42" s="11" t="s">
        <v>77</v>
      </c>
      <c r="B42" s="11" t="s">
        <v>78</v>
      </c>
      <c r="C42" s="11" t="s">
        <v>79</v>
      </c>
      <c r="D42" s="11" t="s">
        <v>80</v>
      </c>
      <c r="E42" s="11" t="s">
        <v>81</v>
      </c>
      <c r="F42" s="11" t="s">
        <v>68</v>
      </c>
      <c r="G42" s="11" t="s">
        <v>82</v>
      </c>
      <c r="H42" s="11" t="s">
        <v>83</v>
      </c>
      <c r="I42" s="11" t="s">
        <v>84</v>
      </c>
    </row>
    <row r="43" spans="1:9" x14ac:dyDescent="0.25">
      <c r="A43" s="58" t="s">
        <v>23</v>
      </c>
      <c r="B43" s="59"/>
      <c r="C43" s="59"/>
      <c r="D43" s="59"/>
      <c r="E43" s="59"/>
      <c r="F43" s="59"/>
      <c r="G43" s="59"/>
      <c r="H43" s="59"/>
      <c r="I43" s="60"/>
    </row>
    <row r="44" spans="1:9" x14ac:dyDescent="0.25">
      <c r="A44" s="51" t="s">
        <v>51</v>
      </c>
      <c r="B44" s="10">
        <v>296.05</v>
      </c>
      <c r="C44" s="12">
        <v>22.78</v>
      </c>
      <c r="D44" s="12">
        <v>57.9</v>
      </c>
      <c r="E44" s="12">
        <v>50.06</v>
      </c>
      <c r="F44" s="14">
        <f>SUM(D44-E44)*100/(E44-C44)</f>
        <v>28.739002932551305</v>
      </c>
      <c r="G44" s="14">
        <f>SUM(B44)*100/(F44+100)</f>
        <v>229.96138952164011</v>
      </c>
      <c r="H44" s="14">
        <f>SUM(3.14*31.36)*10/4</f>
        <v>246.17599999999999</v>
      </c>
      <c r="I44" s="12">
        <f>SUM(G44/H44)</f>
        <v>0.93413407286510519</v>
      </c>
    </row>
    <row r="45" spans="1:9" x14ac:dyDescent="0.25">
      <c r="A45" s="52" t="s">
        <v>52</v>
      </c>
      <c r="B45" s="9">
        <v>301.25</v>
      </c>
      <c r="C45" s="61">
        <v>31.28</v>
      </c>
      <c r="D45" s="61">
        <v>74.92</v>
      </c>
      <c r="E45" s="61">
        <v>67.48</v>
      </c>
      <c r="F45" s="14">
        <f t="shared" ref="F45:F46" si="0">SUM(D45-E45)*100/(E45-C45)</f>
        <v>20.552486187845297</v>
      </c>
      <c r="G45" s="14">
        <f t="shared" ref="G45:G46" si="1">SUM(B45)*100/(F45+100)</f>
        <v>249.89115490375804</v>
      </c>
      <c r="H45" s="14">
        <f t="shared" ref="H45" si="2">SUM(3.14*31.36)*10/4</f>
        <v>246.17599999999999</v>
      </c>
      <c r="I45" s="12">
        <f t="shared" ref="I45:I46" si="3">SUM(G45/H45)</f>
        <v>1.0150914585652462</v>
      </c>
    </row>
    <row r="46" spans="1:9" x14ac:dyDescent="0.25">
      <c r="A46" s="51" t="s">
        <v>53</v>
      </c>
      <c r="B46" s="10">
        <v>279.60000000000002</v>
      </c>
      <c r="C46" s="12">
        <v>27.08</v>
      </c>
      <c r="D46" s="12">
        <v>71.2</v>
      </c>
      <c r="E46" s="12">
        <v>62.34</v>
      </c>
      <c r="F46" s="14">
        <f t="shared" si="0"/>
        <v>25.127623369256945</v>
      </c>
      <c r="G46" s="14">
        <f t="shared" si="1"/>
        <v>223.4518585675431</v>
      </c>
      <c r="H46" s="14">
        <f>SUM(3.14*31.36)*9.6/4</f>
        <v>236.32896</v>
      </c>
      <c r="I46" s="12">
        <f t="shared" si="3"/>
        <v>0.94551196166370433</v>
      </c>
    </row>
    <row r="47" spans="1:9" x14ac:dyDescent="0.25">
      <c r="A47" s="58" t="s">
        <v>25</v>
      </c>
      <c r="B47" s="59"/>
      <c r="C47" s="59"/>
      <c r="D47" s="59"/>
      <c r="E47" s="59"/>
      <c r="F47" s="59"/>
      <c r="G47" s="59"/>
      <c r="H47" s="59"/>
      <c r="I47" s="60"/>
    </row>
    <row r="48" spans="1:9" x14ac:dyDescent="0.25">
      <c r="A48" s="51" t="s">
        <v>51</v>
      </c>
      <c r="B48" s="10">
        <v>305.10000000000002</v>
      </c>
      <c r="C48" s="12">
        <v>20.079999999999998</v>
      </c>
      <c r="D48" s="12">
        <v>54.26</v>
      </c>
      <c r="E48" s="12">
        <v>48.56</v>
      </c>
      <c r="F48" s="14">
        <f>SUM(D48-E48)*100/(E48-C48)</f>
        <v>20.014044943820206</v>
      </c>
      <c r="G48" s="14">
        <f>SUM(B48)*100/(F48+100)</f>
        <v>254.22024575775313</v>
      </c>
      <c r="H48" s="14">
        <f>SUM(3.14*31.36)*10/4</f>
        <v>246.17599999999999</v>
      </c>
      <c r="I48" s="12">
        <f>SUM(G48/H48)</f>
        <v>1.0326768074781991</v>
      </c>
    </row>
    <row r="49" spans="1:9" x14ac:dyDescent="0.25">
      <c r="A49" s="52" t="s">
        <v>52</v>
      </c>
      <c r="B49" s="10">
        <v>321.14999999999998</v>
      </c>
      <c r="C49" s="12">
        <v>21.08</v>
      </c>
      <c r="D49" s="12">
        <v>69.260000000000005</v>
      </c>
      <c r="E49" s="12">
        <v>61.62</v>
      </c>
      <c r="F49" s="14">
        <f t="shared" ref="F49:F50" si="4">SUM(D49-E49)*100/(E49-C49)</f>
        <v>18.845584607794791</v>
      </c>
      <c r="G49" s="14">
        <f t="shared" ref="G49:G50" si="5">SUM(B49)*100/(F49+100)</f>
        <v>270.22459526774588</v>
      </c>
      <c r="H49" s="14">
        <f t="shared" ref="H49" si="6">SUM(3.14*31.36)*10/4</f>
        <v>246.17599999999999</v>
      </c>
      <c r="I49" s="12">
        <f t="shared" ref="I49:I50" si="7">SUM(G49/H49)</f>
        <v>1.0976886262988508</v>
      </c>
    </row>
    <row r="50" spans="1:9" x14ac:dyDescent="0.25">
      <c r="A50" s="51" t="s">
        <v>53</v>
      </c>
      <c r="B50" s="10">
        <v>278.14999999999998</v>
      </c>
      <c r="C50" s="12">
        <v>20.04</v>
      </c>
      <c r="D50" s="16">
        <v>63.06</v>
      </c>
      <c r="E50" s="12">
        <v>56.36</v>
      </c>
      <c r="F50" s="14">
        <f t="shared" si="4"/>
        <v>18.447136563876658</v>
      </c>
      <c r="G50" s="14">
        <f t="shared" si="5"/>
        <v>234.83049744304972</v>
      </c>
      <c r="H50" s="14">
        <f>SUM(3.14*31.36)*9.6/4</f>
        <v>236.32896</v>
      </c>
      <c r="I50" s="12">
        <f t="shared" si="7"/>
        <v>0.99365942050880995</v>
      </c>
    </row>
    <row r="51" spans="1:9" x14ac:dyDescent="0.25">
      <c r="A51" s="58" t="s">
        <v>86</v>
      </c>
      <c r="B51" s="59"/>
      <c r="C51" s="59"/>
      <c r="D51" s="59"/>
      <c r="E51" s="59"/>
      <c r="F51" s="59"/>
      <c r="G51" s="59"/>
      <c r="H51" s="59"/>
      <c r="I51" s="60"/>
    </row>
    <row r="52" spans="1:9" x14ac:dyDescent="0.25">
      <c r="A52" s="51" t="s">
        <v>51</v>
      </c>
      <c r="B52" s="10">
        <v>302.35000000000002</v>
      </c>
      <c r="C52" s="12">
        <v>26.72</v>
      </c>
      <c r="D52" s="12">
        <v>70.2</v>
      </c>
      <c r="E52" s="12">
        <v>62</v>
      </c>
      <c r="F52" s="14">
        <f>SUM(D52-E52)*100/(E52-C52)</f>
        <v>23.242630385487534</v>
      </c>
      <c r="G52" s="14">
        <f>SUM(B52)*100/(F52+100)</f>
        <v>245.32907083716654</v>
      </c>
      <c r="H52" s="14">
        <f>SUM(3.14*31.36)*10/4</f>
        <v>246.17599999999999</v>
      </c>
      <c r="I52" s="12">
        <f>SUM(G52/H52)</f>
        <v>0.99655965990659756</v>
      </c>
    </row>
    <row r="53" spans="1:9" x14ac:dyDescent="0.25">
      <c r="A53" s="52" t="s">
        <v>52</v>
      </c>
      <c r="B53" s="10">
        <v>321.14999999999998</v>
      </c>
      <c r="C53" s="12">
        <v>26.88</v>
      </c>
      <c r="D53" s="12">
        <v>78.52</v>
      </c>
      <c r="E53" s="12">
        <v>69.44</v>
      </c>
      <c r="F53" s="14">
        <f t="shared" ref="F53:F54" si="8">SUM(D53-E53)*100/(E53-C53)</f>
        <v>21.334586466165408</v>
      </c>
      <c r="G53" s="14">
        <f t="shared" ref="G53:G54" si="9">SUM(B53)*100/(F53+100)</f>
        <v>264.68133230054218</v>
      </c>
      <c r="H53" s="14">
        <f t="shared" ref="H53" si="10">SUM(3.14*31.36)*10/4</f>
        <v>246.17599999999999</v>
      </c>
      <c r="I53" s="12">
        <f t="shared" ref="I53:I54" si="11">SUM(G53/H53)</f>
        <v>1.0751711470677165</v>
      </c>
    </row>
    <row r="54" spans="1:9" x14ac:dyDescent="0.25">
      <c r="A54" s="51" t="s">
        <v>53</v>
      </c>
      <c r="B54" s="10">
        <v>308.10000000000002</v>
      </c>
      <c r="C54" s="12">
        <v>21.76</v>
      </c>
      <c r="D54" s="12">
        <v>79.959999999999994</v>
      </c>
      <c r="E54" s="12">
        <v>71.260000000000005</v>
      </c>
      <c r="F54" s="14">
        <f t="shared" si="8"/>
        <v>17.575757575757553</v>
      </c>
      <c r="G54" s="14">
        <f t="shared" si="9"/>
        <v>262.04381443298979</v>
      </c>
      <c r="H54" s="14">
        <f>SUM(3.14*31.36)*9.6/4</f>
        <v>236.32896</v>
      </c>
      <c r="I54" s="12">
        <f t="shared" si="11"/>
        <v>1.1088095781109086</v>
      </c>
    </row>
    <row r="55" spans="1:9" x14ac:dyDescent="0.25">
      <c r="A55" s="58" t="s">
        <v>24</v>
      </c>
      <c r="B55" s="59"/>
      <c r="C55" s="59"/>
      <c r="D55" s="59"/>
      <c r="E55" s="59"/>
      <c r="F55" s="59"/>
      <c r="G55" s="59"/>
      <c r="H55" s="59"/>
      <c r="I55" s="60"/>
    </row>
    <row r="56" spans="1:9" x14ac:dyDescent="0.25">
      <c r="A56" s="51" t="s">
        <v>51</v>
      </c>
      <c r="B56" s="10">
        <v>293.5</v>
      </c>
      <c r="C56" s="17">
        <v>23.72</v>
      </c>
      <c r="D56" s="17">
        <v>61.14</v>
      </c>
      <c r="E56" s="17">
        <v>54.32</v>
      </c>
      <c r="F56" s="14">
        <f>SUM(D56-E56)*100/(E56-C56)</f>
        <v>22.287581699346404</v>
      </c>
      <c r="G56" s="14">
        <f>SUM(B56)*100/(F56+100)</f>
        <v>240.00801710315341</v>
      </c>
      <c r="H56" s="14">
        <f>SUM(3.14*31.36)*10/4</f>
        <v>246.17599999999999</v>
      </c>
      <c r="I56" s="12">
        <f>SUM(G56/H56)</f>
        <v>0.97494482444736053</v>
      </c>
    </row>
    <row r="57" spans="1:9" x14ac:dyDescent="0.25">
      <c r="A57" s="52" t="s">
        <v>52</v>
      </c>
      <c r="B57" s="10">
        <v>283.55</v>
      </c>
      <c r="C57" s="17">
        <v>32.94</v>
      </c>
      <c r="D57" s="17">
        <v>78.44</v>
      </c>
      <c r="E57" s="17">
        <v>70.16</v>
      </c>
      <c r="F57" s="14">
        <f t="shared" ref="F57:F58" si="12">SUM(D57-E57)*100/(E57-C57)</f>
        <v>22.246104245029557</v>
      </c>
      <c r="G57" s="14">
        <f t="shared" ref="G57:G58" si="13">SUM(B57)*100/(F57+100)</f>
        <v>231.95013186813188</v>
      </c>
      <c r="H57" s="14">
        <f t="shared" ref="H57" si="14">SUM(3.14*31.36)*10/4</f>
        <v>246.17599999999999</v>
      </c>
      <c r="I57" s="12">
        <f t="shared" ref="I57:I58" si="15">SUM(G57/H57)</f>
        <v>0.94221261157924363</v>
      </c>
    </row>
    <row r="58" spans="1:9" x14ac:dyDescent="0.25">
      <c r="A58" s="51" t="s">
        <v>53</v>
      </c>
      <c r="B58" s="10">
        <v>287</v>
      </c>
      <c r="C58" s="17">
        <v>25.24</v>
      </c>
      <c r="D58" s="17">
        <v>77.2</v>
      </c>
      <c r="E58" s="17">
        <v>68.86</v>
      </c>
      <c r="F58" s="14">
        <f t="shared" si="12"/>
        <v>19.119669876203581</v>
      </c>
      <c r="G58" s="14">
        <f t="shared" si="13"/>
        <v>240.93418013856814</v>
      </c>
      <c r="H58" s="14">
        <f>SUM(3.14*31.36)*9.6/4</f>
        <v>236.32896</v>
      </c>
      <c r="I58" s="12">
        <f t="shared" si="15"/>
        <v>1.0194864824800487</v>
      </c>
    </row>
    <row r="59" spans="1:9" x14ac:dyDescent="0.25">
      <c r="A59" s="58" t="s">
        <v>26</v>
      </c>
      <c r="B59" s="59"/>
      <c r="C59" s="59"/>
      <c r="D59" s="59"/>
      <c r="E59" s="59"/>
      <c r="F59" s="59"/>
      <c r="G59" s="59"/>
      <c r="H59" s="59"/>
      <c r="I59" s="60"/>
    </row>
    <row r="60" spans="1:9" x14ac:dyDescent="0.25">
      <c r="A60" s="51" t="s">
        <v>51</v>
      </c>
      <c r="B60" s="10">
        <v>310.95</v>
      </c>
      <c r="C60" s="12">
        <v>20.04</v>
      </c>
      <c r="D60" s="12">
        <v>50.84</v>
      </c>
      <c r="E60" s="12">
        <v>46.48</v>
      </c>
      <c r="F60" s="14">
        <f>SUM(D60-E60)*100/(E60-C60)</f>
        <v>16.490166414523475</v>
      </c>
      <c r="G60" s="14">
        <f>SUM(B60)*100/(F60+100)</f>
        <v>266.93240259740253</v>
      </c>
      <c r="H60" s="14">
        <f>SUM(3.14*31.36)*10/4</f>
        <v>246.17599999999999</v>
      </c>
      <c r="I60" s="12">
        <f>SUM(G60/H60)</f>
        <v>1.0843152971752021</v>
      </c>
    </row>
    <row r="61" spans="1:9" x14ac:dyDescent="0.25">
      <c r="A61" s="52" t="s">
        <v>52</v>
      </c>
      <c r="B61" s="10">
        <v>255.45</v>
      </c>
      <c r="C61" s="12">
        <v>20.079999999999998</v>
      </c>
      <c r="D61" s="12">
        <v>44.18</v>
      </c>
      <c r="E61" s="12">
        <v>41.24</v>
      </c>
      <c r="F61" s="14">
        <f t="shared" ref="F61:F62" si="16">SUM(D61-E61)*100/(E61-C61)</f>
        <v>13.894139886578436</v>
      </c>
      <c r="G61" s="14">
        <f t="shared" ref="G61:G62" si="17">SUM(B61)*100/(F61+100)</f>
        <v>224.28721991701246</v>
      </c>
      <c r="H61" s="14">
        <f t="shared" ref="H61" si="18">SUM(3.14*31.36)*10/4</f>
        <v>246.17599999999999</v>
      </c>
      <c r="I61" s="12">
        <f t="shared" ref="I61:I62" si="19">SUM(G61/H61)</f>
        <v>0.91108483327786816</v>
      </c>
    </row>
    <row r="62" spans="1:9" x14ac:dyDescent="0.25">
      <c r="A62" s="51" t="s">
        <v>53</v>
      </c>
      <c r="B62" s="10">
        <v>313.8</v>
      </c>
      <c r="C62" s="12">
        <v>22.26</v>
      </c>
      <c r="D62" s="16">
        <v>72.66</v>
      </c>
      <c r="E62" s="12">
        <v>65.86</v>
      </c>
      <c r="F62" s="14">
        <f t="shared" si="16"/>
        <v>15.596330275229354</v>
      </c>
      <c r="G62" s="14">
        <f t="shared" si="17"/>
        <v>271.4619047619048</v>
      </c>
      <c r="H62" s="14">
        <f>SUM(3.14*31.36)*9.6/4</f>
        <v>236.32896</v>
      </c>
      <c r="I62" s="12">
        <f t="shared" si="19"/>
        <v>1.1486611914253115</v>
      </c>
    </row>
    <row r="63" spans="1:9" x14ac:dyDescent="0.25">
      <c r="A63" s="58" t="s">
        <v>87</v>
      </c>
      <c r="B63" s="59"/>
      <c r="C63" s="59"/>
      <c r="D63" s="59"/>
      <c r="E63" s="59"/>
      <c r="F63" s="59"/>
      <c r="G63" s="59"/>
      <c r="H63" s="59"/>
      <c r="I63" s="60"/>
    </row>
    <row r="64" spans="1:9" x14ac:dyDescent="0.25">
      <c r="A64" s="51" t="s">
        <v>51</v>
      </c>
      <c r="B64" s="10">
        <v>303.5</v>
      </c>
      <c r="C64" s="12">
        <v>22.78</v>
      </c>
      <c r="D64" s="12">
        <v>57.9</v>
      </c>
      <c r="E64" s="12">
        <v>50.06</v>
      </c>
      <c r="F64" s="14">
        <f>SUM(D64-E64)*100/(E64-C64)</f>
        <v>28.739002932551305</v>
      </c>
      <c r="G64" s="14">
        <f>SUM(B64)*100/(F64+100)</f>
        <v>235.74829157175401</v>
      </c>
      <c r="H64" s="14">
        <f>SUM(3.14*31.36)*10/4</f>
        <v>246.17599999999999</v>
      </c>
      <c r="I64" s="12">
        <f>SUM(G64/H64)</f>
        <v>0.95764124679803886</v>
      </c>
    </row>
    <row r="65" spans="1:9" x14ac:dyDescent="0.25">
      <c r="A65" s="52" t="s">
        <v>52</v>
      </c>
      <c r="B65" s="10">
        <v>299.89999999999998</v>
      </c>
      <c r="C65" s="12">
        <v>31.28</v>
      </c>
      <c r="D65" s="12">
        <v>74.92</v>
      </c>
      <c r="E65" s="12">
        <v>67.48</v>
      </c>
      <c r="F65" s="14">
        <f t="shared" ref="F65:F66" si="20">SUM(D65-E65)*100/(E65-C65)</f>
        <v>20.552486187845297</v>
      </c>
      <c r="G65" s="14">
        <f t="shared" ref="G65:G66" si="21">SUM(B65)*100/(F65+100)</f>
        <v>248.77131072410631</v>
      </c>
      <c r="H65" s="14">
        <f t="shared" ref="H65" si="22">SUM(3.14*31.36)*10/4</f>
        <v>246.17599999999999</v>
      </c>
      <c r="I65" s="12">
        <f t="shared" ref="I65:I66" si="23">SUM(G65/H65)</f>
        <v>1.0105425009915927</v>
      </c>
    </row>
    <row r="66" spans="1:9" x14ac:dyDescent="0.25">
      <c r="A66" s="51" t="s">
        <v>53</v>
      </c>
      <c r="B66" s="10">
        <v>314.5</v>
      </c>
      <c r="C66" s="12">
        <v>27.08</v>
      </c>
      <c r="D66" s="16">
        <v>71.2</v>
      </c>
      <c r="E66" s="12">
        <v>62.34</v>
      </c>
      <c r="F66" s="14">
        <f t="shared" si="20"/>
        <v>25.127623369256945</v>
      </c>
      <c r="G66" s="14">
        <f t="shared" si="21"/>
        <v>251.34338168631007</v>
      </c>
      <c r="H66" s="14">
        <f>SUM(3.14*31.36)*9.6/4</f>
        <v>236.32896</v>
      </c>
      <c r="I66" s="12">
        <f t="shared" si="23"/>
        <v>1.0635318739028432</v>
      </c>
    </row>
  </sheetData>
  <mergeCells count="35">
    <mergeCell ref="A63:I63"/>
    <mergeCell ref="A43:I43"/>
    <mergeCell ref="A47:I47"/>
    <mergeCell ref="A51:I51"/>
    <mergeCell ref="A55:I55"/>
    <mergeCell ref="A59:I59"/>
    <mergeCell ref="A1:F1"/>
    <mergeCell ref="H1:M1"/>
    <mergeCell ref="A2:F2"/>
    <mergeCell ref="H2:M2"/>
    <mergeCell ref="A4:A6"/>
    <mergeCell ref="D4:D6"/>
    <mergeCell ref="H4:H6"/>
    <mergeCell ref="K4:K6"/>
    <mergeCell ref="A7:A9"/>
    <mergeCell ref="D7:D9"/>
    <mergeCell ref="H7:H9"/>
    <mergeCell ref="K7:K9"/>
    <mergeCell ref="A10:A12"/>
    <mergeCell ref="D10:D12"/>
    <mergeCell ref="H10:H12"/>
    <mergeCell ref="K10:K12"/>
    <mergeCell ref="A29:A31"/>
    <mergeCell ref="A38:A40"/>
    <mergeCell ref="A13:A15"/>
    <mergeCell ref="D13:D15"/>
    <mergeCell ref="H13:H15"/>
    <mergeCell ref="A16:A18"/>
    <mergeCell ref="D16:D18"/>
    <mergeCell ref="H16:H18"/>
    <mergeCell ref="A21:D21"/>
    <mergeCell ref="A23:A25"/>
    <mergeCell ref="A32:A34"/>
    <mergeCell ref="A26:A28"/>
    <mergeCell ref="A35:A37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0" workbookViewId="0">
      <selection activeCell="C68" sqref="C68"/>
    </sheetView>
  </sheetViews>
  <sheetFormatPr defaultRowHeight="15" x14ac:dyDescent="0.25"/>
  <cols>
    <col min="1" max="1" width="22" customWidth="1"/>
    <col min="3" max="3" width="15" customWidth="1"/>
    <col min="4" max="4" width="19" customWidth="1"/>
  </cols>
  <sheetData>
    <row r="1" spans="1:6" x14ac:dyDescent="0.25">
      <c r="A1" s="35" t="s">
        <v>39</v>
      </c>
      <c r="B1" s="35"/>
      <c r="C1" s="35"/>
      <c r="D1" s="40" t="s">
        <v>38</v>
      </c>
      <c r="E1" s="40"/>
      <c r="F1" s="40"/>
    </row>
    <row r="2" spans="1:6" x14ac:dyDescent="0.25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</row>
    <row r="3" spans="1:6" x14ac:dyDescent="0.25">
      <c r="A3" s="28" t="s">
        <v>29</v>
      </c>
      <c r="B3" s="4" t="s">
        <v>3</v>
      </c>
      <c r="C3" s="4">
        <v>62</v>
      </c>
      <c r="D3" s="28" t="s">
        <v>30</v>
      </c>
      <c r="E3" s="4" t="s">
        <v>3</v>
      </c>
      <c r="F3" s="4">
        <v>200</v>
      </c>
    </row>
    <row r="4" spans="1:6" x14ac:dyDescent="0.25">
      <c r="A4" s="29"/>
      <c r="B4" s="4" t="s">
        <v>4</v>
      </c>
      <c r="C4" s="4">
        <v>53</v>
      </c>
      <c r="D4" s="29"/>
      <c r="E4" s="4" t="s">
        <v>4</v>
      </c>
      <c r="F4" s="4">
        <v>300</v>
      </c>
    </row>
    <row r="5" spans="1:6" x14ac:dyDescent="0.25">
      <c r="A5" s="30"/>
      <c r="B5" s="4" t="s">
        <v>5</v>
      </c>
      <c r="C5" s="4">
        <v>58</v>
      </c>
      <c r="D5" s="30"/>
      <c r="E5" s="4" t="s">
        <v>5</v>
      </c>
      <c r="F5" s="4" t="s">
        <v>31</v>
      </c>
    </row>
    <row r="6" spans="1:6" x14ac:dyDescent="0.25">
      <c r="A6" s="28" t="s">
        <v>32</v>
      </c>
      <c r="B6" s="4" t="s">
        <v>3</v>
      </c>
      <c r="C6" s="4">
        <v>69</v>
      </c>
      <c r="D6" s="28" t="s">
        <v>33</v>
      </c>
      <c r="E6" s="4" t="s">
        <v>3</v>
      </c>
      <c r="F6" s="4">
        <v>200</v>
      </c>
    </row>
    <row r="7" spans="1:6" x14ac:dyDescent="0.25">
      <c r="A7" s="29"/>
      <c r="B7" s="4" t="s">
        <v>4</v>
      </c>
      <c r="C7" s="4">
        <v>56</v>
      </c>
      <c r="D7" s="29"/>
      <c r="E7" s="4" t="s">
        <v>4</v>
      </c>
      <c r="F7" s="4">
        <v>300</v>
      </c>
    </row>
    <row r="8" spans="1:6" x14ac:dyDescent="0.25">
      <c r="A8" s="30"/>
      <c r="B8" s="4" t="s">
        <v>5</v>
      </c>
      <c r="C8" s="4">
        <v>54</v>
      </c>
      <c r="D8" s="30"/>
      <c r="E8" s="4" t="s">
        <v>5</v>
      </c>
      <c r="F8" s="4">
        <v>300</v>
      </c>
    </row>
    <row r="9" spans="1:6" x14ac:dyDescent="0.25">
      <c r="A9" s="28" t="s">
        <v>34</v>
      </c>
      <c r="B9" s="4" t="s">
        <v>3</v>
      </c>
      <c r="C9" s="4">
        <v>71</v>
      </c>
      <c r="D9" s="28" t="s">
        <v>35</v>
      </c>
      <c r="E9" s="4" t="s">
        <v>3</v>
      </c>
      <c r="F9" s="4">
        <v>320</v>
      </c>
    </row>
    <row r="10" spans="1:6" x14ac:dyDescent="0.25">
      <c r="A10" s="29"/>
      <c r="B10" s="4" t="s">
        <v>4</v>
      </c>
      <c r="C10" s="4">
        <v>60</v>
      </c>
      <c r="D10" s="29"/>
      <c r="E10" s="4" t="s">
        <v>4</v>
      </c>
      <c r="F10" s="4">
        <v>320</v>
      </c>
    </row>
    <row r="11" spans="1:6" x14ac:dyDescent="0.25">
      <c r="A11" s="30"/>
      <c r="B11" s="4" t="s">
        <v>5</v>
      </c>
      <c r="C11" s="4">
        <v>56</v>
      </c>
      <c r="D11" s="30"/>
      <c r="E11" s="4" t="s">
        <v>5</v>
      </c>
      <c r="F11" s="4">
        <v>200</v>
      </c>
    </row>
    <row r="12" spans="1:6" x14ac:dyDescent="0.25">
      <c r="A12" s="28" t="s">
        <v>36</v>
      </c>
      <c r="B12" s="4" t="s">
        <v>3</v>
      </c>
      <c r="C12" s="4">
        <v>60</v>
      </c>
    </row>
    <row r="13" spans="1:6" x14ac:dyDescent="0.25">
      <c r="A13" s="29"/>
      <c r="B13" s="4" t="s">
        <v>4</v>
      </c>
      <c r="C13" s="4">
        <v>60</v>
      </c>
    </row>
    <row r="14" spans="1:6" x14ac:dyDescent="0.25">
      <c r="A14" s="30"/>
      <c r="B14" s="4" t="s">
        <v>5</v>
      </c>
      <c r="C14" s="4">
        <v>57</v>
      </c>
    </row>
    <row r="15" spans="1:6" x14ac:dyDescent="0.25">
      <c r="A15" s="28" t="s">
        <v>37</v>
      </c>
      <c r="B15" s="4" t="s">
        <v>3</v>
      </c>
      <c r="C15" s="4">
        <v>66</v>
      </c>
    </row>
    <row r="16" spans="1:6" x14ac:dyDescent="0.25">
      <c r="A16" s="29"/>
      <c r="B16" s="4" t="s">
        <v>4</v>
      </c>
      <c r="C16" s="4">
        <v>53</v>
      </c>
    </row>
    <row r="17" spans="1:17" x14ac:dyDescent="0.25">
      <c r="A17" s="30"/>
      <c r="B17" s="4" t="s">
        <v>5</v>
      </c>
      <c r="C17" s="4">
        <v>62</v>
      </c>
    </row>
    <row r="19" spans="1:17" ht="60" x14ac:dyDescent="0.25">
      <c r="A19" s="11" t="s">
        <v>41</v>
      </c>
      <c r="B19" s="11" t="s">
        <v>42</v>
      </c>
      <c r="C19" s="11" t="s">
        <v>43</v>
      </c>
      <c r="D19" s="11" t="s">
        <v>44</v>
      </c>
      <c r="E19" s="11" t="s">
        <v>45</v>
      </c>
      <c r="F19" s="11" t="s">
        <v>46</v>
      </c>
      <c r="G19" s="11" t="s">
        <v>47</v>
      </c>
      <c r="H19" s="11" t="s">
        <v>48</v>
      </c>
      <c r="J19" s="11" t="s">
        <v>41</v>
      </c>
      <c r="K19" s="11" t="s">
        <v>42</v>
      </c>
      <c r="L19" s="11" t="s">
        <v>43</v>
      </c>
      <c r="M19" s="11" t="s">
        <v>44</v>
      </c>
      <c r="N19" s="11" t="s">
        <v>45</v>
      </c>
      <c r="O19" s="11" t="s">
        <v>46</v>
      </c>
      <c r="P19" s="11" t="s">
        <v>47</v>
      </c>
      <c r="Q19" s="11" t="s">
        <v>48</v>
      </c>
    </row>
    <row r="20" spans="1:17" x14ac:dyDescent="0.25">
      <c r="A20" s="50" t="s">
        <v>49</v>
      </c>
      <c r="B20" s="50"/>
      <c r="C20" s="50"/>
      <c r="D20" s="50"/>
      <c r="E20" s="50"/>
      <c r="F20" s="50"/>
      <c r="G20" s="50"/>
      <c r="H20" s="50"/>
      <c r="J20" s="50" t="s">
        <v>50</v>
      </c>
      <c r="K20" s="50"/>
      <c r="L20" s="50"/>
      <c r="M20" s="50"/>
      <c r="N20" s="50"/>
      <c r="O20" s="50"/>
      <c r="P20" s="50"/>
      <c r="Q20" s="50"/>
    </row>
    <row r="21" spans="1:17" x14ac:dyDescent="0.25">
      <c r="A21" s="5" t="s">
        <v>51</v>
      </c>
      <c r="B21" s="12">
        <v>26.72</v>
      </c>
      <c r="C21" s="12">
        <v>70.2</v>
      </c>
      <c r="D21" s="12">
        <v>62</v>
      </c>
      <c r="E21" s="13">
        <f>SUM(C21-B21)</f>
        <v>43.480000000000004</v>
      </c>
      <c r="F21" s="13">
        <f>SUM(D21-B21)</f>
        <v>35.28</v>
      </c>
      <c r="G21" s="13">
        <f>SUM(E21-F21)</f>
        <v>8.2000000000000028</v>
      </c>
      <c r="H21" s="13">
        <f>SUM(C21-D21)*100/F21</f>
        <v>23.242630385487534</v>
      </c>
      <c r="J21" s="5" t="s">
        <v>51</v>
      </c>
      <c r="K21" s="12">
        <v>22.78</v>
      </c>
      <c r="L21" s="12">
        <v>57.9</v>
      </c>
      <c r="M21" s="12">
        <v>50.06</v>
      </c>
      <c r="N21" s="14">
        <f>SUM(L21-K21)</f>
        <v>35.119999999999997</v>
      </c>
      <c r="O21" s="14">
        <f>SUM(M21-K21)</f>
        <v>27.28</v>
      </c>
      <c r="P21" s="14">
        <f>SUM(N21-O21)</f>
        <v>7.8399999999999963</v>
      </c>
      <c r="Q21" s="14">
        <f>SUM(L21-M21)*100/O21</f>
        <v>28.739002932551305</v>
      </c>
    </row>
    <row r="22" spans="1:17" x14ac:dyDescent="0.25">
      <c r="A22" s="15" t="s">
        <v>52</v>
      </c>
      <c r="B22" s="12">
        <v>26.88</v>
      </c>
      <c r="C22" s="12">
        <v>78.52</v>
      </c>
      <c r="D22" s="12">
        <v>69.44</v>
      </c>
      <c r="E22" s="13">
        <f t="shared" ref="E22:E30" si="0">SUM(C22-B22)</f>
        <v>51.64</v>
      </c>
      <c r="F22" s="13">
        <f t="shared" ref="F22:F30" si="1">SUM(D22-B22)</f>
        <v>42.56</v>
      </c>
      <c r="G22" s="13">
        <f t="shared" ref="G22:G30" si="2">SUM(E22-F22)</f>
        <v>9.0799999999999983</v>
      </c>
      <c r="H22" s="13">
        <f t="shared" ref="H22:H30" si="3">SUM(C22-D22)*100/F22</f>
        <v>21.334586466165408</v>
      </c>
      <c r="J22" s="15" t="s">
        <v>52</v>
      </c>
      <c r="K22" s="12">
        <v>31.28</v>
      </c>
      <c r="L22" s="12">
        <v>74.92</v>
      </c>
      <c r="M22" s="12">
        <v>67.48</v>
      </c>
      <c r="N22" s="14">
        <f t="shared" ref="N22:N23" si="4">SUM(L22-K22)</f>
        <v>43.64</v>
      </c>
      <c r="O22" s="14">
        <f t="shared" ref="O22:O23" si="5">SUM(M22-K22)</f>
        <v>36.200000000000003</v>
      </c>
      <c r="P22" s="14">
        <f t="shared" ref="P22:P23" si="6">SUM(N22-O22)</f>
        <v>7.4399999999999977</v>
      </c>
      <c r="Q22" s="13">
        <f t="shared" ref="Q22:Q23" si="7">SUM(L22-M22)*100/O22</f>
        <v>20.552486187845297</v>
      </c>
    </row>
    <row r="23" spans="1:17" x14ac:dyDescent="0.25">
      <c r="A23" s="5" t="s">
        <v>53</v>
      </c>
      <c r="B23" s="12">
        <v>21.76</v>
      </c>
      <c r="C23" s="12">
        <v>79.959999999999994</v>
      </c>
      <c r="D23" s="12">
        <v>71.260000000000005</v>
      </c>
      <c r="E23" s="13">
        <f t="shared" si="0"/>
        <v>58.199999999999989</v>
      </c>
      <c r="F23" s="13">
        <f t="shared" si="1"/>
        <v>49.5</v>
      </c>
      <c r="G23" s="13">
        <f t="shared" si="2"/>
        <v>8.6999999999999886</v>
      </c>
      <c r="H23" s="13">
        <f t="shared" si="3"/>
        <v>17.575757575757553</v>
      </c>
      <c r="J23" s="5" t="s">
        <v>53</v>
      </c>
      <c r="K23" s="12">
        <v>27.08</v>
      </c>
      <c r="L23" s="16">
        <v>71.2</v>
      </c>
      <c r="M23" s="12">
        <v>62.34</v>
      </c>
      <c r="N23" s="14">
        <f t="shared" si="4"/>
        <v>44.120000000000005</v>
      </c>
      <c r="O23" s="14">
        <f t="shared" si="5"/>
        <v>35.260000000000005</v>
      </c>
      <c r="P23" s="14">
        <f t="shared" si="6"/>
        <v>8.86</v>
      </c>
      <c r="Q23" s="14">
        <f t="shared" si="7"/>
        <v>25.127623369256945</v>
      </c>
    </row>
    <row r="24" spans="1:17" x14ac:dyDescent="0.25">
      <c r="A24" s="5" t="s">
        <v>54</v>
      </c>
      <c r="B24" s="17">
        <v>21.8</v>
      </c>
      <c r="C24" s="17">
        <v>72.2</v>
      </c>
      <c r="D24" s="17">
        <v>64.680000000000007</v>
      </c>
      <c r="E24" s="13">
        <f t="shared" si="0"/>
        <v>50.400000000000006</v>
      </c>
      <c r="F24" s="13">
        <f t="shared" si="1"/>
        <v>42.88000000000001</v>
      </c>
      <c r="G24" s="13">
        <f t="shared" si="2"/>
        <v>7.519999999999996</v>
      </c>
      <c r="H24" s="13">
        <f t="shared" si="3"/>
        <v>17.537313432835806</v>
      </c>
      <c r="J24" s="47" t="s">
        <v>55</v>
      </c>
      <c r="K24" s="48"/>
      <c r="L24" s="48"/>
      <c r="M24" s="48"/>
      <c r="N24" s="48"/>
      <c r="O24" s="48"/>
      <c r="P24" s="49"/>
      <c r="Q24" s="18">
        <f>SUM(Q21:Q23)/3</f>
        <v>24.806370829884514</v>
      </c>
    </row>
    <row r="25" spans="1:17" x14ac:dyDescent="0.25">
      <c r="A25" s="5" t="s">
        <v>56</v>
      </c>
      <c r="B25" s="19">
        <v>20.74</v>
      </c>
      <c r="C25" s="19">
        <v>80.099999999999994</v>
      </c>
      <c r="D25" s="19">
        <v>71</v>
      </c>
      <c r="E25" s="13">
        <f t="shared" si="0"/>
        <v>59.36</v>
      </c>
      <c r="F25" s="13">
        <f t="shared" si="1"/>
        <v>50.260000000000005</v>
      </c>
      <c r="G25" s="13">
        <f t="shared" si="2"/>
        <v>9.0999999999999943</v>
      </c>
      <c r="H25" s="13">
        <f t="shared" si="3"/>
        <v>18.105849582172688</v>
      </c>
      <c r="J25" s="50" t="s">
        <v>57</v>
      </c>
      <c r="K25" s="50"/>
      <c r="L25" s="50"/>
      <c r="M25" s="50"/>
      <c r="N25" s="50"/>
      <c r="O25" s="50"/>
      <c r="P25" s="50"/>
      <c r="Q25" s="50"/>
    </row>
    <row r="26" spans="1:17" x14ac:dyDescent="0.25">
      <c r="A26" s="5" t="s">
        <v>58</v>
      </c>
      <c r="B26" s="12">
        <v>22.06</v>
      </c>
      <c r="C26" s="12">
        <v>73.3</v>
      </c>
      <c r="D26" s="12">
        <v>65.319999999999993</v>
      </c>
      <c r="E26" s="13">
        <f t="shared" si="0"/>
        <v>51.239999999999995</v>
      </c>
      <c r="F26" s="13">
        <f t="shared" si="1"/>
        <v>43.259999999999991</v>
      </c>
      <c r="G26" s="13">
        <f t="shared" si="2"/>
        <v>7.980000000000004</v>
      </c>
      <c r="H26" s="13">
        <f t="shared" si="3"/>
        <v>18.446601941747588</v>
      </c>
      <c r="J26" s="5" t="s">
        <v>51</v>
      </c>
      <c r="K26" s="12">
        <v>23.12</v>
      </c>
      <c r="L26" s="12">
        <v>60.28</v>
      </c>
      <c r="M26" s="12">
        <v>54.32</v>
      </c>
      <c r="N26" s="14">
        <f>SUM(L26-K26)</f>
        <v>37.159999999999997</v>
      </c>
      <c r="O26" s="14">
        <f>SUM(M26-K26)</f>
        <v>31.2</v>
      </c>
      <c r="P26" s="14">
        <f>SUM(N26-O26)</f>
        <v>5.9599999999999973</v>
      </c>
      <c r="Q26" s="14">
        <f>SUM(L26-M26)*100/O26</f>
        <v>19.102564102564106</v>
      </c>
    </row>
    <row r="27" spans="1:17" x14ac:dyDescent="0.25">
      <c r="A27" s="5" t="s">
        <v>59</v>
      </c>
      <c r="B27" s="17">
        <v>31.16</v>
      </c>
      <c r="C27" s="17">
        <v>77.78</v>
      </c>
      <c r="D27" s="17">
        <v>70.540000000000006</v>
      </c>
      <c r="E27" s="13">
        <f t="shared" si="0"/>
        <v>46.620000000000005</v>
      </c>
      <c r="F27" s="13">
        <f t="shared" si="1"/>
        <v>39.38000000000001</v>
      </c>
      <c r="G27" s="13">
        <f t="shared" si="2"/>
        <v>7.2399999999999949</v>
      </c>
      <c r="H27" s="13">
        <f t="shared" si="3"/>
        <v>18.384966988318929</v>
      </c>
      <c r="J27" s="15" t="s">
        <v>52</v>
      </c>
      <c r="K27" s="12">
        <v>26.78</v>
      </c>
      <c r="L27" s="12">
        <v>62.68</v>
      </c>
      <c r="M27" s="12">
        <v>57.28</v>
      </c>
      <c r="N27" s="14">
        <f t="shared" ref="N27:N28" si="8">SUM(L27-K27)</f>
        <v>35.9</v>
      </c>
      <c r="O27" s="14">
        <f t="shared" ref="O27:O28" si="9">SUM(M27-K27)</f>
        <v>30.5</v>
      </c>
      <c r="P27" s="14">
        <f t="shared" ref="P27:P28" si="10">SUM(N27-O27)</f>
        <v>5.3999999999999986</v>
      </c>
      <c r="Q27" s="13">
        <f t="shared" ref="Q27:Q28" si="11">SUM(L27-M27)*100/O27</f>
        <v>17.704918032786882</v>
      </c>
    </row>
    <row r="28" spans="1:17" x14ac:dyDescent="0.25">
      <c r="A28" s="5" t="s">
        <v>60</v>
      </c>
      <c r="B28" s="19">
        <v>33.119999999999997</v>
      </c>
      <c r="C28" s="19">
        <v>75.180000000000007</v>
      </c>
      <c r="D28" s="19">
        <v>68.680000000000007</v>
      </c>
      <c r="E28" s="13">
        <f t="shared" si="0"/>
        <v>42.060000000000009</v>
      </c>
      <c r="F28" s="13">
        <f t="shared" si="1"/>
        <v>35.560000000000009</v>
      </c>
      <c r="G28" s="13">
        <f t="shared" si="2"/>
        <v>6.5</v>
      </c>
      <c r="H28" s="13">
        <f t="shared" si="3"/>
        <v>18.278965129358824</v>
      </c>
      <c r="J28" s="5" t="s">
        <v>53</v>
      </c>
      <c r="K28" s="12">
        <v>32.700000000000003</v>
      </c>
      <c r="L28" s="16">
        <v>77.28</v>
      </c>
      <c r="M28" s="12">
        <v>70.459999999999994</v>
      </c>
      <c r="N28" s="14">
        <f t="shared" si="8"/>
        <v>44.58</v>
      </c>
      <c r="O28" s="14">
        <f t="shared" si="9"/>
        <v>37.759999999999991</v>
      </c>
      <c r="P28" s="14">
        <f t="shared" si="10"/>
        <v>6.8200000000000074</v>
      </c>
      <c r="Q28" s="14">
        <f t="shared" si="11"/>
        <v>18.061440677966125</v>
      </c>
    </row>
    <row r="29" spans="1:17" x14ac:dyDescent="0.25">
      <c r="A29" s="5" t="s">
        <v>61</v>
      </c>
      <c r="B29" s="19">
        <v>31.3</v>
      </c>
      <c r="C29" s="19">
        <v>82</v>
      </c>
      <c r="D29" s="19">
        <v>74.34</v>
      </c>
      <c r="E29" s="13">
        <f t="shared" si="0"/>
        <v>50.7</v>
      </c>
      <c r="F29" s="13">
        <f t="shared" si="1"/>
        <v>43.040000000000006</v>
      </c>
      <c r="G29" s="13">
        <f t="shared" si="2"/>
        <v>7.6599999999999966</v>
      </c>
      <c r="H29" s="13">
        <f t="shared" si="3"/>
        <v>17.797397769516717</v>
      </c>
      <c r="J29" s="47" t="s">
        <v>55</v>
      </c>
      <c r="K29" s="48"/>
      <c r="L29" s="48"/>
      <c r="M29" s="48"/>
      <c r="N29" s="48"/>
      <c r="O29" s="48"/>
      <c r="P29" s="49"/>
      <c r="Q29" s="18">
        <f>SUM(Q26:Q28)/3</f>
        <v>18.289640937772372</v>
      </c>
    </row>
    <row r="30" spans="1:17" x14ac:dyDescent="0.25">
      <c r="A30" s="5" t="s">
        <v>62</v>
      </c>
      <c r="B30" s="19">
        <v>33.119999999999997</v>
      </c>
      <c r="C30" s="19">
        <v>61.54</v>
      </c>
      <c r="D30" s="19">
        <v>55.9</v>
      </c>
      <c r="E30" s="13">
        <f t="shared" si="0"/>
        <v>28.42</v>
      </c>
      <c r="F30" s="13">
        <f t="shared" si="1"/>
        <v>22.78</v>
      </c>
      <c r="G30" s="13">
        <f t="shared" si="2"/>
        <v>5.6400000000000006</v>
      </c>
      <c r="H30" s="13">
        <f t="shared" si="3"/>
        <v>24.758560140474099</v>
      </c>
      <c r="J30" s="50" t="s">
        <v>63</v>
      </c>
      <c r="K30" s="50"/>
      <c r="L30" s="50"/>
      <c r="M30" s="50"/>
      <c r="N30" s="50"/>
      <c r="O30" s="50"/>
      <c r="P30" s="50"/>
      <c r="Q30" s="50"/>
    </row>
    <row r="31" spans="1:17" x14ac:dyDescent="0.25">
      <c r="A31" s="47" t="s">
        <v>55</v>
      </c>
      <c r="B31" s="48"/>
      <c r="C31" s="48"/>
      <c r="D31" s="48"/>
      <c r="E31" s="48"/>
      <c r="F31" s="48"/>
      <c r="G31" s="49"/>
      <c r="H31" s="20">
        <f>SUM(H21:H30)/10</f>
        <v>19.546262941183514</v>
      </c>
      <c r="J31" s="5" t="s">
        <v>51</v>
      </c>
      <c r="K31" s="12">
        <v>20.079999999999998</v>
      </c>
      <c r="L31" s="12">
        <v>54.26</v>
      </c>
      <c r="M31" s="12">
        <v>48.56</v>
      </c>
      <c r="N31" s="14">
        <f>SUM(L31-K31)</f>
        <v>34.18</v>
      </c>
      <c r="O31" s="14">
        <f>SUM(M31-K31)</f>
        <v>28.480000000000004</v>
      </c>
      <c r="P31" s="14">
        <f>SUM(N31-O31)</f>
        <v>5.6999999999999957</v>
      </c>
      <c r="Q31" s="14">
        <f>SUM(L31-M31)*100/O31</f>
        <v>20.014044943820206</v>
      </c>
    </row>
    <row r="32" spans="1:17" x14ac:dyDescent="0.25">
      <c r="A32" s="50" t="s">
        <v>64</v>
      </c>
      <c r="B32" s="50"/>
      <c r="C32" s="50"/>
      <c r="D32" s="50"/>
      <c r="E32" s="50"/>
      <c r="F32" s="50"/>
      <c r="G32" s="50"/>
      <c r="H32" s="50"/>
      <c r="J32" s="15" t="s">
        <v>52</v>
      </c>
      <c r="K32" s="12">
        <v>21.08</v>
      </c>
      <c r="L32" s="12">
        <v>69.260000000000005</v>
      </c>
      <c r="M32" s="12">
        <v>61.62</v>
      </c>
      <c r="N32" s="14">
        <f t="shared" ref="N32:N33" si="12">SUM(L32-K32)</f>
        <v>48.180000000000007</v>
      </c>
      <c r="O32" s="14">
        <f t="shared" ref="O32:O33" si="13">SUM(M32-K32)</f>
        <v>40.54</v>
      </c>
      <c r="P32" s="14">
        <f t="shared" ref="P32:P33" si="14">SUM(N32-O32)</f>
        <v>7.6400000000000077</v>
      </c>
      <c r="Q32" s="13">
        <f t="shared" ref="Q32:Q33" si="15">SUM(L32-M32)*100/O32</f>
        <v>18.845584607794791</v>
      </c>
    </row>
    <row r="33" spans="1:17" x14ac:dyDescent="0.25">
      <c r="A33" s="5" t="s">
        <v>51</v>
      </c>
      <c r="B33" s="17">
        <v>23.72</v>
      </c>
      <c r="C33" s="17">
        <v>61.14</v>
      </c>
      <c r="D33" s="17">
        <v>54.32</v>
      </c>
      <c r="E33" s="14">
        <f>SUM(C33-B33)</f>
        <v>37.42</v>
      </c>
      <c r="F33" s="14">
        <f>SUM(D33-B33)</f>
        <v>30.6</v>
      </c>
      <c r="G33" s="14">
        <f>SUM(E33-F33)</f>
        <v>6.82</v>
      </c>
      <c r="H33" s="14">
        <f>SUM(C33-D33)*100/F33</f>
        <v>22.287581699346404</v>
      </c>
      <c r="J33" s="5" t="s">
        <v>53</v>
      </c>
      <c r="K33" s="12">
        <v>20.04</v>
      </c>
      <c r="L33" s="16">
        <v>63.06</v>
      </c>
      <c r="M33" s="12">
        <v>56.36</v>
      </c>
      <c r="N33" s="14">
        <f t="shared" si="12"/>
        <v>43.02</v>
      </c>
      <c r="O33" s="14">
        <f t="shared" si="13"/>
        <v>36.32</v>
      </c>
      <c r="P33" s="14">
        <f t="shared" si="14"/>
        <v>6.7000000000000028</v>
      </c>
      <c r="Q33" s="14">
        <f t="shared" si="15"/>
        <v>18.447136563876658</v>
      </c>
    </row>
    <row r="34" spans="1:17" x14ac:dyDescent="0.25">
      <c r="A34" s="15" t="s">
        <v>52</v>
      </c>
      <c r="B34" s="17">
        <v>32.94</v>
      </c>
      <c r="C34" s="17">
        <v>78.44</v>
      </c>
      <c r="D34" s="17">
        <v>70.16</v>
      </c>
      <c r="E34" s="14">
        <f t="shared" ref="E34:E36" si="16">SUM(C34-B34)</f>
        <v>45.5</v>
      </c>
      <c r="F34" s="14">
        <f t="shared" ref="F34:F36" si="17">SUM(D34-B34)</f>
        <v>37.22</v>
      </c>
      <c r="G34" s="14">
        <f t="shared" ref="G34:G36" si="18">SUM(E34-F34)</f>
        <v>8.2800000000000011</v>
      </c>
      <c r="H34" s="14">
        <f t="shared" ref="H34:H36" si="19">SUM(C34-D34)*100/F34</f>
        <v>22.246104245029557</v>
      </c>
      <c r="J34" s="47" t="s">
        <v>55</v>
      </c>
      <c r="K34" s="48"/>
      <c r="L34" s="48"/>
      <c r="M34" s="48"/>
      <c r="N34" s="48"/>
      <c r="O34" s="48"/>
      <c r="P34" s="49"/>
      <c r="Q34" s="18">
        <f>SUM(Q31:Q33)/3</f>
        <v>19.102255371830552</v>
      </c>
    </row>
    <row r="35" spans="1:17" x14ac:dyDescent="0.25">
      <c r="A35" s="5" t="s">
        <v>53</v>
      </c>
      <c r="B35" s="17">
        <v>25.24</v>
      </c>
      <c r="C35" s="17">
        <v>77.2</v>
      </c>
      <c r="D35" s="17">
        <v>68.86</v>
      </c>
      <c r="E35" s="14">
        <f t="shared" si="16"/>
        <v>51.960000000000008</v>
      </c>
      <c r="F35" s="14">
        <f t="shared" si="17"/>
        <v>43.620000000000005</v>
      </c>
      <c r="G35" s="14">
        <f t="shared" si="18"/>
        <v>8.3400000000000034</v>
      </c>
      <c r="H35" s="14">
        <f t="shared" si="19"/>
        <v>19.119669876203581</v>
      </c>
      <c r="J35" s="50" t="s">
        <v>65</v>
      </c>
      <c r="K35" s="50"/>
      <c r="L35" s="50"/>
      <c r="M35" s="50"/>
      <c r="N35" s="50"/>
      <c r="O35" s="50"/>
      <c r="P35" s="50"/>
      <c r="Q35" s="50"/>
    </row>
    <row r="36" spans="1:17" x14ac:dyDescent="0.25">
      <c r="A36" s="5" t="s">
        <v>54</v>
      </c>
      <c r="B36" s="17">
        <v>26.88</v>
      </c>
      <c r="C36" s="17">
        <v>86.52</v>
      </c>
      <c r="D36" s="17">
        <v>77.900000000000006</v>
      </c>
      <c r="E36" s="14">
        <f t="shared" si="16"/>
        <v>59.64</v>
      </c>
      <c r="F36" s="14">
        <f t="shared" si="17"/>
        <v>51.02000000000001</v>
      </c>
      <c r="G36" s="14">
        <f t="shared" si="18"/>
        <v>8.6199999999999903</v>
      </c>
      <c r="H36" s="14">
        <f t="shared" si="19"/>
        <v>16.895335162681281</v>
      </c>
      <c r="J36" s="5" t="s">
        <v>51</v>
      </c>
      <c r="K36" s="12">
        <v>20.04</v>
      </c>
      <c r="L36" s="12">
        <v>50.84</v>
      </c>
      <c r="M36" s="12">
        <v>46.48</v>
      </c>
      <c r="N36" s="14">
        <f>SUM(L36-K36)</f>
        <v>30.800000000000004</v>
      </c>
      <c r="O36" s="14">
        <f>SUM(M36-K36)</f>
        <v>26.439999999999998</v>
      </c>
      <c r="P36" s="14">
        <f>SUM(N36-O36)</f>
        <v>4.3600000000000065</v>
      </c>
      <c r="Q36" s="14">
        <f>SUM(L36-M36)*100/O36</f>
        <v>16.490166414523475</v>
      </c>
    </row>
    <row r="37" spans="1:17" x14ac:dyDescent="0.25">
      <c r="A37" s="47" t="s">
        <v>55</v>
      </c>
      <c r="B37" s="48"/>
      <c r="C37" s="48"/>
      <c r="D37" s="48"/>
      <c r="E37" s="48"/>
      <c r="F37" s="48"/>
      <c r="G37" s="49"/>
      <c r="H37" s="18">
        <f>SUM(H33:H36)/4</f>
        <v>20.137172745815207</v>
      </c>
      <c r="J37" s="15" t="s">
        <v>52</v>
      </c>
      <c r="K37" s="12">
        <v>20.079999999999998</v>
      </c>
      <c r="L37" s="12">
        <v>44.18</v>
      </c>
      <c r="M37" s="12">
        <v>41.24</v>
      </c>
      <c r="N37" s="14">
        <f t="shared" ref="N37:N38" si="20">SUM(L37-K37)</f>
        <v>24.1</v>
      </c>
      <c r="O37" s="14">
        <f t="shared" ref="O37:O38" si="21">SUM(M37-K37)</f>
        <v>21.160000000000004</v>
      </c>
      <c r="P37" s="14">
        <f t="shared" ref="P37:P38" si="22">SUM(N37-O37)</f>
        <v>2.9399999999999977</v>
      </c>
      <c r="Q37" s="13">
        <f t="shared" ref="Q37:Q38" si="23">SUM(L37-M37)*100/O37</f>
        <v>13.894139886578436</v>
      </c>
    </row>
    <row r="38" spans="1:17" x14ac:dyDescent="0.25">
      <c r="J38" s="5" t="s">
        <v>53</v>
      </c>
      <c r="K38" s="12">
        <v>22.26</v>
      </c>
      <c r="L38" s="16">
        <v>72.66</v>
      </c>
      <c r="M38" s="12">
        <v>65.86</v>
      </c>
      <c r="N38" s="14">
        <f t="shared" si="20"/>
        <v>50.399999999999991</v>
      </c>
      <c r="O38" s="14">
        <f t="shared" si="21"/>
        <v>43.599999999999994</v>
      </c>
      <c r="P38" s="14">
        <f t="shared" si="22"/>
        <v>6.7999999999999972</v>
      </c>
      <c r="Q38" s="14">
        <f t="shared" si="23"/>
        <v>15.596330275229354</v>
      </c>
    </row>
    <row r="39" spans="1:17" x14ac:dyDescent="0.25">
      <c r="A39" s="44" t="s">
        <v>66</v>
      </c>
      <c r="B39" s="45"/>
      <c r="C39" s="45"/>
      <c r="D39" s="45"/>
      <c r="E39" s="45"/>
      <c r="F39" s="46"/>
      <c r="J39" s="47" t="s">
        <v>55</v>
      </c>
      <c r="K39" s="48"/>
      <c r="L39" s="48"/>
      <c r="M39" s="48"/>
      <c r="N39" s="48"/>
      <c r="O39" s="48"/>
      <c r="P39" s="49"/>
      <c r="Q39" s="18">
        <f>SUM(Q36:Q38)/3</f>
        <v>15.326878858777087</v>
      </c>
    </row>
    <row r="40" spans="1:17" ht="90" x14ac:dyDescent="0.25">
      <c r="A40" s="11" t="s">
        <v>67</v>
      </c>
      <c r="B40" s="11" t="s">
        <v>68</v>
      </c>
      <c r="C40" s="11" t="s">
        <v>69</v>
      </c>
      <c r="D40" s="11" t="s">
        <v>70</v>
      </c>
      <c r="E40" s="11" t="s">
        <v>71</v>
      </c>
      <c r="F40" s="11" t="s">
        <v>72</v>
      </c>
    </row>
    <row r="41" spans="1:17" x14ac:dyDescent="0.25">
      <c r="A41" s="5" t="s">
        <v>51</v>
      </c>
      <c r="B41" s="12">
        <f>(H21+H33)/2</f>
        <v>22.765106042416967</v>
      </c>
      <c r="C41" s="22">
        <v>8.1999999999999993</v>
      </c>
      <c r="D41" s="27">
        <v>1.1935599183170289</v>
      </c>
      <c r="E41" s="4">
        <v>10</v>
      </c>
      <c r="F41" s="12">
        <f>0.1*(B41-C41)*D41*E41</f>
        <v>17.384326778266061</v>
      </c>
    </row>
    <row r="42" spans="1:17" x14ac:dyDescent="0.25">
      <c r="A42" s="15" t="s">
        <v>52</v>
      </c>
      <c r="B42" s="12">
        <f>(H22+H34)/2</f>
        <v>21.790345355597481</v>
      </c>
      <c r="C42" s="22">
        <v>9.4</v>
      </c>
      <c r="D42" s="27">
        <v>1.2734261525158388</v>
      </c>
      <c r="E42" s="4">
        <v>10</v>
      </c>
      <c r="F42" s="12">
        <f>0.1*(B42-C42)*D42*E42</f>
        <v>15.778189814520992</v>
      </c>
    </row>
    <row r="43" spans="1:17" x14ac:dyDescent="0.25">
      <c r="A43" s="5" t="s">
        <v>53</v>
      </c>
      <c r="B43" s="12">
        <f>(H23+H35)/2</f>
        <v>18.347713725980569</v>
      </c>
      <c r="C43" s="22">
        <v>9.1</v>
      </c>
      <c r="D43" s="27">
        <v>1.3583686431806572</v>
      </c>
      <c r="E43" s="4">
        <v>10</v>
      </c>
      <c r="F43" s="12">
        <f>0.1*(B43-C43)*D43*E43</f>
        <v>12.561804346483367</v>
      </c>
      <c r="G43" s="21"/>
      <c r="H43" s="21"/>
    </row>
    <row r="44" spans="1:17" x14ac:dyDescent="0.25">
      <c r="A44" s="5" t="s">
        <v>54</v>
      </c>
      <c r="B44" s="12">
        <f>(H24+H36)/2</f>
        <v>17.216324297758543</v>
      </c>
      <c r="C44" s="22">
        <v>8.8000000000000007</v>
      </c>
      <c r="D44" s="27">
        <v>1.371110984801468</v>
      </c>
      <c r="E44" s="4">
        <v>10</v>
      </c>
      <c r="F44" s="12">
        <f>0.1*(B44-C44)*D44*E44</f>
        <v>11.539714696308238</v>
      </c>
    </row>
    <row r="45" spans="1:17" x14ac:dyDescent="0.25">
      <c r="A45" s="47" t="s">
        <v>73</v>
      </c>
      <c r="B45" s="48"/>
      <c r="C45" s="48"/>
      <c r="D45" s="48"/>
      <c r="E45" s="49"/>
      <c r="F45" s="23">
        <f>SUM(F41:F44)</f>
        <v>57.264035635578665</v>
      </c>
    </row>
    <row r="46" spans="1:17" x14ac:dyDescent="0.25">
      <c r="A46" s="44" t="s">
        <v>74</v>
      </c>
      <c r="B46" s="45"/>
      <c r="C46" s="45"/>
      <c r="D46" s="45"/>
      <c r="E46" s="45"/>
      <c r="F46" s="46"/>
    </row>
    <row r="47" spans="1:17" ht="90" x14ac:dyDescent="0.25">
      <c r="A47" s="11" t="s">
        <v>67</v>
      </c>
      <c r="B47" s="11" t="s">
        <v>68</v>
      </c>
      <c r="C47" s="11" t="s">
        <v>69</v>
      </c>
      <c r="D47" s="11" t="s">
        <v>70</v>
      </c>
      <c r="E47" s="11" t="s">
        <v>71</v>
      </c>
      <c r="F47" s="11" t="s">
        <v>72</v>
      </c>
    </row>
    <row r="48" spans="1:17" x14ac:dyDescent="0.25">
      <c r="A48" s="5" t="s">
        <v>51</v>
      </c>
      <c r="B48" s="12">
        <f>(Q21+Q26)/2</f>
        <v>23.920783517557705</v>
      </c>
      <c r="C48" s="22">
        <v>8.1999999999999993</v>
      </c>
      <c r="D48" s="27">
        <v>1.5724973641261173</v>
      </c>
      <c r="E48" s="4">
        <v>10</v>
      </c>
      <c r="F48" s="12">
        <f>0.1*(B48-C48)*D48*E48</f>
        <v>24.720890643356803</v>
      </c>
    </row>
    <row r="49" spans="1:8" x14ac:dyDescent="0.25">
      <c r="A49" s="15" t="s">
        <v>52</v>
      </c>
      <c r="B49" s="12">
        <f>(Q22+Q27)/2</f>
        <v>19.128702110316091</v>
      </c>
      <c r="C49" s="22">
        <v>9.4</v>
      </c>
      <c r="D49" s="27">
        <v>1.6176080115091231</v>
      </c>
      <c r="E49" s="4">
        <v>10</v>
      </c>
      <c r="F49" s="12">
        <f>0.1*(B49-C49)*D49*E49</f>
        <v>15.737226475233022</v>
      </c>
    </row>
    <row r="50" spans="1:8" x14ac:dyDescent="0.25">
      <c r="A50" s="5" t="s">
        <v>53</v>
      </c>
      <c r="B50" s="12">
        <f>(Q23+Q28)/2</f>
        <v>21.594532023611535</v>
      </c>
      <c r="C50" s="22">
        <v>9.1</v>
      </c>
      <c r="D50" s="27">
        <v>1.6341386418079513</v>
      </c>
      <c r="E50" s="4">
        <v>10</v>
      </c>
      <c r="F50" s="12">
        <f>0.1*(B50-C50)*D50*E50</f>
        <v>20.417797591090508</v>
      </c>
      <c r="G50" s="24"/>
      <c r="H50" s="24"/>
    </row>
    <row r="51" spans="1:8" x14ac:dyDescent="0.25">
      <c r="A51" s="5" t="s">
        <v>54</v>
      </c>
      <c r="B51" s="12">
        <f>(Q24+Q29)/2</f>
        <v>21.548005883828445</v>
      </c>
      <c r="C51" s="22">
        <v>8.8000000000000007</v>
      </c>
      <c r="D51" s="27">
        <v>1.65</v>
      </c>
      <c r="E51" s="4">
        <v>10</v>
      </c>
      <c r="F51" s="12">
        <f>0.1*(B51-C51)*D51*E51</f>
        <v>21.034209708316936</v>
      </c>
      <c r="G51" s="24"/>
      <c r="H51" s="24"/>
    </row>
    <row r="52" spans="1:8" x14ac:dyDescent="0.25">
      <c r="A52" s="47" t="s">
        <v>73</v>
      </c>
      <c r="B52" s="48"/>
      <c r="C52" s="48"/>
      <c r="D52" s="48"/>
      <c r="E52" s="49"/>
      <c r="F52" s="23">
        <f>SUM(F48:F51)</f>
        <v>81.910124417997267</v>
      </c>
      <c r="G52" s="25"/>
      <c r="H52" s="25"/>
    </row>
    <row r="53" spans="1:8" x14ac:dyDescent="0.25">
      <c r="A53" s="44" t="s">
        <v>75</v>
      </c>
      <c r="B53" s="45"/>
      <c r="C53" s="45"/>
      <c r="D53" s="45"/>
      <c r="E53" s="45"/>
      <c r="F53" s="46"/>
      <c r="G53" s="26"/>
      <c r="H53" s="26"/>
    </row>
    <row r="54" spans="1:8" ht="90" x14ac:dyDescent="0.25">
      <c r="A54" s="11" t="s">
        <v>67</v>
      </c>
      <c r="B54" s="11" t="s">
        <v>68</v>
      </c>
      <c r="C54" s="11" t="s">
        <v>69</v>
      </c>
      <c r="D54" s="11" t="s">
        <v>70</v>
      </c>
      <c r="E54" s="11" t="s">
        <v>71</v>
      </c>
      <c r="F54" s="11" t="s">
        <v>72</v>
      </c>
      <c r="G54" s="26"/>
      <c r="H54" s="26"/>
    </row>
    <row r="55" spans="1:8" x14ac:dyDescent="0.25">
      <c r="A55" s="5" t="s">
        <v>51</v>
      </c>
      <c r="B55" s="12">
        <f>(Q31+Q36)/2</f>
        <v>18.252105679171841</v>
      </c>
      <c r="C55" s="22">
        <v>8.1999999999999993</v>
      </c>
      <c r="D55" s="27">
        <v>1.1935599183170289</v>
      </c>
      <c r="E55" s="4">
        <v>10</v>
      </c>
      <c r="F55" s="12">
        <f>0.1*(B55-C55)*D55*E55</f>
        <v>11.997790433346484</v>
      </c>
      <c r="G55" s="26"/>
      <c r="H55" s="26"/>
    </row>
    <row r="56" spans="1:8" x14ac:dyDescent="0.25">
      <c r="A56" s="15" t="s">
        <v>52</v>
      </c>
      <c r="B56" s="12">
        <f>(Q32+Q37)/2</f>
        <v>16.369862247186614</v>
      </c>
      <c r="C56" s="22">
        <v>9.4</v>
      </c>
      <c r="D56" s="27">
        <v>1.2734261525158388</v>
      </c>
      <c r="E56" s="4">
        <v>10</v>
      </c>
      <c r="F56" s="12">
        <f>0.1*(B56-C56)*D56*E56</f>
        <v>8.8756048650002466</v>
      </c>
      <c r="G56" s="26"/>
      <c r="H56" s="26"/>
    </row>
    <row r="57" spans="1:8" x14ac:dyDescent="0.25">
      <c r="A57" s="5" t="s">
        <v>53</v>
      </c>
      <c r="B57" s="12">
        <f>(Q33+Q38)/2</f>
        <v>17.021733419553005</v>
      </c>
      <c r="C57" s="22">
        <v>9.1</v>
      </c>
      <c r="D57" s="27">
        <v>1.3583686431806572</v>
      </c>
      <c r="E57" s="4">
        <v>10</v>
      </c>
      <c r="F57" s="12">
        <f>0.1*(B57-C57)*D57*E57</f>
        <v>10.760634276757084</v>
      </c>
      <c r="G57" s="26"/>
      <c r="H57" s="26"/>
    </row>
    <row r="58" spans="1:8" x14ac:dyDescent="0.25">
      <c r="A58" s="5" t="s">
        <v>54</v>
      </c>
      <c r="B58" s="12">
        <f>(Q34+Q39)/2</f>
        <v>17.214567115303819</v>
      </c>
      <c r="C58" s="22">
        <v>8.8000000000000007</v>
      </c>
      <c r="D58" s="27">
        <v>1.371110984801468</v>
      </c>
      <c r="E58" s="4">
        <v>10</v>
      </c>
      <c r="F58" s="12">
        <f>0.1*(B58-C58)*D58*E58</f>
        <v>11.537305404142266</v>
      </c>
      <c r="G58" s="26"/>
      <c r="H58" s="26"/>
    </row>
    <row r="59" spans="1:8" x14ac:dyDescent="0.25">
      <c r="A59" s="43" t="s">
        <v>73</v>
      </c>
      <c r="B59" s="43"/>
      <c r="C59" s="43"/>
      <c r="D59" s="43"/>
      <c r="E59" s="43"/>
      <c r="F59" s="23">
        <f>SUM(F55:F58)</f>
        <v>43.171334979246083</v>
      </c>
    </row>
  </sheetData>
  <mergeCells count="28">
    <mergeCell ref="J20:Q20"/>
    <mergeCell ref="A1:C1"/>
    <mergeCell ref="D1:F1"/>
    <mergeCell ref="A3:A5"/>
    <mergeCell ref="D3:D5"/>
    <mergeCell ref="A6:A8"/>
    <mergeCell ref="D6:D8"/>
    <mergeCell ref="A32:H32"/>
    <mergeCell ref="A9:A11"/>
    <mergeCell ref="D9:D11"/>
    <mergeCell ref="A12:A14"/>
    <mergeCell ref="A15:A17"/>
    <mergeCell ref="A20:H20"/>
    <mergeCell ref="J24:P24"/>
    <mergeCell ref="J25:Q25"/>
    <mergeCell ref="J29:P29"/>
    <mergeCell ref="J30:Q30"/>
    <mergeCell ref="A31:G31"/>
    <mergeCell ref="A59:E59"/>
    <mergeCell ref="A39:F39"/>
    <mergeCell ref="A46:F46"/>
    <mergeCell ref="A53:F53"/>
    <mergeCell ref="J34:P34"/>
    <mergeCell ref="J35:Q35"/>
    <mergeCell ref="A37:G37"/>
    <mergeCell ref="J39:P39"/>
    <mergeCell ref="A52:E52"/>
    <mergeCell ref="A45:E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abSelected="1" zoomScale="80" zoomScaleNormal="80" workbookViewId="0">
      <selection activeCell="M87" sqref="M87"/>
    </sheetView>
  </sheetViews>
  <sheetFormatPr defaultRowHeight="15" x14ac:dyDescent="0.25"/>
  <cols>
    <col min="1" max="1" width="22.42578125" customWidth="1"/>
    <col min="3" max="3" width="16.85546875" customWidth="1"/>
    <col min="4" max="4" width="24.42578125" customWidth="1"/>
  </cols>
  <sheetData>
    <row r="1" spans="1:4" x14ac:dyDescent="0.25">
      <c r="A1" s="40" t="s">
        <v>40</v>
      </c>
      <c r="B1" s="40"/>
      <c r="C1" s="40"/>
      <c r="D1" s="40"/>
    </row>
    <row r="2" spans="1:4" ht="15" customHeight="1" x14ac:dyDescent="0.25">
      <c r="A2" s="1" t="s">
        <v>1</v>
      </c>
      <c r="B2" s="1" t="s">
        <v>2</v>
      </c>
      <c r="C2" s="1" t="s">
        <v>15</v>
      </c>
      <c r="D2" s="1" t="s">
        <v>85</v>
      </c>
    </row>
    <row r="3" spans="1:4" x14ac:dyDescent="0.25">
      <c r="A3" s="28" t="s">
        <v>25</v>
      </c>
      <c r="B3" s="10" t="s">
        <v>3</v>
      </c>
      <c r="C3" s="10">
        <v>316.95</v>
      </c>
      <c r="D3" s="14">
        <v>1.149471765221177</v>
      </c>
    </row>
    <row r="4" spans="1:4" x14ac:dyDescent="0.25">
      <c r="A4" s="29"/>
      <c r="B4" s="10" t="s">
        <v>4</v>
      </c>
      <c r="C4" s="10">
        <v>277.8</v>
      </c>
      <c r="D4" s="14">
        <v>0.9862808467927543</v>
      </c>
    </row>
    <row r="5" spans="1:4" x14ac:dyDescent="0.25">
      <c r="A5" s="30"/>
      <c r="B5" s="10" t="s">
        <v>5</v>
      </c>
      <c r="C5" s="10">
        <v>274.8</v>
      </c>
      <c r="D5" s="14">
        <v>1.0222975765514437</v>
      </c>
    </row>
    <row r="6" spans="1:4" ht="15" customHeight="1" x14ac:dyDescent="0.25">
      <c r="A6" s="28" t="s">
        <v>88</v>
      </c>
      <c r="B6" s="10" t="s">
        <v>3</v>
      </c>
      <c r="C6" s="10">
        <v>310.10000000000002</v>
      </c>
      <c r="D6" s="14">
        <v>1.1246291036286074</v>
      </c>
    </row>
    <row r="7" spans="1:4" x14ac:dyDescent="0.25">
      <c r="A7" s="29"/>
      <c r="B7" s="10" t="s">
        <v>4</v>
      </c>
      <c r="C7" s="10">
        <v>271.3</v>
      </c>
      <c r="D7" s="14">
        <v>0.96320372114785535</v>
      </c>
    </row>
    <row r="8" spans="1:4" x14ac:dyDescent="0.25">
      <c r="A8" s="30"/>
      <c r="B8" s="10" t="s">
        <v>5</v>
      </c>
      <c r="C8" s="10">
        <v>286.05</v>
      </c>
      <c r="D8" s="14">
        <v>1.0641492786482549</v>
      </c>
    </row>
    <row r="9" spans="1:4" x14ac:dyDescent="0.25">
      <c r="A9" s="28" t="s">
        <v>89</v>
      </c>
      <c r="B9" s="10" t="s">
        <v>3</v>
      </c>
      <c r="C9" s="10">
        <v>282.64999999999998</v>
      </c>
      <c r="D9" s="14">
        <v>1.0204182798405013</v>
      </c>
    </row>
    <row r="10" spans="1:4" ht="15" customHeight="1" x14ac:dyDescent="0.25">
      <c r="A10" s="29"/>
      <c r="B10" s="10" t="s">
        <v>4</v>
      </c>
      <c r="C10" s="10">
        <v>269.95</v>
      </c>
      <c r="D10" s="14">
        <v>0.9652454902570673</v>
      </c>
    </row>
    <row r="11" spans="1:4" x14ac:dyDescent="0.25">
      <c r="A11" s="30"/>
      <c r="B11" s="10" t="s">
        <v>5</v>
      </c>
      <c r="C11" s="10">
        <v>297.7</v>
      </c>
      <c r="D11" s="14">
        <v>1.0917268313907305</v>
      </c>
    </row>
    <row r="12" spans="1:4" x14ac:dyDescent="0.25">
      <c r="A12" s="28" t="s">
        <v>90</v>
      </c>
      <c r="B12" s="10" t="s">
        <v>3</v>
      </c>
      <c r="C12" s="10">
        <v>334.35</v>
      </c>
      <c r="D12" s="14">
        <v>1.2043946373085224</v>
      </c>
    </row>
    <row r="13" spans="1:4" x14ac:dyDescent="0.25">
      <c r="A13" s="29"/>
      <c r="B13" s="10" t="s">
        <v>4</v>
      </c>
      <c r="C13" s="10">
        <v>298.3</v>
      </c>
      <c r="D13" s="14">
        <v>1.0542091836734695</v>
      </c>
    </row>
    <row r="14" spans="1:4" ht="15" customHeight="1" x14ac:dyDescent="0.25">
      <c r="A14" s="30"/>
      <c r="B14" s="10" t="s">
        <v>5</v>
      </c>
      <c r="C14" s="10">
        <v>289.14999999999998</v>
      </c>
      <c r="D14" s="14">
        <v>1.1059416032278253</v>
      </c>
    </row>
    <row r="15" spans="1:4" x14ac:dyDescent="0.25">
      <c r="A15" s="28" t="s">
        <v>92</v>
      </c>
      <c r="B15" s="10" t="s">
        <v>3</v>
      </c>
      <c r="C15" s="10">
        <v>318.10000000000002</v>
      </c>
      <c r="D15" s="14">
        <v>1.1509062940879824</v>
      </c>
    </row>
    <row r="16" spans="1:4" x14ac:dyDescent="0.25">
      <c r="A16" s="29"/>
      <c r="B16" s="10" t="s">
        <v>4</v>
      </c>
      <c r="C16" s="10">
        <v>292.5</v>
      </c>
      <c r="D16" s="14">
        <v>1.0424628774428264</v>
      </c>
    </row>
    <row r="17" spans="1:19" x14ac:dyDescent="0.25">
      <c r="A17" s="30"/>
      <c r="B17" s="10" t="s">
        <v>5</v>
      </c>
      <c r="C17" s="10">
        <v>302.39999999999998</v>
      </c>
      <c r="D17" s="14">
        <v>1.1405356158013693</v>
      </c>
    </row>
    <row r="18" spans="1:19" ht="15" customHeight="1" x14ac:dyDescent="0.25">
      <c r="A18" s="28" t="s">
        <v>91</v>
      </c>
      <c r="B18" s="10" t="s">
        <v>3</v>
      </c>
      <c r="C18" s="10">
        <v>345.8</v>
      </c>
      <c r="D18" s="14">
        <v>1.2101910828025479</v>
      </c>
    </row>
    <row r="19" spans="1:19" x14ac:dyDescent="0.25">
      <c r="A19" s="29"/>
      <c r="B19" s="10" t="s">
        <v>4</v>
      </c>
      <c r="C19" s="10">
        <v>303.75</v>
      </c>
      <c r="D19" s="14">
        <v>1.0794929670784605</v>
      </c>
    </row>
    <row r="20" spans="1:19" x14ac:dyDescent="0.25">
      <c r="A20" s="30"/>
      <c r="B20" s="10" t="s">
        <v>5</v>
      </c>
      <c r="C20" s="10">
        <v>301</v>
      </c>
      <c r="D20" s="14">
        <v>1.1405144141702044</v>
      </c>
    </row>
    <row r="21" spans="1:19" x14ac:dyDescent="0.25">
      <c r="A21" s="28" t="s">
        <v>93</v>
      </c>
      <c r="B21" s="10" t="s">
        <v>3</v>
      </c>
      <c r="C21" s="10">
        <v>315.55</v>
      </c>
      <c r="D21" s="14">
        <v>1.1519281042024099</v>
      </c>
    </row>
    <row r="22" spans="1:19" ht="15" customHeight="1" x14ac:dyDescent="0.25">
      <c r="A22" s="29"/>
      <c r="B22" s="10" t="s">
        <v>4</v>
      </c>
      <c r="C22" s="10">
        <v>283.60000000000002</v>
      </c>
      <c r="D22" s="14">
        <v>1.0183166164517645</v>
      </c>
    </row>
    <row r="23" spans="1:19" x14ac:dyDescent="0.25">
      <c r="A23" s="30"/>
      <c r="B23" s="10" t="s">
        <v>5</v>
      </c>
      <c r="C23" s="10">
        <v>269.89999999999998</v>
      </c>
      <c r="D23" s="14">
        <v>1.0306265447573562</v>
      </c>
    </row>
    <row r="24" spans="1:19" x14ac:dyDescent="0.25">
      <c r="A24" s="28" t="s">
        <v>94</v>
      </c>
      <c r="B24" s="10" t="s">
        <v>3</v>
      </c>
      <c r="C24" s="10">
        <v>321.7</v>
      </c>
      <c r="D24" s="14">
        <v>1.1400847910174574</v>
      </c>
    </row>
    <row r="25" spans="1:19" x14ac:dyDescent="0.25">
      <c r="A25" s="29"/>
      <c r="B25" s="10" t="s">
        <v>4</v>
      </c>
      <c r="C25" s="10">
        <v>305.25</v>
      </c>
      <c r="D25" s="14">
        <v>1.123884555177268</v>
      </c>
    </row>
    <row r="26" spans="1:19" x14ac:dyDescent="0.25">
      <c r="A26" s="30"/>
      <c r="B26" s="10" t="s">
        <v>5</v>
      </c>
      <c r="C26" s="10">
        <v>310.95</v>
      </c>
      <c r="D26" s="14">
        <v>1.2611214969258113</v>
      </c>
    </row>
    <row r="27" spans="1:19" x14ac:dyDescent="0.25">
      <c r="A27" s="28" t="s">
        <v>95</v>
      </c>
      <c r="B27" s="10" t="s">
        <v>3</v>
      </c>
      <c r="C27" s="10">
        <v>309.89999999999998</v>
      </c>
      <c r="D27" s="14">
        <v>1.1212381657902097</v>
      </c>
    </row>
    <row r="28" spans="1:19" x14ac:dyDescent="0.25">
      <c r="A28" s="29"/>
      <c r="B28" s="10" t="s">
        <v>4</v>
      </c>
      <c r="C28" s="10">
        <v>303.10000000000002</v>
      </c>
      <c r="D28" s="14">
        <v>0.92895419352378072</v>
      </c>
    </row>
    <row r="29" spans="1:19" x14ac:dyDescent="0.25">
      <c r="A29" s="30"/>
      <c r="B29" s="10" t="s">
        <v>5</v>
      </c>
      <c r="C29" s="10">
        <v>231</v>
      </c>
      <c r="D29" s="14">
        <v>0.71772837319641236</v>
      </c>
    </row>
    <row r="31" spans="1:19" ht="75" x14ac:dyDescent="0.25">
      <c r="A31" s="83" t="s">
        <v>77</v>
      </c>
      <c r="B31" s="83" t="s">
        <v>78</v>
      </c>
      <c r="C31" s="83" t="s">
        <v>79</v>
      </c>
      <c r="D31" s="83" t="s">
        <v>80</v>
      </c>
      <c r="E31" s="83" t="s">
        <v>81</v>
      </c>
      <c r="F31" s="83" t="s">
        <v>68</v>
      </c>
      <c r="G31" s="83" t="s">
        <v>82</v>
      </c>
      <c r="H31" s="83" t="s">
        <v>83</v>
      </c>
      <c r="I31" s="83" t="s">
        <v>84</v>
      </c>
      <c r="J31" s="84"/>
      <c r="K31" s="83" t="s">
        <v>77</v>
      </c>
      <c r="L31" s="83" t="s">
        <v>78</v>
      </c>
      <c r="M31" s="83" t="s">
        <v>79</v>
      </c>
      <c r="N31" s="83" t="s">
        <v>80</v>
      </c>
      <c r="O31" s="83" t="s">
        <v>81</v>
      </c>
      <c r="P31" s="83" t="s">
        <v>68</v>
      </c>
      <c r="Q31" s="83" t="s">
        <v>82</v>
      </c>
      <c r="R31" s="83" t="s">
        <v>83</v>
      </c>
      <c r="S31" s="83" t="s">
        <v>84</v>
      </c>
    </row>
    <row r="32" spans="1:19" ht="16.5" customHeight="1" x14ac:dyDescent="0.25">
      <c r="A32" s="85" t="s">
        <v>25</v>
      </c>
      <c r="B32" s="86"/>
      <c r="C32" s="86"/>
      <c r="D32" s="86"/>
      <c r="E32" s="86"/>
      <c r="F32" s="86"/>
      <c r="G32" s="86"/>
      <c r="H32" s="86"/>
      <c r="I32" s="87"/>
      <c r="J32" s="84"/>
      <c r="K32" s="85" t="s">
        <v>103</v>
      </c>
      <c r="L32" s="86"/>
      <c r="M32" s="86"/>
      <c r="N32" s="86"/>
      <c r="O32" s="86"/>
      <c r="P32" s="86"/>
      <c r="Q32" s="86"/>
      <c r="R32" s="86"/>
      <c r="S32" s="87"/>
    </row>
    <row r="33" spans="1:19" x14ac:dyDescent="0.25">
      <c r="A33" s="88" t="s">
        <v>51</v>
      </c>
      <c r="B33" s="89">
        <v>316.95</v>
      </c>
      <c r="C33" s="66">
        <v>22.35</v>
      </c>
      <c r="D33" s="66">
        <v>64.7</v>
      </c>
      <c r="E33" s="66">
        <v>60.16</v>
      </c>
      <c r="F33" s="81">
        <f>SUM(D33-E33)*100/(E33-C33)</f>
        <v>12.00740544829412</v>
      </c>
      <c r="G33" s="81">
        <f>SUM(B33)*100/(F33+100)</f>
        <v>282.97236127508847</v>
      </c>
      <c r="H33" s="81">
        <f>SUM(3.14*31.36)*10/4</f>
        <v>246.17599999999999</v>
      </c>
      <c r="I33" s="81">
        <f>SUM(G33/H33)</f>
        <v>1.149471765221177</v>
      </c>
      <c r="J33" s="84"/>
      <c r="K33" s="88" t="s">
        <v>51</v>
      </c>
      <c r="L33" s="89">
        <v>345.8</v>
      </c>
      <c r="M33" s="66">
        <v>22.35</v>
      </c>
      <c r="N33" s="66">
        <v>90.6</v>
      </c>
      <c r="O33" s="66">
        <v>81.150000000000006</v>
      </c>
      <c r="P33" s="81">
        <f>SUM(N33-O33)*100/(O33-M33)</f>
        <v>16.071428571428552</v>
      </c>
      <c r="Q33" s="81">
        <f>SUM(L33)*100/(P33+100)</f>
        <v>297.92</v>
      </c>
      <c r="R33" s="81">
        <f>SUM(3.14*31.36)*10/4</f>
        <v>246.17599999999999</v>
      </c>
      <c r="S33" s="66">
        <f>SUM(Q33/R33)</f>
        <v>1.2101910828025479</v>
      </c>
    </row>
    <row r="34" spans="1:19" x14ac:dyDescent="0.25">
      <c r="A34" s="90" t="s">
        <v>52</v>
      </c>
      <c r="B34" s="89">
        <v>277.8</v>
      </c>
      <c r="C34" s="66">
        <v>28.25</v>
      </c>
      <c r="D34" s="66">
        <v>65.95</v>
      </c>
      <c r="E34" s="66">
        <v>61.2</v>
      </c>
      <c r="F34" s="81">
        <f t="shared" ref="F34:F35" si="0">SUM(D34-E34)*100/(E34-C34)</f>
        <v>14.415781487101668</v>
      </c>
      <c r="G34" s="81">
        <f t="shared" ref="G34:G35" si="1">SUM(B34)*100/(F34+100)</f>
        <v>242.79867374005306</v>
      </c>
      <c r="H34" s="81">
        <f t="shared" ref="H34" si="2">SUM(3.14*31.36)*10/4</f>
        <v>246.17599999999999</v>
      </c>
      <c r="I34" s="81">
        <f t="shared" ref="I34:I35" si="3">SUM(G34/H34)</f>
        <v>0.9862808467927543</v>
      </c>
      <c r="J34" s="84"/>
      <c r="K34" s="90" t="s">
        <v>52</v>
      </c>
      <c r="L34" s="89">
        <v>303.75</v>
      </c>
      <c r="M34" s="66">
        <v>28.25</v>
      </c>
      <c r="N34" s="66">
        <v>81</v>
      </c>
      <c r="O34" s="66">
        <v>74.400000000000006</v>
      </c>
      <c r="P34" s="81">
        <f>SUM(N34-O34)*100/(O34-M34)</f>
        <v>14.301191765980484</v>
      </c>
      <c r="Q34" s="81">
        <f>SUM(L34)*100/(P34+100)</f>
        <v>265.74526066350711</v>
      </c>
      <c r="R34" s="81">
        <f t="shared" ref="R34" si="4">SUM(3.14*31.36)*10/4</f>
        <v>246.17599999999999</v>
      </c>
      <c r="S34" s="66">
        <f t="shared" ref="S34:S35" si="5">SUM(Q34/R34)</f>
        <v>1.0794929670784605</v>
      </c>
    </row>
    <row r="35" spans="1:19" x14ac:dyDescent="0.25">
      <c r="A35" s="88" t="s">
        <v>53</v>
      </c>
      <c r="B35" s="89">
        <v>274.8</v>
      </c>
      <c r="C35" s="66">
        <v>22.2</v>
      </c>
      <c r="D35" s="66">
        <v>70.95</v>
      </c>
      <c r="E35" s="66">
        <v>65.06</v>
      </c>
      <c r="F35" s="81">
        <f t="shared" si="0"/>
        <v>13.742417172188521</v>
      </c>
      <c r="G35" s="81">
        <f t="shared" si="1"/>
        <v>241.59852307692307</v>
      </c>
      <c r="H35" s="81">
        <f>SUM(3.14*31.36)*9.6/4</f>
        <v>236.32896</v>
      </c>
      <c r="I35" s="81">
        <f t="shared" si="3"/>
        <v>1.0222975765514437</v>
      </c>
      <c r="J35" s="84"/>
      <c r="K35" s="88" t="s">
        <v>53</v>
      </c>
      <c r="L35" s="89">
        <v>301</v>
      </c>
      <c r="M35" s="66">
        <v>22.2</v>
      </c>
      <c r="N35" s="66">
        <v>79.599999999999994</v>
      </c>
      <c r="O35" s="66">
        <v>73.599999999999994</v>
      </c>
      <c r="P35" s="81">
        <f>SUM(N35-O35)*100/(O35-M35)</f>
        <v>11.673151750972764</v>
      </c>
      <c r="Q35" s="81">
        <f>SUM(L35)*100/(P35+100)</f>
        <v>269.53658536585368</v>
      </c>
      <c r="R35" s="81">
        <f>SUM(3.14*31.36)*9.6/4</f>
        <v>236.32896</v>
      </c>
      <c r="S35" s="66">
        <f t="shared" si="5"/>
        <v>1.1405144141702044</v>
      </c>
    </row>
    <row r="36" spans="1:19" ht="15" customHeight="1" x14ac:dyDescent="0.25">
      <c r="A36" s="85" t="s">
        <v>100</v>
      </c>
      <c r="B36" s="86"/>
      <c r="C36" s="86"/>
      <c r="D36" s="86"/>
      <c r="E36" s="86"/>
      <c r="F36" s="86"/>
      <c r="G36" s="86"/>
      <c r="H36" s="86"/>
      <c r="I36" s="87"/>
      <c r="J36" s="84"/>
      <c r="K36" s="85" t="s">
        <v>105</v>
      </c>
      <c r="L36" s="86"/>
      <c r="M36" s="86"/>
      <c r="N36" s="86"/>
      <c r="O36" s="86"/>
      <c r="P36" s="86"/>
      <c r="Q36" s="86"/>
      <c r="R36" s="86"/>
      <c r="S36" s="87"/>
    </row>
    <row r="37" spans="1:19" x14ac:dyDescent="0.25">
      <c r="A37" s="88" t="s">
        <v>51</v>
      </c>
      <c r="B37" s="89">
        <v>310.10000000000002</v>
      </c>
      <c r="C37" s="66">
        <v>22.35</v>
      </c>
      <c r="D37" s="66">
        <v>64.7</v>
      </c>
      <c r="E37" s="66">
        <v>60.16</v>
      </c>
      <c r="F37" s="81">
        <f>SUM(D37-E37)*100/(E37-C37)</f>
        <v>12.00740544829412</v>
      </c>
      <c r="G37" s="81">
        <f>SUM(B37)*100/(F37+100)</f>
        <v>276.85669421487603</v>
      </c>
      <c r="H37" s="81">
        <f>SUM(3.14*31.36)*10/4</f>
        <v>246.17599999999999</v>
      </c>
      <c r="I37" s="81">
        <f>SUM(G37/H37)</f>
        <v>1.1246291036286074</v>
      </c>
      <c r="J37" s="84"/>
      <c r="K37" s="88" t="s">
        <v>51</v>
      </c>
      <c r="L37" s="89">
        <v>315.55</v>
      </c>
      <c r="M37" s="66">
        <v>22.35</v>
      </c>
      <c r="N37" s="66">
        <v>67.650000000000006</v>
      </c>
      <c r="O37" s="66">
        <v>63.06</v>
      </c>
      <c r="P37" s="81">
        <f>SUM(N37-O37)*100/(O37-M37)</f>
        <v>11.274871039056752</v>
      </c>
      <c r="Q37" s="81">
        <f>SUM(L37)*100/(P37+100)</f>
        <v>283.57705298013246</v>
      </c>
      <c r="R37" s="81">
        <f>SUM(3.14*31.36)*10/4</f>
        <v>246.17599999999999</v>
      </c>
      <c r="S37" s="66">
        <f>SUM(Q37/R37)</f>
        <v>1.1519281042024099</v>
      </c>
    </row>
    <row r="38" spans="1:19" x14ac:dyDescent="0.25">
      <c r="A38" s="90" t="s">
        <v>52</v>
      </c>
      <c r="B38" s="89">
        <v>271.3</v>
      </c>
      <c r="C38" s="66">
        <v>28.25</v>
      </c>
      <c r="D38" s="66">
        <v>65.95</v>
      </c>
      <c r="E38" s="66">
        <v>61.2</v>
      </c>
      <c r="F38" s="81">
        <f t="shared" ref="F38:F39" si="6">SUM(D38-E38)*100/(E38-C38)</f>
        <v>14.415781487101668</v>
      </c>
      <c r="G38" s="81">
        <f t="shared" ref="G38:G39" si="7">SUM(B38)*100/(F38+100)</f>
        <v>237.11763925729443</v>
      </c>
      <c r="H38" s="81">
        <f t="shared" ref="H38" si="8">SUM(3.14*31.36)*10/4</f>
        <v>246.17599999999999</v>
      </c>
      <c r="I38" s="81">
        <f t="shared" ref="I38:I39" si="9">SUM(G38/H38)</f>
        <v>0.96320372114785535</v>
      </c>
      <c r="J38" s="84"/>
      <c r="K38" s="90" t="s">
        <v>52</v>
      </c>
      <c r="L38" s="89">
        <v>283.60000000000002</v>
      </c>
      <c r="M38" s="66">
        <v>28.25</v>
      </c>
      <c r="N38" s="66">
        <v>70.900000000000006</v>
      </c>
      <c r="O38" s="66">
        <v>65.95</v>
      </c>
      <c r="P38" s="81">
        <f>SUM(N38-O38)*100/(O38-M38)</f>
        <v>13.129973474801067</v>
      </c>
      <c r="Q38" s="81">
        <f>SUM(L38)*100/(P38+100)</f>
        <v>250.68511137162957</v>
      </c>
      <c r="R38" s="81">
        <f t="shared" ref="R38" si="10">SUM(3.14*31.36)*10/4</f>
        <v>246.17599999999999</v>
      </c>
      <c r="S38" s="66">
        <f t="shared" ref="S38:S39" si="11">SUM(Q38/R38)</f>
        <v>1.0183166164517645</v>
      </c>
    </row>
    <row r="39" spans="1:19" x14ac:dyDescent="0.25">
      <c r="A39" s="88" t="s">
        <v>53</v>
      </c>
      <c r="B39" s="89">
        <v>286.05</v>
      </c>
      <c r="C39" s="66">
        <v>22.2</v>
      </c>
      <c r="D39" s="66">
        <v>70.95</v>
      </c>
      <c r="E39" s="66">
        <v>65.06</v>
      </c>
      <c r="F39" s="81">
        <f t="shared" si="6"/>
        <v>13.742417172188521</v>
      </c>
      <c r="G39" s="81">
        <f t="shared" si="7"/>
        <v>251.4892923076923</v>
      </c>
      <c r="H39" s="81">
        <f>SUM(3.14*31.36)*9.6/4</f>
        <v>236.32896</v>
      </c>
      <c r="I39" s="81">
        <f t="shared" si="9"/>
        <v>1.0641492786482549</v>
      </c>
      <c r="J39" s="84"/>
      <c r="K39" s="88" t="s">
        <v>53</v>
      </c>
      <c r="L39" s="89">
        <v>269.89999999999998</v>
      </c>
      <c r="M39" s="66">
        <v>22.2</v>
      </c>
      <c r="N39" s="66">
        <v>69.45</v>
      </c>
      <c r="O39" s="66">
        <v>64.84</v>
      </c>
      <c r="P39" s="81">
        <f>SUM(N39-O39)*100/(O39-M39)</f>
        <v>10.811444652908065</v>
      </c>
      <c r="Q39" s="81">
        <f>SUM(L39)*100/(P39+100)</f>
        <v>243.56689947089944</v>
      </c>
      <c r="R39" s="81">
        <f>SUM(3.14*31.36)*9.6/4</f>
        <v>236.32896</v>
      </c>
      <c r="S39" s="66">
        <f t="shared" si="11"/>
        <v>1.0306265447573562</v>
      </c>
    </row>
    <row r="40" spans="1:19" x14ac:dyDescent="0.25">
      <c r="A40" s="85" t="s">
        <v>101</v>
      </c>
      <c r="B40" s="86"/>
      <c r="C40" s="86"/>
      <c r="D40" s="86"/>
      <c r="E40" s="86"/>
      <c r="F40" s="86"/>
      <c r="G40" s="86"/>
      <c r="H40" s="86"/>
      <c r="I40" s="87"/>
      <c r="J40" s="84"/>
      <c r="K40" s="85" t="s">
        <v>87</v>
      </c>
      <c r="L40" s="86"/>
      <c r="M40" s="86"/>
      <c r="N40" s="86"/>
      <c r="O40" s="86"/>
      <c r="P40" s="86"/>
      <c r="Q40" s="86"/>
      <c r="R40" s="86"/>
      <c r="S40" s="87"/>
    </row>
    <row r="41" spans="1:19" x14ac:dyDescent="0.25">
      <c r="A41" s="88" t="s">
        <v>51</v>
      </c>
      <c r="B41" s="89">
        <v>282.64999999999998</v>
      </c>
      <c r="C41" s="66">
        <v>22.35</v>
      </c>
      <c r="D41" s="66">
        <v>74.75</v>
      </c>
      <c r="E41" s="66">
        <v>68.92</v>
      </c>
      <c r="F41" s="81">
        <f>SUM(D41-E41)*100/(E41-C41)</f>
        <v>12.518788919905514</v>
      </c>
      <c r="G41" s="81">
        <f>SUM(B41)*100/(F41+100)</f>
        <v>251.20249045801523</v>
      </c>
      <c r="H41" s="81">
        <f>SUM(3.14*31.36)*10/4</f>
        <v>246.17599999999999</v>
      </c>
      <c r="I41" s="81">
        <f>SUM(G41/H41)</f>
        <v>1.0204182798405013</v>
      </c>
      <c r="J41" s="84"/>
      <c r="K41" s="88" t="s">
        <v>51</v>
      </c>
      <c r="L41" s="89">
        <v>321.7</v>
      </c>
      <c r="M41" s="66">
        <v>22.35</v>
      </c>
      <c r="N41" s="66">
        <v>68.599999999999994</v>
      </c>
      <c r="O41" s="66">
        <v>62.7</v>
      </c>
      <c r="P41" s="81">
        <f>SUM(N41-O41)*100/(O41-M41)</f>
        <v>14.622057001239135</v>
      </c>
      <c r="Q41" s="81">
        <f>SUM(L41)*100/(P41+100)</f>
        <v>280.66151351351357</v>
      </c>
      <c r="R41" s="81">
        <f>SUM(3.14*31.36)*10/4</f>
        <v>246.17599999999999</v>
      </c>
      <c r="S41" s="66">
        <f>SUM(Q41/R41)</f>
        <v>1.1400847910174574</v>
      </c>
    </row>
    <row r="42" spans="1:19" x14ac:dyDescent="0.25">
      <c r="A42" s="90" t="s">
        <v>52</v>
      </c>
      <c r="B42" s="89">
        <v>269.95</v>
      </c>
      <c r="C42" s="66">
        <v>28.25</v>
      </c>
      <c r="D42" s="66">
        <v>70.25</v>
      </c>
      <c r="E42" s="66">
        <v>65.22</v>
      </c>
      <c r="F42" s="81">
        <f t="shared" ref="F42:F43" si="12">SUM(D42-E42)*100/(E42-C42)</f>
        <v>13.605626183391943</v>
      </c>
      <c r="G42" s="81">
        <f t="shared" ref="G42:G43" si="13">SUM(B42)*100/(F42+100)</f>
        <v>237.62027380952378</v>
      </c>
      <c r="H42" s="81">
        <f t="shared" ref="H42" si="14">SUM(3.14*31.36)*10/4</f>
        <v>246.17599999999999</v>
      </c>
      <c r="I42" s="81">
        <f t="shared" ref="I42:I43" si="15">SUM(G42/H42)</f>
        <v>0.9652454902570673</v>
      </c>
      <c r="J42" s="84"/>
      <c r="K42" s="90" t="s">
        <v>52</v>
      </c>
      <c r="L42" s="89">
        <v>305.25</v>
      </c>
      <c r="M42" s="66">
        <v>28.25</v>
      </c>
      <c r="N42" s="66">
        <v>75.25</v>
      </c>
      <c r="O42" s="66">
        <v>70.849999999999994</v>
      </c>
      <c r="P42" s="81">
        <f>SUM(N42-O42)*100/(O42-M42)</f>
        <v>10.328638497652596</v>
      </c>
      <c r="Q42" s="81">
        <f>SUM(L42)*100/(P42+100)</f>
        <v>276.6734042553191</v>
      </c>
      <c r="R42" s="81">
        <f t="shared" ref="R42" si="16">SUM(3.14*31.36)*10/4</f>
        <v>246.17599999999999</v>
      </c>
      <c r="S42" s="66">
        <f t="shared" ref="S42:S43" si="17">SUM(Q42/R42)</f>
        <v>1.123884555177268</v>
      </c>
    </row>
    <row r="43" spans="1:19" x14ac:dyDescent="0.25">
      <c r="A43" s="88" t="s">
        <v>53</v>
      </c>
      <c r="B43" s="89">
        <v>297.7</v>
      </c>
      <c r="C43" s="66">
        <v>22.2</v>
      </c>
      <c r="D43" s="66">
        <v>74.7</v>
      </c>
      <c r="E43" s="66">
        <v>67.7</v>
      </c>
      <c r="F43" s="81">
        <f t="shared" si="12"/>
        <v>15.384615384615385</v>
      </c>
      <c r="G43" s="81">
        <f t="shared" si="13"/>
        <v>258.00666666666666</v>
      </c>
      <c r="H43" s="81">
        <f>SUM(3.14*31.36)*9.6/4</f>
        <v>236.32896</v>
      </c>
      <c r="I43" s="81">
        <f t="shared" si="15"/>
        <v>1.0917268313907305</v>
      </c>
      <c r="J43" s="84"/>
      <c r="K43" s="88" t="s">
        <v>53</v>
      </c>
      <c r="L43" s="89">
        <v>310.95</v>
      </c>
      <c r="M43" s="66">
        <v>22.2</v>
      </c>
      <c r="N43" s="66">
        <v>78.8</v>
      </c>
      <c r="O43" s="66">
        <v>76.45</v>
      </c>
      <c r="P43" s="81">
        <f>SUM(N43-O43)*100/(O43-M43)</f>
        <v>4.3317972350230312</v>
      </c>
      <c r="Q43" s="81">
        <f>SUM(L43)*100/(P43+100)</f>
        <v>298.03953180212017</v>
      </c>
      <c r="R43" s="81">
        <f>SUM(3.14*31.36)*9.6/4</f>
        <v>236.32896</v>
      </c>
      <c r="S43" s="66">
        <f t="shared" si="17"/>
        <v>1.2611214969258113</v>
      </c>
    </row>
    <row r="44" spans="1:19" x14ac:dyDescent="0.25">
      <c r="A44" s="85" t="s">
        <v>102</v>
      </c>
      <c r="B44" s="86"/>
      <c r="C44" s="86"/>
      <c r="D44" s="86"/>
      <c r="E44" s="86"/>
      <c r="F44" s="86"/>
      <c r="G44" s="86"/>
      <c r="H44" s="86"/>
      <c r="I44" s="87"/>
      <c r="J44" s="84"/>
      <c r="K44" s="85" t="s">
        <v>87</v>
      </c>
      <c r="L44" s="86"/>
      <c r="M44" s="86"/>
      <c r="N44" s="86"/>
      <c r="O44" s="86"/>
      <c r="P44" s="86"/>
      <c r="Q44" s="86"/>
      <c r="R44" s="86"/>
      <c r="S44" s="87"/>
    </row>
    <row r="45" spans="1:19" x14ac:dyDescent="0.25">
      <c r="A45" s="88" t="s">
        <v>51</v>
      </c>
      <c r="B45" s="89">
        <v>334.35</v>
      </c>
      <c r="C45" s="66">
        <v>22.35</v>
      </c>
      <c r="D45" s="66">
        <v>74.900000000000006</v>
      </c>
      <c r="E45" s="66">
        <v>68.95</v>
      </c>
      <c r="F45" s="81">
        <f>SUM(D45-E45)*100/(E45-C45)</f>
        <v>12.768240343347644</v>
      </c>
      <c r="G45" s="81">
        <f>SUM(B45)*100/(F45+100)</f>
        <v>296.49305423406281</v>
      </c>
      <c r="H45" s="81">
        <f>SUM(3.14*31.36)*10/4</f>
        <v>246.17599999999999</v>
      </c>
      <c r="I45" s="66">
        <f>SUM(G45/H45)</f>
        <v>1.2043946373085224</v>
      </c>
      <c r="J45" s="84"/>
      <c r="K45" s="88" t="s">
        <v>51</v>
      </c>
      <c r="L45" s="89">
        <v>309.89999999999998</v>
      </c>
      <c r="M45" s="66">
        <v>22.35</v>
      </c>
      <c r="N45" s="66">
        <v>70.099999999999994</v>
      </c>
      <c r="O45" s="66">
        <v>64.88</v>
      </c>
      <c r="P45" s="81">
        <f>SUM(N45-O45)*100/(O45-M45)</f>
        <v>12.273689160592522</v>
      </c>
      <c r="Q45" s="81">
        <f>SUM(L45)*100/(P45+100)</f>
        <v>276.02192670157064</v>
      </c>
      <c r="R45" s="81">
        <f>SUM(3.14*31.36)*10/4</f>
        <v>246.17599999999999</v>
      </c>
      <c r="S45" s="66">
        <f>SUM(Q45/R45)</f>
        <v>1.1212381657902097</v>
      </c>
    </row>
    <row r="46" spans="1:19" x14ac:dyDescent="0.25">
      <c r="A46" s="90" t="s">
        <v>52</v>
      </c>
      <c r="B46" s="89">
        <v>298.3</v>
      </c>
      <c r="C46" s="66">
        <v>28.25</v>
      </c>
      <c r="D46" s="66">
        <v>75.25</v>
      </c>
      <c r="E46" s="66">
        <v>69.14</v>
      </c>
      <c r="F46" s="81">
        <f>SUM(D46-E46)*100/(E46-C46)</f>
        <v>14.942528735632184</v>
      </c>
      <c r="G46" s="81">
        <f>SUM(B46)*100/(F46+100)</f>
        <v>259.52100000000002</v>
      </c>
      <c r="H46" s="81">
        <f t="shared" ref="H46" si="18">SUM(3.14*31.36)*10/4</f>
        <v>246.17599999999999</v>
      </c>
      <c r="I46" s="66">
        <f t="shared" ref="I46:I47" si="19">SUM(G46/H46)</f>
        <v>1.0542091836734695</v>
      </c>
      <c r="J46" s="84"/>
      <c r="K46" s="90" t="s">
        <v>52</v>
      </c>
      <c r="L46" s="89">
        <v>303.10000000000002</v>
      </c>
      <c r="M46" s="66">
        <v>28.25</v>
      </c>
      <c r="N46" s="66">
        <v>70</v>
      </c>
      <c r="O46" s="66">
        <v>59.75</v>
      </c>
      <c r="P46" s="81">
        <f>SUM(N46-O46)*100/(O46-M46)</f>
        <v>32.539682539682538</v>
      </c>
      <c r="Q46" s="81">
        <f>SUM(L46)*100/(P46+100)</f>
        <v>228.68622754491022</v>
      </c>
      <c r="R46" s="81">
        <f t="shared" ref="R46" si="20">SUM(3.14*31.36)*10/4</f>
        <v>246.17599999999999</v>
      </c>
      <c r="S46" s="66">
        <f t="shared" ref="S46:S47" si="21">SUM(Q46/R46)</f>
        <v>0.92895419352378072</v>
      </c>
    </row>
    <row r="47" spans="1:19" x14ac:dyDescent="0.25">
      <c r="A47" s="88" t="s">
        <v>53</v>
      </c>
      <c r="B47" s="89">
        <v>289.14999999999998</v>
      </c>
      <c r="C47" s="66">
        <v>22.2</v>
      </c>
      <c r="D47" s="66">
        <v>81</v>
      </c>
      <c r="E47" s="66">
        <v>75.349999999999994</v>
      </c>
      <c r="F47" s="81">
        <f>SUM(D47-E47)*100/(E47-C47)</f>
        <v>10.630291627469438</v>
      </c>
      <c r="G47" s="81">
        <f>SUM(B47)*100/(F47+100)</f>
        <v>261.36602891156457</v>
      </c>
      <c r="H47" s="81">
        <f>SUM(3.14*31.36)*9.6/4</f>
        <v>236.32896</v>
      </c>
      <c r="I47" s="66">
        <f t="shared" si="19"/>
        <v>1.1059416032278253</v>
      </c>
      <c r="J47" s="84"/>
      <c r="K47" s="88" t="s">
        <v>53</v>
      </c>
      <c r="L47" s="89">
        <v>231</v>
      </c>
      <c r="M47" s="66">
        <v>22.2</v>
      </c>
      <c r="N47" s="66">
        <v>74.7</v>
      </c>
      <c r="O47" s="66">
        <v>60.75</v>
      </c>
      <c r="P47" s="81">
        <f>SUM(N47-O47)*100/(O47-M47)</f>
        <v>36.186770428015571</v>
      </c>
      <c r="Q47" s="81">
        <f>SUM(L47)*100/(P47+100)</f>
        <v>169.62</v>
      </c>
      <c r="R47" s="81">
        <f>SUM(3.14*31.36)*9.6/4</f>
        <v>236.32896</v>
      </c>
      <c r="S47" s="66">
        <f t="shared" si="21"/>
        <v>0.71772837319641236</v>
      </c>
    </row>
    <row r="48" spans="1:19" x14ac:dyDescent="0.25">
      <c r="A48" s="85" t="s">
        <v>104</v>
      </c>
      <c r="B48" s="86"/>
      <c r="C48" s="86"/>
      <c r="D48" s="86"/>
      <c r="E48" s="86"/>
      <c r="F48" s="86"/>
      <c r="G48" s="86"/>
      <c r="H48" s="86"/>
      <c r="I48" s="87"/>
      <c r="J48" s="84"/>
      <c r="K48" s="84"/>
      <c r="L48" s="84"/>
      <c r="M48" s="84"/>
      <c r="N48" s="84"/>
      <c r="O48" s="84"/>
      <c r="P48" s="84"/>
      <c r="Q48" s="84"/>
      <c r="R48" s="84"/>
      <c r="S48" s="84"/>
    </row>
    <row r="49" spans="1:19" x14ac:dyDescent="0.25">
      <c r="A49" s="88" t="s">
        <v>51</v>
      </c>
      <c r="B49" s="89">
        <v>318.10000000000002</v>
      </c>
      <c r="C49" s="66">
        <v>22.35</v>
      </c>
      <c r="D49" s="66">
        <v>70.099999999999994</v>
      </c>
      <c r="E49" s="66">
        <v>64.88</v>
      </c>
      <c r="F49" s="81">
        <f>SUM(D49-E49)*100/(E49-C49)</f>
        <v>12.273689160592522</v>
      </c>
      <c r="G49" s="81">
        <f>SUM(B49)*100/(F49+100)</f>
        <v>283.32550785340317</v>
      </c>
      <c r="H49" s="81">
        <f>SUM(3.14*31.36)*10/4</f>
        <v>246.17599999999999</v>
      </c>
      <c r="I49" s="66">
        <f>SUM(G49/H49)</f>
        <v>1.1509062940879824</v>
      </c>
      <c r="J49" s="84"/>
      <c r="K49" s="84"/>
      <c r="L49" s="84"/>
      <c r="M49" s="84"/>
      <c r="N49" s="84"/>
      <c r="O49" s="84"/>
      <c r="P49" s="84"/>
      <c r="Q49" s="84"/>
      <c r="R49" s="84"/>
      <c r="S49" s="84"/>
    </row>
    <row r="50" spans="1:19" x14ac:dyDescent="0.25">
      <c r="A50" s="90" t="s">
        <v>52</v>
      </c>
      <c r="B50" s="89">
        <v>292.5</v>
      </c>
      <c r="C50" s="66">
        <v>28.25</v>
      </c>
      <c r="D50" s="66">
        <v>70</v>
      </c>
      <c r="E50" s="66">
        <v>64.88</v>
      </c>
      <c r="F50" s="81">
        <f>SUM(D50-E50)*100/(E50-C50)</f>
        <v>13.977613977613991</v>
      </c>
      <c r="G50" s="81">
        <f>SUM(B50)*100/(F50+100)</f>
        <v>256.62934131736523</v>
      </c>
      <c r="H50" s="81">
        <f t="shared" ref="H50" si="22">SUM(3.14*31.36)*10/4</f>
        <v>246.17599999999999</v>
      </c>
      <c r="I50" s="66">
        <f t="shared" ref="I50:I51" si="23">SUM(G50/H50)</f>
        <v>1.0424628774428264</v>
      </c>
      <c r="J50" s="84"/>
      <c r="K50" s="84"/>
      <c r="L50" s="84"/>
      <c r="M50" s="84"/>
      <c r="N50" s="84"/>
      <c r="O50" s="84"/>
      <c r="P50" s="84"/>
      <c r="Q50" s="84"/>
      <c r="R50" s="84"/>
      <c r="S50" s="84"/>
    </row>
    <row r="51" spans="1:19" x14ac:dyDescent="0.25">
      <c r="A51" s="88" t="s">
        <v>53</v>
      </c>
      <c r="B51" s="89">
        <v>302.39999999999998</v>
      </c>
      <c r="C51" s="66">
        <v>22.2</v>
      </c>
      <c r="D51" s="66">
        <v>81.099999999999994</v>
      </c>
      <c r="E51" s="66">
        <v>74.7</v>
      </c>
      <c r="F51" s="81">
        <f>SUM(D51-E51)*100/(E51-C51)</f>
        <v>12.190476190476174</v>
      </c>
      <c r="G51" s="81">
        <f>SUM(B51)*100/(F51+100)</f>
        <v>269.54159592529714</v>
      </c>
      <c r="H51" s="81">
        <f>SUM(3.14*31.36)*9.6/4</f>
        <v>236.32896</v>
      </c>
      <c r="I51" s="66">
        <f t="shared" si="23"/>
        <v>1.1405356158013693</v>
      </c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8" spans="1:19" ht="60" x14ac:dyDescent="0.25">
      <c r="A58" s="11" t="s">
        <v>41</v>
      </c>
      <c r="B58" s="11" t="s">
        <v>42</v>
      </c>
      <c r="C58" s="11" t="s">
        <v>43</v>
      </c>
      <c r="D58" s="11" t="s">
        <v>44</v>
      </c>
      <c r="E58" s="11" t="s">
        <v>45</v>
      </c>
      <c r="F58" s="11" t="s">
        <v>46</v>
      </c>
      <c r="G58" s="11" t="s">
        <v>47</v>
      </c>
      <c r="H58" s="11" t="s">
        <v>48</v>
      </c>
      <c r="J58" s="11" t="s">
        <v>41</v>
      </c>
      <c r="K58" s="11" t="s">
        <v>42</v>
      </c>
      <c r="L58" s="11" t="s">
        <v>43</v>
      </c>
      <c r="M58" s="11" t="s">
        <v>44</v>
      </c>
      <c r="N58" s="11" t="s">
        <v>45</v>
      </c>
      <c r="O58" s="11" t="s">
        <v>46</v>
      </c>
      <c r="P58" s="11" t="s">
        <v>47</v>
      </c>
      <c r="Q58" s="11" t="s">
        <v>48</v>
      </c>
    </row>
    <row r="59" spans="1:19" x14ac:dyDescent="0.25">
      <c r="A59" s="44" t="s">
        <v>106</v>
      </c>
      <c r="B59" s="45"/>
      <c r="C59" s="45"/>
      <c r="D59" s="45"/>
      <c r="E59" s="45"/>
      <c r="F59" s="45"/>
      <c r="G59" s="45"/>
      <c r="H59" s="46"/>
      <c r="J59" s="44" t="s">
        <v>112</v>
      </c>
      <c r="K59" s="45"/>
      <c r="L59" s="45"/>
      <c r="M59" s="45"/>
      <c r="N59" s="45"/>
      <c r="O59" s="45"/>
      <c r="P59" s="45"/>
      <c r="Q59" s="46"/>
    </row>
    <row r="60" spans="1:19" x14ac:dyDescent="0.25">
      <c r="A60" s="73" t="s">
        <v>51</v>
      </c>
      <c r="B60" s="66">
        <v>22.35</v>
      </c>
      <c r="C60" s="66">
        <v>81.150000000000006</v>
      </c>
      <c r="D60" s="66">
        <v>70.75</v>
      </c>
      <c r="E60" s="81">
        <f>SUM(C60-B60)</f>
        <v>58.800000000000004</v>
      </c>
      <c r="F60" s="81">
        <f>SUM(D60-B60)</f>
        <v>48.4</v>
      </c>
      <c r="G60" s="81">
        <f>SUM(E60-F60)</f>
        <v>10.400000000000006</v>
      </c>
      <c r="H60" s="81">
        <f>SUM(C60-D60)*100/F60</f>
        <v>21.487603305785132</v>
      </c>
      <c r="J60" s="5" t="s">
        <v>51</v>
      </c>
      <c r="K60" s="12">
        <v>22.35</v>
      </c>
      <c r="L60" s="12">
        <v>70.099999999999994</v>
      </c>
      <c r="M60" s="12">
        <v>64.88</v>
      </c>
      <c r="N60" s="13">
        <f>SUM(L60-K60)</f>
        <v>47.749999999999993</v>
      </c>
      <c r="O60" s="13">
        <f>SUM(M60-K60)</f>
        <v>42.529999999999994</v>
      </c>
      <c r="P60" s="13">
        <f>SUM(N60-O60)</f>
        <v>5.2199999999999989</v>
      </c>
      <c r="Q60" s="13">
        <f>SUM(L60-M60)*100/O60</f>
        <v>12.273689160592522</v>
      </c>
    </row>
    <row r="61" spans="1:19" x14ac:dyDescent="0.25">
      <c r="A61" s="71" t="s">
        <v>52</v>
      </c>
      <c r="B61" s="66">
        <v>28.25</v>
      </c>
      <c r="C61" s="66">
        <v>78.2</v>
      </c>
      <c r="D61" s="66">
        <v>68.599999999999994</v>
      </c>
      <c r="E61" s="81">
        <f>SUM(C61-B61)</f>
        <v>49.95</v>
      </c>
      <c r="F61" s="81">
        <f>SUM(D61-B61)</f>
        <v>40.349999999999994</v>
      </c>
      <c r="G61" s="81">
        <f t="shared" ref="G61:G63" si="24">SUM(E61-F61)</f>
        <v>9.6000000000000085</v>
      </c>
      <c r="H61" s="81">
        <f>SUM(C61-D61)*100/F61</f>
        <v>23.791821561338317</v>
      </c>
      <c r="J61" s="15" t="s">
        <v>52</v>
      </c>
      <c r="K61" s="66">
        <v>28.25</v>
      </c>
      <c r="L61" s="12">
        <v>70</v>
      </c>
      <c r="M61" s="12">
        <v>64.88</v>
      </c>
      <c r="N61" s="13">
        <f>SUM(L61-K61)</f>
        <v>41.75</v>
      </c>
      <c r="O61" s="13">
        <f>SUM(M61-K61)</f>
        <v>36.629999999999995</v>
      </c>
      <c r="P61" s="13">
        <f t="shared" ref="P61:P62" si="25">SUM(N61-O61)</f>
        <v>5.1200000000000045</v>
      </c>
      <c r="Q61" s="13">
        <f t="shared" ref="Q61:Q62" si="26">SUM(L61-M61)*100/O61</f>
        <v>13.977613977613991</v>
      </c>
    </row>
    <row r="62" spans="1:19" x14ac:dyDescent="0.25">
      <c r="A62" s="73" t="s">
        <v>53</v>
      </c>
      <c r="B62" s="66">
        <v>22.2</v>
      </c>
      <c r="C62" s="66">
        <v>79.599999999999994</v>
      </c>
      <c r="D62" s="66">
        <v>65.150000000000006</v>
      </c>
      <c r="E62" s="81">
        <f>SUM(C62-B62)</f>
        <v>57.399999999999991</v>
      </c>
      <c r="F62" s="81">
        <f>SUM(D62-B62)</f>
        <v>42.95</v>
      </c>
      <c r="G62" s="81">
        <f>SUM(E62-F62)</f>
        <v>14.449999999999989</v>
      </c>
      <c r="H62" s="81">
        <f>SUM(C62-D62)*100/F62</f>
        <v>33.643771827706608</v>
      </c>
      <c r="J62" s="67" t="s">
        <v>53</v>
      </c>
      <c r="K62" s="64">
        <v>22.2</v>
      </c>
      <c r="L62" s="64">
        <v>81.099999999999994</v>
      </c>
      <c r="M62" s="64">
        <v>74.7</v>
      </c>
      <c r="N62" s="65">
        <f>SUM(L62-K62)</f>
        <v>58.899999999999991</v>
      </c>
      <c r="O62" s="65">
        <f>M62-K62</f>
        <v>52.5</v>
      </c>
      <c r="P62" s="65">
        <f t="shared" si="25"/>
        <v>6.3999999999999915</v>
      </c>
      <c r="Q62" s="65">
        <f t="shared" si="26"/>
        <v>12.190476190476174</v>
      </c>
    </row>
    <row r="63" spans="1:19" x14ac:dyDescent="0.25">
      <c r="A63" s="74" t="s">
        <v>55</v>
      </c>
      <c r="B63" s="75"/>
      <c r="C63" s="75"/>
      <c r="D63" s="75"/>
      <c r="E63" s="75"/>
      <c r="F63" s="75"/>
      <c r="G63" s="76"/>
      <c r="H63" s="82">
        <f>AVERAGE(H60:H62)</f>
        <v>26.307732231610022</v>
      </c>
      <c r="J63" s="47" t="s">
        <v>55</v>
      </c>
      <c r="K63" s="48"/>
      <c r="L63" s="48"/>
      <c r="M63" s="48"/>
      <c r="N63" s="48"/>
      <c r="O63" s="48"/>
      <c r="P63" s="49"/>
      <c r="Q63" s="20">
        <f>AVERAGE(Q60:Q62)</f>
        <v>12.813926442894228</v>
      </c>
    </row>
    <row r="64" spans="1:19" x14ac:dyDescent="0.25">
      <c r="A64" s="44" t="s">
        <v>107</v>
      </c>
      <c r="B64" s="45"/>
      <c r="C64" s="45"/>
      <c r="D64" s="45"/>
      <c r="E64" s="45"/>
      <c r="F64" s="45"/>
      <c r="G64" s="45"/>
      <c r="H64" s="46"/>
      <c r="J64" s="44" t="s">
        <v>113</v>
      </c>
      <c r="K64" s="45"/>
      <c r="L64" s="45"/>
      <c r="M64" s="45"/>
      <c r="N64" s="45"/>
      <c r="O64" s="45"/>
      <c r="P64" s="45"/>
      <c r="Q64" s="46"/>
    </row>
    <row r="65" spans="1:17" x14ac:dyDescent="0.25">
      <c r="A65" s="5" t="s">
        <v>51</v>
      </c>
      <c r="B65" s="12">
        <v>22.35</v>
      </c>
      <c r="C65" s="12">
        <v>70.099999999999994</v>
      </c>
      <c r="D65" s="12">
        <v>64.88</v>
      </c>
      <c r="E65" s="13">
        <f>SUM(C65-B65)</f>
        <v>47.749999999999993</v>
      </c>
      <c r="F65" s="13">
        <f>SUM(D65-B65)</f>
        <v>42.529999999999994</v>
      </c>
      <c r="G65" s="13">
        <f>SUM(E65-F65)</f>
        <v>5.2199999999999989</v>
      </c>
      <c r="H65" s="13">
        <f>SUM(C65-D65)*100/F65</f>
        <v>12.273689160592522</v>
      </c>
      <c r="J65" s="67" t="s">
        <v>51</v>
      </c>
      <c r="K65" s="64">
        <v>22.35</v>
      </c>
      <c r="L65" s="64">
        <v>90.6</v>
      </c>
      <c r="M65" s="64">
        <v>81.150000000000006</v>
      </c>
      <c r="N65" s="65">
        <f>SUM(L65-K65)</f>
        <v>68.25</v>
      </c>
      <c r="O65" s="65">
        <f>SUM(M65-K65)</f>
        <v>58.800000000000004</v>
      </c>
      <c r="P65" s="65">
        <f>SUM(N65-O65)</f>
        <v>9.4499999999999957</v>
      </c>
      <c r="Q65" s="65">
        <f>SUM(L65-M65)*100/O65</f>
        <v>16.071428571428552</v>
      </c>
    </row>
    <row r="66" spans="1:17" x14ac:dyDescent="0.25">
      <c r="A66" s="15" t="s">
        <v>52</v>
      </c>
      <c r="B66" s="12">
        <v>28.25</v>
      </c>
      <c r="C66" s="12">
        <v>78.900000000000006</v>
      </c>
      <c r="D66" s="12">
        <v>73.2</v>
      </c>
      <c r="E66" s="13">
        <f>SUM(C66-B66)</f>
        <v>50.650000000000006</v>
      </c>
      <c r="F66" s="13">
        <f>SUM(D66-B66)</f>
        <v>44.95</v>
      </c>
      <c r="G66" s="13">
        <f t="shared" ref="G66:G67" si="27">SUM(E66-F66)</f>
        <v>5.7000000000000028</v>
      </c>
      <c r="H66" s="13">
        <f>SUM(C66-D66)*100/F66</f>
        <v>12.680756395995555</v>
      </c>
      <c r="J66" s="71" t="s">
        <v>52</v>
      </c>
      <c r="K66" s="66">
        <v>28.25</v>
      </c>
      <c r="L66" s="66">
        <v>81</v>
      </c>
      <c r="M66" s="66">
        <v>74.400000000000006</v>
      </c>
      <c r="N66" s="72">
        <f>SUM(L66-K66)</f>
        <v>52.75</v>
      </c>
      <c r="O66" s="72">
        <f>SUM(M66-K66)</f>
        <v>46.150000000000006</v>
      </c>
      <c r="P66" s="72">
        <f t="shared" ref="P66:P67" si="28">SUM(N66-O66)</f>
        <v>6.5999999999999943</v>
      </c>
      <c r="Q66" s="72">
        <f t="shared" ref="Q66:Q67" si="29">SUM(L66-M66)*100/O66</f>
        <v>14.301191765980484</v>
      </c>
    </row>
    <row r="67" spans="1:17" x14ac:dyDescent="0.25">
      <c r="A67" s="5" t="s">
        <v>53</v>
      </c>
      <c r="B67" s="12">
        <v>22.2</v>
      </c>
      <c r="C67" s="12">
        <v>67.25</v>
      </c>
      <c r="D67" s="12">
        <v>62.36</v>
      </c>
      <c r="E67" s="13">
        <f>SUM(C67-B67)</f>
        <v>45.05</v>
      </c>
      <c r="F67" s="13">
        <f>SUM(D67-B67)</f>
        <v>40.159999999999997</v>
      </c>
      <c r="G67" s="13">
        <f t="shared" si="27"/>
        <v>4.8900000000000006</v>
      </c>
      <c r="H67" s="13">
        <f>SUM(C67-D67)*100/F67</f>
        <v>12.176294820717134</v>
      </c>
      <c r="J67" s="73" t="s">
        <v>53</v>
      </c>
      <c r="K67" s="66">
        <v>22.2</v>
      </c>
      <c r="L67" s="66">
        <v>79.599999999999994</v>
      </c>
      <c r="M67" s="66">
        <v>73.599999999999994</v>
      </c>
      <c r="N67" s="72">
        <f>SUM(L67-K67)</f>
        <v>57.399999999999991</v>
      </c>
      <c r="O67" s="72">
        <f>M67-K67</f>
        <v>51.399999999999991</v>
      </c>
      <c r="P67" s="72">
        <f t="shared" si="28"/>
        <v>6</v>
      </c>
      <c r="Q67" s="72">
        <f t="shared" si="29"/>
        <v>11.673151750972764</v>
      </c>
    </row>
    <row r="68" spans="1:17" x14ac:dyDescent="0.25">
      <c r="A68" s="47" t="s">
        <v>55</v>
      </c>
      <c r="B68" s="48"/>
      <c r="C68" s="48"/>
      <c r="D68" s="48"/>
      <c r="E68" s="48"/>
      <c r="F68" s="48"/>
      <c r="G68" s="49"/>
      <c r="H68" s="20">
        <f>AVERAGE(H65:H67)</f>
        <v>12.376913459101736</v>
      </c>
      <c r="J68" s="74" t="s">
        <v>55</v>
      </c>
      <c r="K68" s="75"/>
      <c r="L68" s="75"/>
      <c r="M68" s="75"/>
      <c r="N68" s="75"/>
      <c r="O68" s="75"/>
      <c r="P68" s="76"/>
      <c r="Q68" s="77">
        <f>AVERAGE(Q65:Q67)</f>
        <v>14.015257362793932</v>
      </c>
    </row>
    <row r="69" spans="1:17" x14ac:dyDescent="0.25">
      <c r="A69" s="44" t="s">
        <v>108</v>
      </c>
      <c r="B69" s="45"/>
      <c r="C69" s="45"/>
      <c r="D69" s="45"/>
      <c r="E69" s="45"/>
      <c r="F69" s="45"/>
      <c r="G69" s="45"/>
      <c r="H69" s="46"/>
      <c r="J69" s="78" t="s">
        <v>114</v>
      </c>
      <c r="K69" s="79"/>
      <c r="L69" s="79"/>
      <c r="M69" s="79"/>
      <c r="N69" s="79"/>
      <c r="O69" s="79"/>
      <c r="P69" s="79"/>
      <c r="Q69" s="80"/>
    </row>
    <row r="70" spans="1:17" x14ac:dyDescent="0.25">
      <c r="A70" s="5" t="s">
        <v>51</v>
      </c>
      <c r="B70" s="12">
        <v>22.35</v>
      </c>
      <c r="C70" s="12">
        <v>64.7</v>
      </c>
      <c r="D70" s="12">
        <v>60.16</v>
      </c>
      <c r="E70" s="13">
        <f>SUM(C70-B70)</f>
        <v>42.35</v>
      </c>
      <c r="F70" s="13">
        <f>SUM(D70-B70)</f>
        <v>37.809999999999995</v>
      </c>
      <c r="G70" s="13">
        <f>SUM(E70-F70)</f>
        <v>4.5400000000000063</v>
      </c>
      <c r="H70" s="13">
        <f>SUM(C70-D70)*100/F70</f>
        <v>12.00740544829412</v>
      </c>
      <c r="J70" s="73" t="s">
        <v>51</v>
      </c>
      <c r="K70" s="66">
        <v>22.35</v>
      </c>
      <c r="L70" s="66">
        <v>67.650000000000006</v>
      </c>
      <c r="M70" s="66">
        <v>63.06</v>
      </c>
      <c r="N70" s="72">
        <f>SUM(L70-K70)</f>
        <v>45.300000000000004</v>
      </c>
      <c r="O70" s="72">
        <f>SUM(M70-K70)</f>
        <v>40.71</v>
      </c>
      <c r="P70" s="72">
        <f>SUM(N70-O70)</f>
        <v>4.5900000000000034</v>
      </c>
      <c r="Q70" s="72">
        <f>SUM(L70-M70)*100/O70</f>
        <v>11.274871039056752</v>
      </c>
    </row>
    <row r="71" spans="1:17" x14ac:dyDescent="0.25">
      <c r="A71" s="15" t="s">
        <v>52</v>
      </c>
      <c r="B71" s="12">
        <v>28.25</v>
      </c>
      <c r="C71" s="12">
        <v>65.95</v>
      </c>
      <c r="D71" s="12">
        <v>61.2</v>
      </c>
      <c r="E71" s="13">
        <f>SUM(C71-B71)</f>
        <v>37.700000000000003</v>
      </c>
      <c r="F71" s="13">
        <f>SUM(D71-B71)</f>
        <v>32.950000000000003</v>
      </c>
      <c r="G71" s="13">
        <f t="shared" ref="G71:G72" si="30">SUM(E71-F71)</f>
        <v>4.75</v>
      </c>
      <c r="H71" s="13">
        <f>SUM(C71-D71)*100/F71</f>
        <v>14.415781487101668</v>
      </c>
      <c r="J71" s="71" t="s">
        <v>52</v>
      </c>
      <c r="K71" s="66">
        <v>28.25</v>
      </c>
      <c r="L71" s="66">
        <v>70.900000000000006</v>
      </c>
      <c r="M71" s="66">
        <v>65.95</v>
      </c>
      <c r="N71" s="72">
        <f>SUM(L71-K71)</f>
        <v>42.650000000000006</v>
      </c>
      <c r="O71" s="72">
        <f>SUM(M71-K71)</f>
        <v>37.700000000000003</v>
      </c>
      <c r="P71" s="72">
        <f t="shared" ref="P71:P72" si="31">SUM(N71-O71)</f>
        <v>4.9500000000000028</v>
      </c>
      <c r="Q71" s="72">
        <f t="shared" ref="Q71:Q72" si="32">SUM(L71-M71)*100/O71</f>
        <v>13.129973474801067</v>
      </c>
    </row>
    <row r="72" spans="1:17" x14ac:dyDescent="0.25">
      <c r="A72" s="5" t="s">
        <v>53</v>
      </c>
      <c r="B72" s="12">
        <v>22.2</v>
      </c>
      <c r="C72" s="12">
        <v>70.95</v>
      </c>
      <c r="D72" s="12">
        <v>65.06</v>
      </c>
      <c r="E72" s="13">
        <f>SUM(C72-B72)</f>
        <v>48.75</v>
      </c>
      <c r="F72" s="13">
        <f>D72-B72</f>
        <v>42.86</v>
      </c>
      <c r="G72" s="13">
        <f t="shared" si="30"/>
        <v>5.8900000000000006</v>
      </c>
      <c r="H72" s="13">
        <f>SUM(C72-D72)*100/F72</f>
        <v>13.742417172188521</v>
      </c>
      <c r="J72" s="73" t="s">
        <v>53</v>
      </c>
      <c r="K72" s="66">
        <v>22.2</v>
      </c>
      <c r="L72" s="66">
        <v>69.45</v>
      </c>
      <c r="M72" s="66">
        <v>64.84</v>
      </c>
      <c r="N72" s="72">
        <f>SUM(L72-K72)</f>
        <v>47.25</v>
      </c>
      <c r="O72" s="72">
        <f>M72-K72</f>
        <v>42.64</v>
      </c>
      <c r="P72" s="72">
        <f t="shared" si="31"/>
        <v>4.6099999999999994</v>
      </c>
      <c r="Q72" s="72">
        <f t="shared" si="32"/>
        <v>10.811444652908065</v>
      </c>
    </row>
    <row r="73" spans="1:17" x14ac:dyDescent="0.25">
      <c r="A73" s="47" t="s">
        <v>55</v>
      </c>
      <c r="B73" s="48"/>
      <c r="C73" s="48"/>
      <c r="D73" s="48"/>
      <c r="E73" s="48"/>
      <c r="F73" s="48"/>
      <c r="G73" s="49"/>
      <c r="H73" s="20">
        <f>AVERAGE(H70:H72)</f>
        <v>13.388534702528105</v>
      </c>
      <c r="J73" s="74" t="s">
        <v>55</v>
      </c>
      <c r="K73" s="75"/>
      <c r="L73" s="75"/>
      <c r="M73" s="75"/>
      <c r="N73" s="75"/>
      <c r="O73" s="75"/>
      <c r="P73" s="76"/>
      <c r="Q73" s="77">
        <f>AVERAGE(Q70:Q72)</f>
        <v>11.738763055588628</v>
      </c>
    </row>
    <row r="74" spans="1:17" x14ac:dyDescent="0.25">
      <c r="A74" s="44" t="s">
        <v>109</v>
      </c>
      <c r="B74" s="45"/>
      <c r="C74" s="45"/>
      <c r="D74" s="45"/>
      <c r="E74" s="45"/>
      <c r="F74" s="45"/>
      <c r="G74" s="45"/>
      <c r="H74" s="46"/>
      <c r="J74" s="44" t="s">
        <v>115</v>
      </c>
      <c r="K74" s="45"/>
      <c r="L74" s="45"/>
      <c r="M74" s="45"/>
      <c r="N74" s="45"/>
      <c r="O74" s="45"/>
      <c r="P74" s="45"/>
      <c r="Q74" s="46"/>
    </row>
    <row r="75" spans="1:17" x14ac:dyDescent="0.25">
      <c r="A75" s="5" t="s">
        <v>51</v>
      </c>
      <c r="B75" s="12">
        <v>22.35</v>
      </c>
      <c r="C75" s="12">
        <v>69</v>
      </c>
      <c r="D75" s="12">
        <v>63</v>
      </c>
      <c r="E75" s="13">
        <f>SUM(C75-B75)</f>
        <v>46.65</v>
      </c>
      <c r="F75" s="13">
        <f>SUM(D75-B75)</f>
        <v>40.65</v>
      </c>
      <c r="G75" s="13">
        <f>SUM(E75-F75)</f>
        <v>6</v>
      </c>
      <c r="H75" s="13">
        <f>SUM(C75-D75)*100/F75</f>
        <v>14.760147601476016</v>
      </c>
      <c r="J75" s="73" t="s">
        <v>51</v>
      </c>
      <c r="K75" s="66">
        <v>22.35</v>
      </c>
      <c r="L75" s="66">
        <v>68.599999999999994</v>
      </c>
      <c r="M75" s="66">
        <v>62.7</v>
      </c>
      <c r="N75" s="72">
        <f>SUM(L75-K75)</f>
        <v>46.249999999999993</v>
      </c>
      <c r="O75" s="72">
        <f>SUM(M75-K75)</f>
        <v>40.35</v>
      </c>
      <c r="P75" s="72">
        <f>SUM(N75-O75)</f>
        <v>5.8999999999999915</v>
      </c>
      <c r="Q75" s="72">
        <f>SUM(L75-M75)*100/O75</f>
        <v>14.622057001239135</v>
      </c>
    </row>
    <row r="76" spans="1:17" x14ac:dyDescent="0.25">
      <c r="A76" s="63" t="s">
        <v>52</v>
      </c>
      <c r="B76" s="64">
        <v>28.25</v>
      </c>
      <c r="C76" s="64">
        <v>81.150000000000006</v>
      </c>
      <c r="D76" s="64">
        <v>72.8</v>
      </c>
      <c r="E76" s="65">
        <f>SUM(C76-B76)</f>
        <v>52.900000000000006</v>
      </c>
      <c r="F76" s="65">
        <f>SUM(D76-B76)</f>
        <v>44.55</v>
      </c>
      <c r="G76" s="65">
        <f t="shared" ref="G76:G77" si="33">SUM(E76-F76)</f>
        <v>8.3500000000000085</v>
      </c>
      <c r="H76" s="65">
        <f>SUM(C76-D76)*100/F76</f>
        <v>18.742985409652096</v>
      </c>
      <c r="J76" s="71" t="s">
        <v>52</v>
      </c>
      <c r="K76" s="66">
        <v>28.25</v>
      </c>
      <c r="L76" s="66">
        <v>75.25</v>
      </c>
      <c r="M76" s="66">
        <v>70.849999999999994</v>
      </c>
      <c r="N76" s="72">
        <f>SUM(L76-K76)</f>
        <v>47</v>
      </c>
      <c r="O76" s="72">
        <f>SUM(M76-K76)</f>
        <v>42.599999999999994</v>
      </c>
      <c r="P76" s="72">
        <f t="shared" ref="P76:P77" si="34">SUM(N76-O76)</f>
        <v>4.4000000000000057</v>
      </c>
      <c r="Q76" s="72">
        <f t="shared" ref="Q76:Q77" si="35">SUM(L76-M76)*100/O76</f>
        <v>10.328638497652596</v>
      </c>
    </row>
    <row r="77" spans="1:17" x14ac:dyDescent="0.25">
      <c r="A77" s="5" t="s">
        <v>53</v>
      </c>
      <c r="B77" s="12">
        <v>22.2</v>
      </c>
      <c r="C77" s="12">
        <v>69.400000000000006</v>
      </c>
      <c r="D77" s="12">
        <v>64.08</v>
      </c>
      <c r="E77" s="13">
        <f>SUM(C77-B77)</f>
        <v>47.2</v>
      </c>
      <c r="F77" s="13">
        <f>D77-B77</f>
        <v>41.879999999999995</v>
      </c>
      <c r="G77" s="13">
        <f t="shared" si="33"/>
        <v>5.3200000000000074</v>
      </c>
      <c r="H77" s="13">
        <f>SUM(C77-D77)*100/F77</f>
        <v>12.702960840496674</v>
      </c>
      <c r="J77" s="73" t="s">
        <v>53</v>
      </c>
      <c r="K77" s="66">
        <v>22.2</v>
      </c>
      <c r="L77" s="66">
        <v>78.8</v>
      </c>
      <c r="M77" s="66">
        <v>76.45</v>
      </c>
      <c r="N77" s="72">
        <f>SUM(L77-K77)</f>
        <v>56.599999999999994</v>
      </c>
      <c r="O77" s="72">
        <f>M77-K77</f>
        <v>54.25</v>
      </c>
      <c r="P77" s="72">
        <f t="shared" si="34"/>
        <v>2.3499999999999943</v>
      </c>
      <c r="Q77" s="72">
        <f t="shared" si="35"/>
        <v>4.3317972350230312</v>
      </c>
    </row>
    <row r="78" spans="1:17" x14ac:dyDescent="0.25">
      <c r="A78" s="47" t="s">
        <v>55</v>
      </c>
      <c r="B78" s="48"/>
      <c r="C78" s="48"/>
      <c r="D78" s="48"/>
      <c r="E78" s="48"/>
      <c r="F78" s="48"/>
      <c r="G78" s="49"/>
      <c r="H78" s="20">
        <f>AVERAGE(H75:H77)</f>
        <v>15.402031283874928</v>
      </c>
      <c r="J78" s="74" t="s">
        <v>55</v>
      </c>
      <c r="K78" s="75"/>
      <c r="L78" s="75"/>
      <c r="M78" s="75"/>
      <c r="N78" s="75"/>
      <c r="O78" s="75"/>
      <c r="P78" s="76"/>
      <c r="Q78" s="77">
        <f>AVERAGE(Q75:Q77)</f>
        <v>9.7608309113049216</v>
      </c>
    </row>
    <row r="79" spans="1:17" x14ac:dyDescent="0.25">
      <c r="A79" s="44" t="s">
        <v>110</v>
      </c>
      <c r="B79" s="45"/>
      <c r="C79" s="45"/>
      <c r="D79" s="45"/>
      <c r="E79" s="45"/>
      <c r="F79" s="45"/>
      <c r="G79" s="45"/>
      <c r="H79" s="46"/>
      <c r="J79" s="78" t="s">
        <v>116</v>
      </c>
      <c r="K79" s="79"/>
      <c r="L79" s="79"/>
      <c r="M79" s="79"/>
      <c r="N79" s="79"/>
      <c r="O79" s="79"/>
      <c r="P79" s="79"/>
      <c r="Q79" s="80"/>
    </row>
    <row r="80" spans="1:17" x14ac:dyDescent="0.25">
      <c r="A80" s="5" t="s">
        <v>51</v>
      </c>
      <c r="B80" s="12">
        <v>22.35</v>
      </c>
      <c r="C80" s="12">
        <v>74.75</v>
      </c>
      <c r="D80" s="12">
        <v>68.92</v>
      </c>
      <c r="E80" s="13">
        <f>SUM(C80-B80)</f>
        <v>52.4</v>
      </c>
      <c r="F80" s="13">
        <f>SUM(D80-B80)</f>
        <v>46.57</v>
      </c>
      <c r="G80" s="13">
        <f>SUM(E80-F80)</f>
        <v>5.8299999999999983</v>
      </c>
      <c r="H80" s="13">
        <f>SUM(C80-D80)*100/F80</f>
        <v>12.518788919905514</v>
      </c>
      <c r="J80" s="73" t="s">
        <v>51</v>
      </c>
      <c r="K80" s="66">
        <v>22.35</v>
      </c>
      <c r="L80" s="66">
        <v>70.099999999999994</v>
      </c>
      <c r="M80" s="66">
        <v>64.88</v>
      </c>
      <c r="N80" s="72">
        <f>SUM(L80-K80)</f>
        <v>47.749999999999993</v>
      </c>
      <c r="O80" s="72">
        <f>SUM(M80-K80)</f>
        <v>42.529999999999994</v>
      </c>
      <c r="P80" s="72">
        <f>SUM(N80-O80)</f>
        <v>5.2199999999999989</v>
      </c>
      <c r="Q80" s="72">
        <f>SUM(L80-M80)*100/O80</f>
        <v>12.273689160592522</v>
      </c>
    </row>
    <row r="81" spans="1:17" x14ac:dyDescent="0.25">
      <c r="A81" s="15" t="s">
        <v>52</v>
      </c>
      <c r="B81" s="66">
        <v>28.25</v>
      </c>
      <c r="C81" s="12">
        <v>70.25</v>
      </c>
      <c r="D81" s="12">
        <v>65.22</v>
      </c>
      <c r="E81" s="13">
        <f>SUM(C81-B81)</f>
        <v>42</v>
      </c>
      <c r="F81" s="13">
        <f>SUM(D81-B81)</f>
        <v>36.97</v>
      </c>
      <c r="G81" s="13">
        <f t="shared" ref="G81:G82" si="36">SUM(E81-F81)</f>
        <v>5.0300000000000011</v>
      </c>
      <c r="H81" s="13">
        <f>SUM(C81-D81)*100/F81</f>
        <v>13.605626183391943</v>
      </c>
      <c r="J81" s="63" t="s">
        <v>52</v>
      </c>
      <c r="K81" s="64">
        <v>28.25</v>
      </c>
      <c r="L81" s="64">
        <v>70</v>
      </c>
      <c r="M81" s="64">
        <v>59.75</v>
      </c>
      <c r="N81" s="65">
        <f>SUM(L81-K81)</f>
        <v>41.75</v>
      </c>
      <c r="O81" s="65">
        <f>SUM(M81-K81)</f>
        <v>31.5</v>
      </c>
      <c r="P81" s="65">
        <f t="shared" ref="P81:P82" si="37">SUM(N81-O81)</f>
        <v>10.25</v>
      </c>
      <c r="Q81" s="65">
        <f t="shared" ref="Q81:Q82" si="38">SUM(L81-M81)*100/O81</f>
        <v>32.539682539682538</v>
      </c>
    </row>
    <row r="82" spans="1:17" x14ac:dyDescent="0.25">
      <c r="A82" s="5" t="s">
        <v>53</v>
      </c>
      <c r="B82" s="64">
        <v>22.2</v>
      </c>
      <c r="C82" s="64">
        <v>74.7</v>
      </c>
      <c r="D82" s="64">
        <v>67.7</v>
      </c>
      <c r="E82" s="65">
        <f>SUM(C82-B82)</f>
        <v>52.5</v>
      </c>
      <c r="F82" s="65">
        <f>D82-B82</f>
        <v>45.5</v>
      </c>
      <c r="G82" s="65">
        <f t="shared" si="36"/>
        <v>7</v>
      </c>
      <c r="H82" s="65">
        <f>SUM(C82-D82)*100/F82</f>
        <v>15.384615384615385</v>
      </c>
      <c r="J82" s="73" t="s">
        <v>53</v>
      </c>
      <c r="K82" s="66">
        <v>22.2</v>
      </c>
      <c r="L82" s="66">
        <v>74.7</v>
      </c>
      <c r="M82" s="66">
        <v>60.75</v>
      </c>
      <c r="N82" s="72">
        <f>SUM(L82-K82)</f>
        <v>52.5</v>
      </c>
      <c r="O82" s="72">
        <f>M82-K82</f>
        <v>38.549999999999997</v>
      </c>
      <c r="P82" s="72">
        <f t="shared" si="37"/>
        <v>13.950000000000003</v>
      </c>
      <c r="Q82" s="72">
        <f t="shared" si="38"/>
        <v>36.186770428015571</v>
      </c>
    </row>
    <row r="83" spans="1:17" x14ac:dyDescent="0.25">
      <c r="A83" s="47" t="s">
        <v>55</v>
      </c>
      <c r="B83" s="48"/>
      <c r="C83" s="48"/>
      <c r="D83" s="48"/>
      <c r="E83" s="48"/>
      <c r="F83" s="48"/>
      <c r="G83" s="49"/>
      <c r="H83" s="20">
        <f>AVERAGE(H80:H82)</f>
        <v>13.836343495970949</v>
      </c>
      <c r="J83" s="74" t="s">
        <v>55</v>
      </c>
      <c r="K83" s="75"/>
      <c r="L83" s="75"/>
      <c r="M83" s="75"/>
      <c r="N83" s="75"/>
      <c r="O83" s="75"/>
      <c r="P83" s="76"/>
      <c r="Q83" s="77">
        <f>AVERAGE(Q80:Q82)</f>
        <v>27.000047376096877</v>
      </c>
    </row>
    <row r="84" spans="1:17" x14ac:dyDescent="0.25">
      <c r="A84" s="44" t="s">
        <v>111</v>
      </c>
      <c r="B84" s="45"/>
      <c r="C84" s="45"/>
      <c r="D84" s="45"/>
      <c r="E84" s="45"/>
      <c r="F84" s="45"/>
      <c r="G84" s="45"/>
      <c r="H84" s="46"/>
    </row>
    <row r="85" spans="1:17" x14ac:dyDescent="0.25">
      <c r="A85" s="67" t="s">
        <v>51</v>
      </c>
      <c r="B85" s="64">
        <v>22.35</v>
      </c>
      <c r="C85" s="64">
        <v>74.900000000000006</v>
      </c>
      <c r="D85" s="64">
        <v>68.95</v>
      </c>
      <c r="E85" s="65">
        <f>SUM(C85-B85)</f>
        <v>52.550000000000004</v>
      </c>
      <c r="F85" s="65">
        <f>SUM(D85-B85)</f>
        <v>46.6</v>
      </c>
      <c r="G85" s="65">
        <f>SUM(E85-F85)</f>
        <v>5.9500000000000028</v>
      </c>
      <c r="H85" s="65">
        <f>SUM(C85-D85)*100/F85</f>
        <v>12.768240343347644</v>
      </c>
    </row>
    <row r="86" spans="1:17" x14ac:dyDescent="0.25">
      <c r="A86" s="68" t="s">
        <v>52</v>
      </c>
      <c r="B86" s="69">
        <v>28.25</v>
      </c>
      <c r="C86" s="69">
        <v>75.25</v>
      </c>
      <c r="D86" s="69">
        <v>69.14</v>
      </c>
      <c r="E86" s="70">
        <f>SUM(C86-B86)</f>
        <v>47</v>
      </c>
      <c r="F86" s="70">
        <f>SUM(D86-B86)</f>
        <v>40.89</v>
      </c>
      <c r="G86" s="70">
        <f t="shared" ref="G86:G87" si="39">SUM(E86-F86)</f>
        <v>6.1099999999999994</v>
      </c>
      <c r="H86" s="70">
        <f>SUM(C86-D86)*100/F86</f>
        <v>14.942528735632184</v>
      </c>
    </row>
    <row r="87" spans="1:17" x14ac:dyDescent="0.25">
      <c r="A87" s="67" t="s">
        <v>53</v>
      </c>
      <c r="B87" s="64">
        <v>22.2</v>
      </c>
      <c r="C87" s="64">
        <v>81</v>
      </c>
      <c r="D87" s="64">
        <v>75.349999999999994</v>
      </c>
      <c r="E87" s="65">
        <f>SUM(C87-B87)</f>
        <v>58.8</v>
      </c>
      <c r="F87" s="65">
        <f>D87-B87</f>
        <v>53.149999999999991</v>
      </c>
      <c r="G87" s="65">
        <f t="shared" si="39"/>
        <v>5.6500000000000057</v>
      </c>
      <c r="H87" s="65">
        <f>SUM(C87-D87)*100/F87</f>
        <v>10.630291627469438</v>
      </c>
    </row>
    <row r="88" spans="1:17" x14ac:dyDescent="0.25">
      <c r="A88" s="47" t="s">
        <v>55</v>
      </c>
      <c r="B88" s="48"/>
      <c r="C88" s="48"/>
      <c r="D88" s="48"/>
      <c r="E88" s="48"/>
      <c r="F88" s="48"/>
      <c r="G88" s="49"/>
      <c r="H88" s="20">
        <f>AVERAGE(H85:H87)</f>
        <v>12.780353568816423</v>
      </c>
    </row>
    <row r="91" spans="1:17" ht="90" x14ac:dyDescent="0.25">
      <c r="A91" s="11" t="s">
        <v>67</v>
      </c>
      <c r="B91" s="11" t="s">
        <v>68</v>
      </c>
      <c r="C91" s="11" t="s">
        <v>69</v>
      </c>
      <c r="D91" s="11" t="s">
        <v>70</v>
      </c>
      <c r="E91" s="11" t="s">
        <v>71</v>
      </c>
      <c r="F91" s="11" t="s">
        <v>72</v>
      </c>
      <c r="J91" s="11" t="s">
        <v>67</v>
      </c>
      <c r="K91" s="11" t="s">
        <v>68</v>
      </c>
      <c r="L91" s="11" t="s">
        <v>69</v>
      </c>
      <c r="M91" s="11" t="s">
        <v>70</v>
      </c>
      <c r="N91" s="11" t="s">
        <v>71</v>
      </c>
      <c r="O91" s="11" t="s">
        <v>72</v>
      </c>
    </row>
    <row r="92" spans="1:17" x14ac:dyDescent="0.25">
      <c r="A92" s="44" t="s">
        <v>66</v>
      </c>
      <c r="B92" s="45"/>
      <c r="C92" s="45"/>
      <c r="D92" s="45"/>
      <c r="E92" s="45"/>
      <c r="F92" s="46"/>
      <c r="J92" s="44" t="s">
        <v>97</v>
      </c>
      <c r="K92" s="45"/>
      <c r="L92" s="45"/>
      <c r="M92" s="45"/>
      <c r="N92" s="45"/>
      <c r="O92" s="46"/>
    </row>
    <row r="93" spans="1:17" x14ac:dyDescent="0.25">
      <c r="A93" s="5" t="s">
        <v>51</v>
      </c>
      <c r="B93" s="14">
        <v>21.487603305785132</v>
      </c>
      <c r="C93" s="22">
        <v>8.1999999999999993</v>
      </c>
      <c r="D93" s="27">
        <v>1.1935599183170289</v>
      </c>
      <c r="E93" s="10">
        <v>10</v>
      </c>
      <c r="F93" s="12">
        <f>0.1*(B93-C93)*D93*E93</f>
        <v>15.859550716281987</v>
      </c>
      <c r="J93" s="5" t="s">
        <v>51</v>
      </c>
      <c r="K93" s="14">
        <f>(H85+Q60)/2</f>
        <v>12.520964751970084</v>
      </c>
      <c r="L93" s="22">
        <v>8.1999999999999993</v>
      </c>
      <c r="M93" s="27">
        <v>1.1935599183170289</v>
      </c>
      <c r="N93" s="10">
        <v>10</v>
      </c>
      <c r="O93" s="12">
        <f>0.1*(K93-L93)*M93*N93</f>
        <v>5.1573303364121745</v>
      </c>
    </row>
    <row r="94" spans="1:17" x14ac:dyDescent="0.25">
      <c r="A94" s="15" t="s">
        <v>52</v>
      </c>
      <c r="B94" s="14">
        <v>23.791821561338317</v>
      </c>
      <c r="C94" s="22">
        <v>9.4</v>
      </c>
      <c r="D94" s="27">
        <v>1.2734261525158388</v>
      </c>
      <c r="E94" s="10">
        <v>10</v>
      </c>
      <c r="F94" s="12">
        <f>0.1*(B94-C94)*D94*E94</f>
        <v>18.326921958549548</v>
      </c>
      <c r="J94" s="15" t="s">
        <v>52</v>
      </c>
      <c r="K94" s="14">
        <f t="shared" ref="K94:K95" si="40">(H86+Q61)/2</f>
        <v>14.460071356623088</v>
      </c>
      <c r="L94" s="22">
        <v>9.4</v>
      </c>
      <c r="M94" s="27">
        <v>1.2734261525158388</v>
      </c>
      <c r="N94" s="10">
        <v>10</v>
      </c>
      <c r="O94" s="12">
        <f>0.1*(K94-L94)*M94*N94</f>
        <v>6.4436271991201384</v>
      </c>
    </row>
    <row r="95" spans="1:17" x14ac:dyDescent="0.25">
      <c r="A95" s="5" t="s">
        <v>53</v>
      </c>
      <c r="B95" s="14">
        <v>33.643771827706608</v>
      </c>
      <c r="C95" s="22">
        <v>9.1</v>
      </c>
      <c r="D95" s="27">
        <v>1.3583686431806572</v>
      </c>
      <c r="E95" s="10">
        <v>10</v>
      </c>
      <c r="F95" s="12">
        <f>0.1*(B95-C95)*D95*E95</f>
        <v>33.33949003613747</v>
      </c>
      <c r="J95" s="5" t="s">
        <v>53</v>
      </c>
      <c r="K95" s="14">
        <f t="shared" si="40"/>
        <v>11.410383908972806</v>
      </c>
      <c r="L95" s="22">
        <v>9.1</v>
      </c>
      <c r="M95" s="27">
        <v>1.3583686431806572</v>
      </c>
      <c r="N95" s="10">
        <v>10</v>
      </c>
      <c r="O95" s="12">
        <f>0.1*(K95-L95)*M95*N95</f>
        <v>3.1383530556578139</v>
      </c>
    </row>
    <row r="96" spans="1:17" x14ac:dyDescent="0.25">
      <c r="A96" s="47" t="s">
        <v>73</v>
      </c>
      <c r="B96" s="48"/>
      <c r="C96" s="48"/>
      <c r="D96" s="48"/>
      <c r="E96" s="49"/>
      <c r="F96" s="18">
        <f>SUM(F93:F95)</f>
        <v>67.525962710968997</v>
      </c>
      <c r="J96" s="47" t="s">
        <v>73</v>
      </c>
      <c r="K96" s="48"/>
      <c r="L96" s="48"/>
      <c r="M96" s="48"/>
      <c r="N96" s="49"/>
      <c r="O96" s="18">
        <f>SUM(O93:O95)</f>
        <v>14.739310591190126</v>
      </c>
    </row>
    <row r="97" spans="1:15" x14ac:dyDescent="0.25">
      <c r="A97" s="44" t="s">
        <v>74</v>
      </c>
      <c r="B97" s="45"/>
      <c r="C97" s="45"/>
      <c r="D97" s="45"/>
      <c r="E97" s="45"/>
      <c r="F97" s="46"/>
      <c r="J97" s="44" t="s">
        <v>98</v>
      </c>
      <c r="K97" s="45"/>
      <c r="L97" s="45"/>
      <c r="M97" s="45"/>
      <c r="N97" s="45"/>
      <c r="O97" s="46"/>
    </row>
    <row r="98" spans="1:15" x14ac:dyDescent="0.25">
      <c r="A98" s="5" t="s">
        <v>51</v>
      </c>
      <c r="B98" s="14">
        <v>12.273689160592522</v>
      </c>
      <c r="C98" s="22">
        <v>8.1999999999999993</v>
      </c>
      <c r="D98" s="27">
        <v>1.1935599183170289</v>
      </c>
      <c r="E98" s="10">
        <v>10</v>
      </c>
      <c r="F98" s="12">
        <f>0.1*(B98-C98)*D98*E98</f>
        <v>4.8621921017657774</v>
      </c>
      <c r="J98" s="5" t="s">
        <v>51</v>
      </c>
      <c r="K98" s="14">
        <f>(Q65+Q70)/2</f>
        <v>13.673149805242652</v>
      </c>
      <c r="L98" s="22">
        <v>8.1999999999999993</v>
      </c>
      <c r="M98" s="27">
        <v>1.1935599183170289</v>
      </c>
      <c r="N98" s="10">
        <v>10</v>
      </c>
      <c r="O98" s="12">
        <f>0.1*(K98-L98)*M98*N98</f>
        <v>6.5325322344822832</v>
      </c>
    </row>
    <row r="99" spans="1:15" x14ac:dyDescent="0.25">
      <c r="A99" s="15" t="s">
        <v>52</v>
      </c>
      <c r="B99" s="14">
        <v>12.680756395995555</v>
      </c>
      <c r="C99" s="22">
        <v>9.4</v>
      </c>
      <c r="D99" s="27">
        <v>1.2734261525158388</v>
      </c>
      <c r="E99" s="10">
        <v>10</v>
      </c>
      <c r="F99" s="12">
        <f>0.1*(B99-C99)*D99*E99</f>
        <v>4.1778009946943486</v>
      </c>
      <c r="J99" s="15" t="s">
        <v>52</v>
      </c>
      <c r="K99" s="14">
        <f t="shared" ref="K99:K100" si="41">(Q66+Q71)/2</f>
        <v>13.715582620390776</v>
      </c>
      <c r="L99" s="22">
        <v>9.4</v>
      </c>
      <c r="M99" s="27">
        <v>1.2734261525158388</v>
      </c>
      <c r="N99" s="10">
        <v>10</v>
      </c>
      <c r="O99" s="12">
        <f>0.1*(K99-L99)*M99*N99</f>
        <v>5.4955757721484479</v>
      </c>
    </row>
    <row r="100" spans="1:15" x14ac:dyDescent="0.25">
      <c r="A100" s="5" t="s">
        <v>53</v>
      </c>
      <c r="B100" s="14">
        <v>12.176294820717134</v>
      </c>
      <c r="C100" s="22">
        <v>9.1</v>
      </c>
      <c r="D100" s="27">
        <v>1.3583686431806572</v>
      </c>
      <c r="E100" s="10">
        <v>10</v>
      </c>
      <c r="F100" s="12">
        <f>0.1*(B100-C100)*D100*E100</f>
        <v>4.1787424216412168</v>
      </c>
      <c r="J100" s="5" t="s">
        <v>53</v>
      </c>
      <c r="K100" s="14">
        <f t="shared" si="41"/>
        <v>11.242298201940415</v>
      </c>
      <c r="L100" s="22">
        <v>9.1</v>
      </c>
      <c r="M100" s="27">
        <v>1.3583686431806572</v>
      </c>
      <c r="N100" s="10">
        <v>10</v>
      </c>
      <c r="O100" s="12">
        <f>0.1*(K100-L100)*M100*N100</f>
        <v>2.9100307018581626</v>
      </c>
    </row>
    <row r="101" spans="1:15" x14ac:dyDescent="0.25">
      <c r="A101" s="47" t="s">
        <v>73</v>
      </c>
      <c r="B101" s="48"/>
      <c r="C101" s="48"/>
      <c r="D101" s="48"/>
      <c r="E101" s="49"/>
      <c r="F101" s="18">
        <f>SUM(F98:F100)</f>
        <v>13.218735518101344</v>
      </c>
      <c r="J101" s="47" t="s">
        <v>73</v>
      </c>
      <c r="K101" s="48"/>
      <c r="L101" s="48"/>
      <c r="M101" s="48"/>
      <c r="N101" s="49"/>
      <c r="O101" s="18">
        <f>SUM(O98:O100)</f>
        <v>14.938138708488893</v>
      </c>
    </row>
    <row r="102" spans="1:15" x14ac:dyDescent="0.25">
      <c r="A102" s="44" t="s">
        <v>75</v>
      </c>
      <c r="B102" s="45"/>
      <c r="C102" s="45"/>
      <c r="D102" s="45"/>
      <c r="E102" s="45"/>
      <c r="F102" s="46"/>
      <c r="J102" s="44" t="s">
        <v>99</v>
      </c>
      <c r="K102" s="45"/>
      <c r="L102" s="45"/>
      <c r="M102" s="45"/>
      <c r="N102" s="45"/>
      <c r="O102" s="46"/>
    </row>
    <row r="103" spans="1:15" x14ac:dyDescent="0.25">
      <c r="A103" s="5" t="s">
        <v>51</v>
      </c>
      <c r="B103" s="14">
        <v>12.00740544829412</v>
      </c>
      <c r="C103" s="22">
        <v>8.1999999999999993</v>
      </c>
      <c r="D103" s="27">
        <v>1.1935599183170289</v>
      </c>
      <c r="E103" s="10">
        <v>10</v>
      </c>
      <c r="F103" s="12">
        <f>0.1*(B103-C103)*D103*E103</f>
        <v>4.5443665358657421</v>
      </c>
      <c r="J103" s="5" t="s">
        <v>51</v>
      </c>
      <c r="K103" s="14">
        <f>(Q75+Q80)/2</f>
        <v>13.447873080915828</v>
      </c>
      <c r="L103" s="22">
        <v>8.1999999999999993</v>
      </c>
      <c r="M103" s="27">
        <v>1.1935599183170289</v>
      </c>
      <c r="N103" s="10">
        <v>10</v>
      </c>
      <c r="O103" s="12">
        <f>0.1*(K103-L103)*M103*N103</f>
        <v>6.2636509657960318</v>
      </c>
    </row>
    <row r="104" spans="1:15" x14ac:dyDescent="0.25">
      <c r="A104" s="15" t="s">
        <v>52</v>
      </c>
      <c r="B104" s="14">
        <v>14.415781487101668</v>
      </c>
      <c r="C104" s="22">
        <v>9.4</v>
      </c>
      <c r="D104" s="27">
        <v>1.2734261525158388</v>
      </c>
      <c r="E104" s="10">
        <v>10</v>
      </c>
      <c r="F104" s="12">
        <f>0.1*(B104-C104)*D104*E104</f>
        <v>6.3872273209800499</v>
      </c>
      <c r="J104" s="15" t="s">
        <v>52</v>
      </c>
      <c r="K104" s="14">
        <f t="shared" ref="K104:K105" si="42">(Q76+Q81)/2</f>
        <v>21.434160518667568</v>
      </c>
      <c r="L104" s="22">
        <v>9.4</v>
      </c>
      <c r="M104" s="27">
        <v>1.2734261525158388</v>
      </c>
      <c r="N104" s="10">
        <v>10</v>
      </c>
      <c r="O104" s="12">
        <f>0.1*(K104-L104)*M104*N104</f>
        <v>15.324614728044853</v>
      </c>
    </row>
    <row r="105" spans="1:15" x14ac:dyDescent="0.25">
      <c r="A105" s="5" t="s">
        <v>53</v>
      </c>
      <c r="B105" s="14">
        <v>13.742417172188521</v>
      </c>
      <c r="C105" s="22">
        <v>9.1</v>
      </c>
      <c r="D105" s="27">
        <v>1.3583686431806572</v>
      </c>
      <c r="E105" s="10">
        <v>10</v>
      </c>
      <c r="F105" s="12">
        <f>0.1*(B105-C105)*D105*E105</f>
        <v>6.3061139152643051</v>
      </c>
      <c r="J105" s="5" t="s">
        <v>53</v>
      </c>
      <c r="K105" s="14">
        <f t="shared" si="42"/>
        <v>20.259283831519301</v>
      </c>
      <c r="L105" s="22">
        <v>9.1</v>
      </c>
      <c r="M105" s="27">
        <v>1.3583686431806572</v>
      </c>
      <c r="N105" s="10">
        <v>10</v>
      </c>
      <c r="O105" s="12">
        <f>0.1*(K105-L105)*M105*N105</f>
        <v>15.158421237088719</v>
      </c>
    </row>
    <row r="106" spans="1:15" x14ac:dyDescent="0.25">
      <c r="A106" s="47" t="s">
        <v>73</v>
      </c>
      <c r="B106" s="48"/>
      <c r="C106" s="48"/>
      <c r="D106" s="48"/>
      <c r="E106" s="49"/>
      <c r="F106" s="18">
        <f>SUM(F103:F105)</f>
        <v>17.237707772110099</v>
      </c>
      <c r="J106" s="47" t="s">
        <v>73</v>
      </c>
      <c r="K106" s="48"/>
      <c r="L106" s="48"/>
      <c r="M106" s="48"/>
      <c r="N106" s="49"/>
      <c r="O106" s="18">
        <f>SUM(O103:O105)</f>
        <v>36.746686930929606</v>
      </c>
    </row>
    <row r="107" spans="1:15" x14ac:dyDescent="0.25">
      <c r="A107" s="44" t="s">
        <v>96</v>
      </c>
      <c r="B107" s="45"/>
      <c r="C107" s="45"/>
      <c r="D107" s="45"/>
      <c r="E107" s="45"/>
      <c r="F107" s="46"/>
    </row>
    <row r="108" spans="1:15" x14ac:dyDescent="0.25">
      <c r="A108" s="5" t="s">
        <v>51</v>
      </c>
      <c r="B108" s="14">
        <f>(H75+H80)/2</f>
        <v>13.639468260690766</v>
      </c>
      <c r="C108" s="22">
        <v>8.1999999999999993</v>
      </c>
      <c r="D108" s="27">
        <v>1.1935599183170289</v>
      </c>
      <c r="E108" s="10">
        <v>10</v>
      </c>
      <c r="F108" s="12">
        <f>0.1*(B108-C108)*D108*E108</f>
        <v>6.4923312929181423</v>
      </c>
    </row>
    <row r="109" spans="1:15" x14ac:dyDescent="0.25">
      <c r="A109" s="15" t="s">
        <v>52</v>
      </c>
      <c r="B109" s="14">
        <f t="shared" ref="B109:B110" si="43">(H76+H81)/2</f>
        <v>16.17430579652202</v>
      </c>
      <c r="C109" s="22">
        <v>9.4</v>
      </c>
      <c r="D109" s="27">
        <v>1.2734261525158388</v>
      </c>
      <c r="E109" s="10">
        <v>10</v>
      </c>
      <c r="F109" s="12">
        <f>0.1*(B109-C109)*D109*E109</f>
        <v>8.6265781664307806</v>
      </c>
    </row>
    <row r="110" spans="1:15" x14ac:dyDescent="0.25">
      <c r="A110" s="5" t="s">
        <v>53</v>
      </c>
      <c r="B110" s="14">
        <f t="shared" si="43"/>
        <v>14.04378811255603</v>
      </c>
      <c r="C110" s="22">
        <v>9.1</v>
      </c>
      <c r="D110" s="27">
        <v>1.3583686431806572</v>
      </c>
      <c r="E110" s="10">
        <v>10</v>
      </c>
      <c r="F110" s="12">
        <f>0.1*(B110-C110)*D110*E110</f>
        <v>6.7154867506253968</v>
      </c>
    </row>
    <row r="111" spans="1:15" x14ac:dyDescent="0.25">
      <c r="A111" s="47" t="s">
        <v>73</v>
      </c>
      <c r="B111" s="48"/>
      <c r="C111" s="48"/>
      <c r="D111" s="48"/>
      <c r="E111" s="49"/>
      <c r="F111" s="18">
        <f>SUM(F108:F110)</f>
        <v>21.834396209974322</v>
      </c>
    </row>
    <row r="117" ht="27" customHeight="1" x14ac:dyDescent="0.25"/>
  </sheetData>
  <mergeCells count="55">
    <mergeCell ref="K40:S40"/>
    <mergeCell ref="A44:I44"/>
    <mergeCell ref="A48:I48"/>
    <mergeCell ref="K36:S36"/>
    <mergeCell ref="K32:S32"/>
    <mergeCell ref="K44:S44"/>
    <mergeCell ref="A102:F102"/>
    <mergeCell ref="A106:E106"/>
    <mergeCell ref="A107:F107"/>
    <mergeCell ref="A111:E111"/>
    <mergeCell ref="J92:O92"/>
    <mergeCell ref="J96:N96"/>
    <mergeCell ref="J97:O97"/>
    <mergeCell ref="J101:N101"/>
    <mergeCell ref="J102:O102"/>
    <mergeCell ref="J106:N106"/>
    <mergeCell ref="A96:E96"/>
    <mergeCell ref="A92:F92"/>
    <mergeCell ref="A97:F97"/>
    <mergeCell ref="A101:E101"/>
    <mergeCell ref="J74:Q74"/>
    <mergeCell ref="J78:P78"/>
    <mergeCell ref="J79:Q79"/>
    <mergeCell ref="J83:P83"/>
    <mergeCell ref="J59:Q59"/>
    <mergeCell ref="J63:P63"/>
    <mergeCell ref="J64:Q64"/>
    <mergeCell ref="J68:P68"/>
    <mergeCell ref="J69:Q69"/>
    <mergeCell ref="J73:P73"/>
    <mergeCell ref="A74:H74"/>
    <mergeCell ref="A78:G78"/>
    <mergeCell ref="A79:H79"/>
    <mergeCell ref="A83:G83"/>
    <mergeCell ref="A84:H84"/>
    <mergeCell ref="A88:G88"/>
    <mergeCell ref="A59:H59"/>
    <mergeCell ref="A63:G63"/>
    <mergeCell ref="A64:H64"/>
    <mergeCell ref="A68:G68"/>
    <mergeCell ref="A69:H69"/>
    <mergeCell ref="A73:G73"/>
    <mergeCell ref="A32:I32"/>
    <mergeCell ref="A36:I36"/>
    <mergeCell ref="A40:I40"/>
    <mergeCell ref="A18:A20"/>
    <mergeCell ref="A21:A23"/>
    <mergeCell ref="A24:A26"/>
    <mergeCell ref="A27:A29"/>
    <mergeCell ref="A1:D1"/>
    <mergeCell ref="A3:A5"/>
    <mergeCell ref="A6:A8"/>
    <mergeCell ref="A9:A11"/>
    <mergeCell ref="A12:A14"/>
    <mergeCell ref="A15:A1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03.05</vt:lpstr>
      <vt:lpstr>26.05</vt:lpstr>
      <vt:lpstr>09.06</vt:lpstr>
      <vt:lpstr>13.07</vt:lpstr>
      <vt:lpstr>03.08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2022-10-03T21:26:51Z</dcterms:modified>
</cp:coreProperties>
</file>