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покр INDVI" sheetId="1" r:id="rId1"/>
    <sheet name="Бот сост З 1 пв" sheetId="3" r:id="rId2"/>
    <sheet name="Бот сост  2 дв" sheetId="4" r:id="rId3"/>
    <sheet name="Бот сост З 3 дв" sheetId="5" r:id="rId4"/>
    <sheet name="Бот сост контроль" sheetId="6" r:id="rId5"/>
    <sheet name="Урожайность" sheetId="7" r:id="rId6"/>
    <sheet name="Почва" sheetId="8" r:id="rId7"/>
  </sheets>
  <calcPr calcId="145621"/>
</workbook>
</file>

<file path=xl/calcChain.xml><?xml version="1.0" encoding="utf-8"?>
<calcChain xmlns="http://schemas.openxmlformats.org/spreadsheetml/2006/main">
  <c r="L87" i="4" l="1"/>
  <c r="C27" i="7" l="1"/>
  <c r="B27" i="7"/>
  <c r="D26" i="7"/>
  <c r="I21" i="7"/>
  <c r="I20" i="7"/>
  <c r="I22" i="7" s="1"/>
  <c r="D25" i="7"/>
  <c r="D24" i="7"/>
  <c r="D23" i="7"/>
  <c r="D22" i="7"/>
  <c r="D21" i="7"/>
  <c r="D20" i="7"/>
  <c r="D19" i="7"/>
  <c r="D18" i="7"/>
  <c r="D27" i="7" s="1"/>
  <c r="D6" i="7"/>
  <c r="D7" i="7"/>
  <c r="D8" i="7"/>
  <c r="D9" i="7"/>
  <c r="D10" i="7"/>
  <c r="D11" i="7"/>
  <c r="D12" i="7"/>
  <c r="D5" i="7"/>
  <c r="D13" i="7" s="1"/>
  <c r="R13" i="5" l="1"/>
  <c r="R13" i="4"/>
  <c r="F20" i="6" l="1"/>
  <c r="F21" i="6"/>
  <c r="F22" i="6"/>
  <c r="F23" i="6"/>
  <c r="F24" i="6"/>
  <c r="F25" i="6"/>
  <c r="F26" i="6"/>
  <c r="F19" i="6"/>
  <c r="B47" i="5" l="1"/>
  <c r="E52" i="5" s="1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57" i="5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50" i="4"/>
  <c r="L36" i="3"/>
  <c r="L37" i="3"/>
  <c r="L38" i="3"/>
  <c r="L39" i="3"/>
  <c r="L40" i="3"/>
  <c r="L41" i="3"/>
  <c r="L42" i="3"/>
  <c r="L43" i="3"/>
  <c r="L44" i="3"/>
  <c r="L35" i="3"/>
  <c r="B5" i="3"/>
  <c r="E47" i="5" l="1"/>
  <c r="E49" i="5"/>
  <c r="E51" i="5"/>
  <c r="E48" i="5"/>
  <c r="E50" i="5"/>
  <c r="L64" i="4"/>
  <c r="H22" i="7"/>
  <c r="G22" i="7"/>
  <c r="H14" i="7"/>
  <c r="G14" i="7"/>
  <c r="C13" i="7"/>
  <c r="B13" i="7"/>
  <c r="P14" i="6" l="1"/>
  <c r="P13" i="6"/>
  <c r="P12" i="6"/>
  <c r="P11" i="6"/>
  <c r="P10" i="6"/>
  <c r="P15" i="6" s="1"/>
  <c r="B10" i="6"/>
  <c r="E14" i="6" s="1"/>
  <c r="P8" i="6"/>
  <c r="P7" i="6"/>
  <c r="P6" i="6"/>
  <c r="P5" i="6"/>
  <c r="B5" i="6"/>
  <c r="E8" i="6" s="1"/>
  <c r="P52" i="5"/>
  <c r="P51" i="5"/>
  <c r="P50" i="5"/>
  <c r="P49" i="5"/>
  <c r="P48" i="5"/>
  <c r="P47" i="5"/>
  <c r="P45" i="5"/>
  <c r="P44" i="5"/>
  <c r="P43" i="5"/>
  <c r="B43" i="5"/>
  <c r="E45" i="5" s="1"/>
  <c r="P41" i="5"/>
  <c r="P40" i="5"/>
  <c r="P39" i="5"/>
  <c r="P38" i="5"/>
  <c r="P37" i="5"/>
  <c r="P36" i="5"/>
  <c r="P35" i="5"/>
  <c r="P42" i="5" s="1"/>
  <c r="B35" i="5"/>
  <c r="E41" i="5" s="1"/>
  <c r="P33" i="5"/>
  <c r="E33" i="5"/>
  <c r="P32" i="5"/>
  <c r="E32" i="5"/>
  <c r="P31" i="5"/>
  <c r="E31" i="5"/>
  <c r="P30" i="5"/>
  <c r="P34" i="5" s="1"/>
  <c r="E30" i="5"/>
  <c r="P28" i="5"/>
  <c r="P27" i="5"/>
  <c r="P26" i="5"/>
  <c r="P29" i="5" s="1"/>
  <c r="B26" i="5"/>
  <c r="E28" i="5" s="1"/>
  <c r="P24" i="5"/>
  <c r="P23" i="5"/>
  <c r="P22" i="5"/>
  <c r="P21" i="5"/>
  <c r="B21" i="5"/>
  <c r="E24" i="5" s="1"/>
  <c r="P19" i="5"/>
  <c r="P18" i="5"/>
  <c r="P17" i="5"/>
  <c r="P16" i="5"/>
  <c r="P20" i="5" s="1"/>
  <c r="B16" i="5"/>
  <c r="E19" i="5" s="1"/>
  <c r="P14" i="5"/>
  <c r="P13" i="5"/>
  <c r="P12" i="5"/>
  <c r="P11" i="5"/>
  <c r="B11" i="5"/>
  <c r="E14" i="5" s="1"/>
  <c r="P9" i="5"/>
  <c r="P8" i="5"/>
  <c r="P7" i="5"/>
  <c r="P6" i="5"/>
  <c r="P5" i="5"/>
  <c r="B5" i="5"/>
  <c r="E9" i="5" s="1"/>
  <c r="P46" i="4"/>
  <c r="P45" i="4"/>
  <c r="P44" i="4"/>
  <c r="P47" i="4" s="1"/>
  <c r="B44" i="4"/>
  <c r="E46" i="4" s="1"/>
  <c r="P42" i="4"/>
  <c r="P41" i="4"/>
  <c r="P40" i="4"/>
  <c r="P39" i="4"/>
  <c r="B39" i="4"/>
  <c r="E42" i="4" s="1"/>
  <c r="P37" i="4"/>
  <c r="E37" i="4"/>
  <c r="P36" i="4"/>
  <c r="E36" i="4"/>
  <c r="P35" i="4"/>
  <c r="E35" i="4"/>
  <c r="P34" i="4"/>
  <c r="P38" i="4" s="1"/>
  <c r="E34" i="4"/>
  <c r="P32" i="4"/>
  <c r="P31" i="4"/>
  <c r="P30" i="4"/>
  <c r="B30" i="4"/>
  <c r="E32" i="4" s="1"/>
  <c r="P28" i="4"/>
  <c r="P27" i="4"/>
  <c r="P26" i="4"/>
  <c r="P25" i="4"/>
  <c r="B25" i="4"/>
  <c r="E28" i="4" s="1"/>
  <c r="P23" i="4"/>
  <c r="P22" i="4"/>
  <c r="P21" i="4"/>
  <c r="P20" i="4"/>
  <c r="B20" i="4"/>
  <c r="E23" i="4" s="1"/>
  <c r="P18" i="4"/>
  <c r="P17" i="4"/>
  <c r="P16" i="4"/>
  <c r="P15" i="4"/>
  <c r="B15" i="4"/>
  <c r="E18" i="4" s="1"/>
  <c r="P13" i="4"/>
  <c r="P12" i="4"/>
  <c r="P11" i="4"/>
  <c r="B11" i="4"/>
  <c r="E13" i="4" s="1"/>
  <c r="P9" i="4"/>
  <c r="P8" i="4"/>
  <c r="P7" i="4"/>
  <c r="P6" i="4"/>
  <c r="P5" i="4"/>
  <c r="B5" i="4"/>
  <c r="E9" i="4" s="1"/>
  <c r="P30" i="3"/>
  <c r="P28" i="3"/>
  <c r="B23" i="3"/>
  <c r="E26" i="3" s="1"/>
  <c r="P26" i="3" s="1"/>
  <c r="P21" i="3"/>
  <c r="P20" i="3"/>
  <c r="P19" i="3"/>
  <c r="P18" i="3"/>
  <c r="P17" i="3"/>
  <c r="B17" i="3"/>
  <c r="E21" i="3" s="1"/>
  <c r="P15" i="3"/>
  <c r="P14" i="3"/>
  <c r="B14" i="3"/>
  <c r="E15" i="3" s="1"/>
  <c r="P12" i="3"/>
  <c r="P10" i="3"/>
  <c r="P9" i="3"/>
  <c r="P8" i="3"/>
  <c r="B8" i="3"/>
  <c r="E10" i="3" s="1"/>
  <c r="P6" i="3"/>
  <c r="P5" i="3"/>
  <c r="E6" i="3"/>
  <c r="P10" i="5" l="1"/>
  <c r="P15" i="5"/>
  <c r="E43" i="5"/>
  <c r="P53" i="5"/>
  <c r="P46" i="5"/>
  <c r="E44" i="5"/>
  <c r="P25" i="5"/>
  <c r="E35" i="5"/>
  <c r="E36" i="5"/>
  <c r="E37" i="5"/>
  <c r="E38" i="5"/>
  <c r="E39" i="5"/>
  <c r="P24" i="4"/>
  <c r="P33" i="4"/>
  <c r="P43" i="4"/>
  <c r="P10" i="4"/>
  <c r="P14" i="4"/>
  <c r="P19" i="4"/>
  <c r="P29" i="4"/>
  <c r="P7" i="3"/>
  <c r="P16" i="3"/>
  <c r="P22" i="3"/>
  <c r="P9" i="6"/>
  <c r="E5" i="6"/>
  <c r="E6" i="6"/>
  <c r="E7" i="6"/>
  <c r="E10" i="6"/>
  <c r="E11" i="6"/>
  <c r="E12" i="6"/>
  <c r="E13" i="6"/>
  <c r="E5" i="5"/>
  <c r="E6" i="5"/>
  <c r="E7" i="5"/>
  <c r="E8" i="5"/>
  <c r="E11" i="5"/>
  <c r="E12" i="5"/>
  <c r="E13" i="5"/>
  <c r="E16" i="5"/>
  <c r="E17" i="5"/>
  <c r="E18" i="5"/>
  <c r="E21" i="5"/>
  <c r="E22" i="5"/>
  <c r="E23" i="5"/>
  <c r="E26" i="5"/>
  <c r="E27" i="5"/>
  <c r="E40" i="5"/>
  <c r="E5" i="4"/>
  <c r="E6" i="4"/>
  <c r="E7" i="4"/>
  <c r="E8" i="4"/>
  <c r="E11" i="4"/>
  <c r="E12" i="4"/>
  <c r="E15" i="4"/>
  <c r="E16" i="4"/>
  <c r="E17" i="4"/>
  <c r="E20" i="4"/>
  <c r="E21" i="4"/>
  <c r="E22" i="4"/>
  <c r="E25" i="4"/>
  <c r="E26" i="4"/>
  <c r="E27" i="4"/>
  <c r="E30" i="4"/>
  <c r="E31" i="4"/>
  <c r="E39" i="4"/>
  <c r="E40" i="4"/>
  <c r="E41" i="4"/>
  <c r="E44" i="4"/>
  <c r="E45" i="4"/>
  <c r="E5" i="3"/>
  <c r="E8" i="3"/>
  <c r="E9" i="3"/>
  <c r="E14" i="3"/>
  <c r="E17" i="3"/>
  <c r="E18" i="3"/>
  <c r="E19" i="3"/>
  <c r="E20" i="3"/>
  <c r="E23" i="3"/>
  <c r="P23" i="3" s="1"/>
  <c r="E24" i="3"/>
  <c r="P24" i="3" s="1"/>
  <c r="E25" i="3"/>
  <c r="P25" i="3" s="1"/>
  <c r="P36" i="1"/>
  <c r="P37" i="1"/>
  <c r="P38" i="1"/>
  <c r="P39" i="1"/>
  <c r="P40" i="1"/>
  <c r="P41" i="1"/>
  <c r="P42" i="1"/>
  <c r="P43" i="1"/>
  <c r="P44" i="1"/>
  <c r="P35" i="1"/>
  <c r="P31" i="1"/>
  <c r="P30" i="1"/>
  <c r="P18" i="1"/>
  <c r="P19" i="1"/>
  <c r="P20" i="1"/>
  <c r="P21" i="1"/>
  <c r="P17" i="1"/>
  <c r="P23" i="1"/>
  <c r="P24" i="1"/>
  <c r="P25" i="1"/>
  <c r="P26" i="1"/>
  <c r="P22" i="1"/>
  <c r="G31" i="1"/>
  <c r="G30" i="1"/>
  <c r="G18" i="1"/>
  <c r="H18" i="1" s="1"/>
  <c r="G19" i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I18" i="1"/>
  <c r="I20" i="1"/>
  <c r="I21" i="1"/>
  <c r="I22" i="1"/>
  <c r="I23" i="1"/>
  <c r="I24" i="1"/>
  <c r="I25" i="1"/>
  <c r="I26" i="1"/>
  <c r="G17" i="1"/>
  <c r="G5" i="1"/>
  <c r="G6" i="1"/>
  <c r="G7" i="1"/>
  <c r="G8" i="1"/>
  <c r="G9" i="1"/>
  <c r="G10" i="1"/>
  <c r="G11" i="1"/>
  <c r="G12" i="1"/>
  <c r="G13" i="1"/>
  <c r="G4" i="1"/>
  <c r="H13" i="1" l="1"/>
  <c r="I13" i="1" s="1"/>
  <c r="H11" i="1"/>
  <c r="I11" i="1" s="1"/>
  <c r="H9" i="1"/>
  <c r="I9" i="1" s="1"/>
  <c r="H7" i="1"/>
  <c r="I7" i="1" s="1"/>
  <c r="H5" i="1"/>
  <c r="I5" i="1" s="1"/>
  <c r="H31" i="1"/>
  <c r="I31" i="1" s="1"/>
  <c r="H4" i="1"/>
  <c r="I4" i="1" s="1"/>
  <c r="H12" i="1"/>
  <c r="I12" i="1" s="1"/>
  <c r="H10" i="1"/>
  <c r="I10" i="1" s="1"/>
  <c r="H8" i="1"/>
  <c r="I8" i="1" s="1"/>
  <c r="H6" i="1"/>
  <c r="I6" i="1" s="1"/>
  <c r="H17" i="1"/>
  <c r="I17" i="1" s="1"/>
  <c r="H19" i="1"/>
  <c r="I19" i="1" s="1"/>
  <c r="H30" i="1"/>
  <c r="I30" i="1" s="1"/>
  <c r="P27" i="3"/>
  <c r="P13" i="1" l="1"/>
  <c r="P12" i="1"/>
  <c r="P11" i="1"/>
  <c r="P10" i="1"/>
  <c r="P9" i="1"/>
  <c r="P8" i="1"/>
  <c r="P7" i="1"/>
  <c r="P6" i="1"/>
  <c r="P5" i="1"/>
  <c r="P4" i="1"/>
</calcChain>
</file>

<file path=xl/sharedStrings.xml><?xml version="1.0" encoding="utf-8"?>
<sst xmlns="http://schemas.openxmlformats.org/spreadsheetml/2006/main" count="683" uniqueCount="92">
  <si>
    <t>Проективное покрытие</t>
  </si>
  <si>
    <t>Образцы</t>
  </si>
  <si>
    <t>образец 4</t>
  </si>
  <si>
    <t>образец 2</t>
  </si>
  <si>
    <t>образец 1</t>
  </si>
  <si>
    <t>образец 3</t>
  </si>
  <si>
    <t>образец 7</t>
  </si>
  <si>
    <t>образец 9</t>
  </si>
  <si>
    <t>Показатели</t>
  </si>
  <si>
    <t>ср</t>
  </si>
  <si>
    <t>INDVI</t>
  </si>
  <si>
    <t>образец 5</t>
  </si>
  <si>
    <t>образец 6</t>
  </si>
  <si>
    <t>образец 8</t>
  </si>
  <si>
    <t>образец 10</t>
  </si>
  <si>
    <t>Загон 2 до выпаса</t>
  </si>
  <si>
    <t>Урожайность</t>
  </si>
  <si>
    <t>Зеленая масса</t>
  </si>
  <si>
    <t>Сухая масса</t>
  </si>
  <si>
    <t>Проек. пок %</t>
  </si>
  <si>
    <t>общ</t>
  </si>
  <si>
    <t>% соотн пуст кл</t>
  </si>
  <si>
    <t>Загон 3 до выпаса</t>
  </si>
  <si>
    <t>Загон 1 после выпаса</t>
  </si>
  <si>
    <t>образец 12</t>
  </si>
  <si>
    <t>контроль</t>
  </si>
  <si>
    <t>образец 13</t>
  </si>
  <si>
    <t>образец 14</t>
  </si>
  <si>
    <t>образец 15</t>
  </si>
  <si>
    <t xml:space="preserve">Образцы </t>
  </si>
  <si>
    <t>пастбищная масса, г\м2</t>
  </si>
  <si>
    <t>Растений</t>
  </si>
  <si>
    <t>Вес фракции, г</t>
  </si>
  <si>
    <t>процентное соотношение фракции, %</t>
  </si>
  <si>
    <t>Высота растений , см</t>
  </si>
  <si>
    <t>Образец 1</t>
  </si>
  <si>
    <t>Молочай острый (Euphorbia esula)</t>
  </si>
  <si>
    <t>Пырей ползучий (Elytrigia repens)</t>
  </si>
  <si>
    <t>среднее</t>
  </si>
  <si>
    <t>Образец 2</t>
  </si>
  <si>
    <t>Полынь белая</t>
  </si>
  <si>
    <t>Овсяница валисская (Festuca valesiaca)</t>
  </si>
  <si>
    <t>Образец 4</t>
  </si>
  <si>
    <t>Образец 7</t>
  </si>
  <si>
    <t>Полынь горкая (Artemísia absínthium)</t>
  </si>
  <si>
    <t>Образец 14</t>
  </si>
  <si>
    <t>Полынь обыкновенный (Artemisia vulgaris)</t>
  </si>
  <si>
    <t>Мятлик луговой</t>
  </si>
  <si>
    <t>Вьюнок полевой (convōlvulus arvēnsis)</t>
  </si>
  <si>
    <t>Образец 15</t>
  </si>
  <si>
    <t>Подорожник большой</t>
  </si>
  <si>
    <t>Образец 13</t>
  </si>
  <si>
    <t>Образец 9</t>
  </si>
  <si>
    <t>Молочаай острый (Euphorbia esula)</t>
  </si>
  <si>
    <t>люцерна синая</t>
  </si>
  <si>
    <t>Образец 5</t>
  </si>
  <si>
    <r>
      <t>Кострец безостый (</t>
    </r>
    <r>
      <rPr>
        <i/>
        <sz val="11"/>
        <color rgb="FF202122"/>
        <rFont val="Times New Roman"/>
        <family val="1"/>
        <charset val="204"/>
      </rPr>
      <t>Brōmus inērmis</t>
    </r>
    <r>
      <rPr>
        <sz val="11"/>
        <color rgb="FF202122"/>
        <rFont val="Times New Roman"/>
        <family val="1"/>
        <charset val="204"/>
      </rPr>
      <t>) </t>
    </r>
  </si>
  <si>
    <t>Образец 6</t>
  </si>
  <si>
    <t>мятлик луговой</t>
  </si>
  <si>
    <t>Зопник клубненосный (Phlomis tuberosa)</t>
  </si>
  <si>
    <t>Образец 3</t>
  </si>
  <si>
    <t>нонея</t>
  </si>
  <si>
    <t>Образец 8</t>
  </si>
  <si>
    <t>Живокость полевая</t>
  </si>
  <si>
    <t>Образец 10</t>
  </si>
  <si>
    <t>молокан татарский</t>
  </si>
  <si>
    <t>Житняк гребенчатый (Agropyron cristatum)</t>
  </si>
  <si>
    <t>Полынь белоземельная (Artemisia terrae-albae)</t>
  </si>
  <si>
    <t>вика</t>
  </si>
  <si>
    <t>полынь белая</t>
  </si>
  <si>
    <t>Кострец безостый (Brōmus inērmis) </t>
  </si>
  <si>
    <t>Контроль</t>
  </si>
  <si>
    <t>К1</t>
  </si>
  <si>
    <t>Одуванчик</t>
  </si>
  <si>
    <t>одуванчик</t>
  </si>
  <si>
    <t xml:space="preserve">Образец 7 </t>
  </si>
  <si>
    <t xml:space="preserve">Образец 9 </t>
  </si>
  <si>
    <t>Контроль 1</t>
  </si>
  <si>
    <t>Контроль 2</t>
  </si>
  <si>
    <t>Наименование растений</t>
  </si>
  <si>
    <t>Живокость полевая (Delphínium)</t>
  </si>
  <si>
    <t>Тысячелистник обыкновенный (Achilеa millefоlium)</t>
  </si>
  <si>
    <t>Влага</t>
  </si>
  <si>
    <t>Плотность</t>
  </si>
  <si>
    <t>Загон 4 до выпаса</t>
  </si>
  <si>
    <t>Глубина</t>
  </si>
  <si>
    <t>%</t>
  </si>
  <si>
    <t>0-10см</t>
  </si>
  <si>
    <t>10-20cм</t>
  </si>
  <si>
    <t>20-30см</t>
  </si>
  <si>
    <t>Загон 5 до выпаса</t>
  </si>
  <si>
    <t>Зеленая масса т/га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</si>
</sst>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₽_-;\-* #,##0.00\ _₽_-;_-* &quot;-&quot;??\ _₽_-;_-@_-"/>
    <numFmt numFmtId="164" formatCode="0.0"/>
    <numFmt numFmtId="165" formatCode="_-* #,##0.0\ _₽_-;\-* #,##0.0\ _₽_-;_-* &quot;-&quot;??\ _₽_-;_-@_-"/>
    <numFmt numFmtId="166" formatCode="_-* #,##0.0\ _₽_-;\-* #,##0.0\ _₽_-;_-* &quot;-&quot;?\ _₽_-;_-@_-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theme="0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20"/>
      <color theme="1"/>
      <name val="Times New Roman"/>
      <family val="1"/>
      <charset val="204"/>
    </font>
    <font>
      <sz val="11"/>
      <color rgb="FF202122"/>
      <name val="Times New Roman"/>
      <family val="1"/>
      <charset val="204"/>
    </font>
    <font>
      <i/>
      <sz val="11"/>
      <color rgb="FF20212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rgb="FFFFFFCC"/>
      </patternFill>
    </fill>
    <fill>
      <patternFill patternType="solid">
        <fgColor theme="2"/>
        <bgColor rgb="FFFFFFCC"/>
      </patternFill>
    </fill>
    <fill>
      <patternFill patternType="solid">
        <fgColor theme="9" tint="0.79998168889431442"/>
        <bgColor rgb="FFFFFFC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/>
        <bgColor rgb="FFB9CDE5"/>
      </patternFill>
    </fill>
    <fill>
      <patternFill patternType="solid">
        <fgColor theme="0"/>
        <bgColor rgb="FFFFFFCC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35">
    <xf numFmtId="0" fontId="0" fillId="0" borderId="0" xfId="0"/>
    <xf numFmtId="0" fontId="2" fillId="0" borderId="1" xfId="0" applyFont="1" applyBorder="1"/>
    <xf numFmtId="0" fontId="2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2" fontId="2" fillId="0" borderId="1" xfId="0" applyNumberFormat="1" applyFont="1" applyBorder="1"/>
    <xf numFmtId="0" fontId="2" fillId="4" borderId="1" xfId="0" applyFont="1" applyFill="1" applyBorder="1" applyAlignment="1">
      <alignment horizontal="center"/>
    </xf>
    <xf numFmtId="2" fontId="1" fillId="5" borderId="1" xfId="0" applyNumberFormat="1" applyFont="1" applyFill="1" applyBorder="1"/>
    <xf numFmtId="0" fontId="1" fillId="6" borderId="1" xfId="0" applyFont="1" applyFill="1" applyBorder="1"/>
    <xf numFmtId="164" fontId="2" fillId="6" borderId="1" xfId="0" applyNumberFormat="1" applyFont="1" applyFill="1" applyBorder="1"/>
    <xf numFmtId="0" fontId="2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/>
    </xf>
    <xf numFmtId="164" fontId="2" fillId="11" borderId="1" xfId="0" applyNumberFormat="1" applyFont="1" applyFill="1" applyBorder="1" applyAlignment="1">
      <alignment horizontal="center"/>
    </xf>
    <xf numFmtId="164" fontId="1" fillId="5" borderId="1" xfId="0" applyNumberFormat="1" applyFont="1" applyFill="1" applyBorder="1" applyAlignment="1">
      <alignment horizontal="center"/>
    </xf>
    <xf numFmtId="0" fontId="1" fillId="12" borderId="1" xfId="0" applyFont="1" applyFill="1" applyBorder="1" applyAlignment="1">
      <alignment horizontal="left"/>
    </xf>
    <xf numFmtId="164" fontId="1" fillId="12" borderId="1" xfId="0" applyNumberFormat="1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164" fontId="1" fillId="13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/>
    </xf>
    <xf numFmtId="164" fontId="2" fillId="12" borderId="1" xfId="0" applyNumberFormat="1" applyFont="1" applyFill="1" applyBorder="1" applyAlignment="1">
      <alignment horizontal="center"/>
    </xf>
    <xf numFmtId="0" fontId="1" fillId="12" borderId="1" xfId="0" applyFont="1" applyFill="1" applyBorder="1"/>
    <xf numFmtId="0" fontId="6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1" fillId="12" borderId="5" xfId="0" applyFont="1" applyFill="1" applyBorder="1"/>
    <xf numFmtId="164" fontId="1" fillId="12" borderId="5" xfId="0" applyNumberFormat="1" applyFont="1" applyFill="1" applyBorder="1" applyAlignment="1">
      <alignment horizontal="center"/>
    </xf>
    <xf numFmtId="164" fontId="2" fillId="10" borderId="1" xfId="0" applyNumberFormat="1" applyFont="1" applyFill="1" applyBorder="1" applyAlignment="1">
      <alignment horizontal="center"/>
    </xf>
    <xf numFmtId="43" fontId="2" fillId="11" borderId="1" xfId="0" applyNumberFormat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/>
    </xf>
    <xf numFmtId="164" fontId="2" fillId="11" borderId="1" xfId="0" applyNumberFormat="1" applyFont="1" applyFill="1" applyBorder="1" applyAlignment="1">
      <alignment horizontal="center" vertical="center"/>
    </xf>
    <xf numFmtId="0" fontId="9" fillId="0" borderId="1" xfId="0" applyFont="1" applyBorder="1"/>
    <xf numFmtId="164" fontId="9" fillId="0" borderId="1" xfId="0" applyNumberFormat="1" applyFont="1" applyBorder="1" applyAlignment="1">
      <alignment horizontal="center"/>
    </xf>
    <xf numFmtId="164" fontId="11" fillId="0" borderId="0" xfId="0" applyNumberFormat="1" applyFont="1" applyAlignment="1">
      <alignment horizontal="center"/>
    </xf>
    <xf numFmtId="165" fontId="9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12" fillId="14" borderId="1" xfId="0" applyFont="1" applyFill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vertical="center"/>
    </xf>
    <xf numFmtId="164" fontId="2" fillId="13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4" fontId="0" fillId="0" borderId="1" xfId="0" applyNumberFormat="1" applyBorder="1" applyAlignment="1">
      <alignment horizontal="center"/>
    </xf>
    <xf numFmtId="164" fontId="11" fillId="0" borderId="0" xfId="0" applyNumberFormat="1" applyFont="1"/>
    <xf numFmtId="0" fontId="2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/>
    </xf>
    <xf numFmtId="164" fontId="1" fillId="16" borderId="1" xfId="0" applyNumberFormat="1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164" fontId="2" fillId="0" borderId="1" xfId="0" applyNumberFormat="1" applyFont="1" applyBorder="1"/>
    <xf numFmtId="0" fontId="2" fillId="12" borderId="1" xfId="0" applyFont="1" applyFill="1" applyBorder="1"/>
    <xf numFmtId="164" fontId="2" fillId="12" borderId="1" xfId="0" applyNumberFormat="1" applyFont="1" applyFill="1" applyBorder="1"/>
    <xf numFmtId="0" fontId="2" fillId="0" borderId="0" xfId="0" applyFont="1"/>
    <xf numFmtId="164" fontId="2" fillId="0" borderId="0" xfId="0" applyNumberFormat="1" applyFont="1"/>
    <xf numFmtId="1" fontId="2" fillId="0" borderId="0" xfId="0" applyNumberFormat="1" applyFont="1"/>
    <xf numFmtId="0" fontId="2" fillId="5" borderId="1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7" xfId="0" applyFont="1" applyFill="1" applyBorder="1"/>
    <xf numFmtId="0" fontId="2" fillId="0" borderId="1" xfId="0" applyFont="1" applyBorder="1" applyAlignment="1">
      <alignment horizontal="center"/>
    </xf>
    <xf numFmtId="2" fontId="0" fillId="0" borderId="0" xfId="0" applyNumberFormat="1"/>
    <xf numFmtId="0" fontId="9" fillId="0" borderId="1" xfId="0" applyFont="1" applyBorder="1" applyAlignment="1">
      <alignment horizontal="center"/>
    </xf>
    <xf numFmtId="0" fontId="2" fillId="4" borderId="11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6" fontId="0" fillId="0" borderId="0" xfId="0" applyNumberFormat="1"/>
    <xf numFmtId="0" fontId="8" fillId="0" borderId="1" xfId="0" applyFont="1" applyFill="1" applyBorder="1"/>
    <xf numFmtId="0" fontId="9" fillId="0" borderId="0" xfId="0" applyFont="1"/>
    <xf numFmtId="164" fontId="8" fillId="0" borderId="1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165" fontId="9" fillId="0" borderId="0" xfId="1" applyNumberFormat="1" applyFont="1" applyBorder="1" applyAlignment="1">
      <alignment horizontal="center"/>
    </xf>
    <xf numFmtId="0" fontId="0" fillId="0" borderId="0" xfId="0" applyBorder="1"/>
    <xf numFmtId="165" fontId="11" fillId="0" borderId="0" xfId="1" applyNumberFormat="1" applyFont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166" fontId="9" fillId="0" borderId="1" xfId="0" applyNumberFormat="1" applyFont="1" applyBorder="1"/>
    <xf numFmtId="165" fontId="1" fillId="0" borderId="1" xfId="1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1" fillId="0" borderId="1" xfId="0" applyNumberFormat="1" applyFont="1" applyBorder="1"/>
    <xf numFmtId="0" fontId="1" fillId="2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9" fontId="2" fillId="4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12" borderId="2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12" borderId="8" xfId="0" applyFont="1" applyFill="1" applyBorder="1" applyAlignment="1">
      <alignment horizontal="center"/>
    </xf>
    <xf numFmtId="0" fontId="2" fillId="12" borderId="9" xfId="0" applyFont="1" applyFill="1" applyBorder="1" applyAlignment="1">
      <alignment horizontal="center"/>
    </xf>
    <xf numFmtId="0" fontId="2" fillId="12" borderId="10" xfId="0" applyFont="1" applyFill="1" applyBorder="1" applyAlignment="1">
      <alignment horizontal="center"/>
    </xf>
    <xf numFmtId="43" fontId="2" fillId="0" borderId="1" xfId="1" applyFont="1" applyBorder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  <xf numFmtId="0" fontId="2" fillId="13" borderId="7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57"/>
  <sheetViews>
    <sheetView topLeftCell="B13" workbookViewId="0">
      <selection activeCell="I52" sqref="I52"/>
    </sheetView>
  </sheetViews>
  <sheetFormatPr defaultRowHeight="15" x14ac:dyDescent="0.25"/>
  <cols>
    <col min="2" max="2" width="11.5703125" customWidth="1"/>
    <col min="3" max="3" width="12.5703125" bestFit="1" customWidth="1"/>
    <col min="8" max="8" width="18.42578125" customWidth="1"/>
    <col min="9" max="9" width="16.85546875" customWidth="1"/>
    <col min="10" max="10" width="10.42578125" customWidth="1"/>
    <col min="11" max="11" width="12.42578125" customWidth="1"/>
  </cols>
  <sheetData>
    <row r="1" spans="2:18" x14ac:dyDescent="0.25">
      <c r="B1" s="84" t="s">
        <v>0</v>
      </c>
      <c r="C1" s="84"/>
      <c r="D1" s="84"/>
      <c r="E1" s="84"/>
      <c r="F1" s="84"/>
      <c r="G1" s="84"/>
      <c r="H1" s="84"/>
      <c r="I1" s="84"/>
      <c r="K1" s="84" t="s">
        <v>10</v>
      </c>
      <c r="L1" s="84"/>
      <c r="M1" s="84"/>
      <c r="N1" s="84"/>
      <c r="O1" s="84"/>
      <c r="P1" s="84"/>
    </row>
    <row r="2" spans="2:18" x14ac:dyDescent="0.25">
      <c r="B2" s="91" t="s">
        <v>15</v>
      </c>
      <c r="C2" s="91"/>
      <c r="D2" s="91"/>
      <c r="E2" s="91"/>
      <c r="F2" s="91"/>
      <c r="G2" s="91"/>
      <c r="H2" s="91"/>
      <c r="I2" s="91"/>
      <c r="K2" s="85" t="s">
        <v>15</v>
      </c>
      <c r="L2" s="86"/>
      <c r="M2" s="86"/>
      <c r="N2" s="86"/>
      <c r="O2" s="86"/>
      <c r="P2" s="87"/>
      <c r="R2" s="44"/>
    </row>
    <row r="3" spans="2:18" x14ac:dyDescent="0.25">
      <c r="B3" s="5" t="s">
        <v>1</v>
      </c>
      <c r="C3" s="92" t="s">
        <v>8</v>
      </c>
      <c r="D3" s="92"/>
      <c r="E3" s="92"/>
      <c r="F3" s="92"/>
      <c r="G3" s="3" t="s">
        <v>20</v>
      </c>
      <c r="H3" s="7" t="s">
        <v>21</v>
      </c>
      <c r="I3" s="7" t="s">
        <v>19</v>
      </c>
      <c r="K3" s="2" t="s">
        <v>1</v>
      </c>
      <c r="L3" s="88" t="s">
        <v>8</v>
      </c>
      <c r="M3" s="89"/>
      <c r="N3" s="89"/>
      <c r="O3" s="90"/>
      <c r="P3" s="3" t="s">
        <v>9</v>
      </c>
      <c r="R3" s="44"/>
    </row>
    <row r="4" spans="2:18" x14ac:dyDescent="0.25">
      <c r="B4" s="1" t="s">
        <v>4</v>
      </c>
      <c r="C4" s="1">
        <v>24</v>
      </c>
      <c r="D4" s="1">
        <v>27</v>
      </c>
      <c r="E4" s="1">
        <v>25</v>
      </c>
      <c r="F4" s="1">
        <v>24</v>
      </c>
      <c r="G4" s="3">
        <f>SUM(C4:F4)</f>
        <v>100</v>
      </c>
      <c r="H4" s="8">
        <f>(G4*100)/352</f>
        <v>28.40909090909091</v>
      </c>
      <c r="I4" s="8">
        <f>100-H4</f>
        <v>71.590909090909093</v>
      </c>
      <c r="K4" s="1" t="s">
        <v>4</v>
      </c>
      <c r="L4" s="1">
        <v>0.46</v>
      </c>
      <c r="M4" s="1">
        <v>0.36</v>
      </c>
      <c r="N4" s="1">
        <v>0.41</v>
      </c>
      <c r="O4" s="1">
        <v>0.36</v>
      </c>
      <c r="P4" s="6">
        <f>AVERAGE(L4:O4)</f>
        <v>0.39749999999999996</v>
      </c>
      <c r="R4" s="65"/>
    </row>
    <row r="5" spans="2:18" x14ac:dyDescent="0.25">
      <c r="B5" s="1" t="s">
        <v>3</v>
      </c>
      <c r="C5" s="1">
        <v>13</v>
      </c>
      <c r="D5" s="1">
        <v>16</v>
      </c>
      <c r="E5" s="1">
        <v>23</v>
      </c>
      <c r="F5" s="1">
        <v>18</v>
      </c>
      <c r="G5" s="3">
        <f t="shared" ref="G5:G13" si="0">SUM(C5:F5)</f>
        <v>70</v>
      </c>
      <c r="H5" s="8">
        <f t="shared" ref="H5:H13" si="1">(G5*100)/352</f>
        <v>19.886363636363637</v>
      </c>
      <c r="I5" s="8">
        <f t="shared" ref="I5:I13" si="2">100-H5</f>
        <v>80.11363636363636</v>
      </c>
      <c r="K5" s="1" t="s">
        <v>3</v>
      </c>
      <c r="L5" s="1">
        <v>0.32</v>
      </c>
      <c r="M5" s="1">
        <v>0.46</v>
      </c>
      <c r="N5" s="1">
        <v>0.43</v>
      </c>
      <c r="O5" s="1">
        <v>0.49</v>
      </c>
      <c r="P5" s="6">
        <f>AVERAGE(L5:O5)</f>
        <v>0.42499999999999999</v>
      </c>
      <c r="R5" s="65"/>
    </row>
    <row r="6" spans="2:18" x14ac:dyDescent="0.25">
      <c r="B6" s="1" t="s">
        <v>5</v>
      </c>
      <c r="C6" s="1">
        <v>43</v>
      </c>
      <c r="D6" s="1">
        <v>32</v>
      </c>
      <c r="E6" s="1">
        <v>33</v>
      </c>
      <c r="F6" s="1">
        <v>48</v>
      </c>
      <c r="G6" s="3">
        <f t="shared" si="0"/>
        <v>156</v>
      </c>
      <c r="H6" s="8">
        <f t="shared" si="1"/>
        <v>44.31818181818182</v>
      </c>
      <c r="I6" s="8">
        <f t="shared" si="2"/>
        <v>55.68181818181818</v>
      </c>
      <c r="K6" s="1" t="s">
        <v>5</v>
      </c>
      <c r="L6" s="1">
        <v>0.36</v>
      </c>
      <c r="M6" s="1">
        <v>0.37</v>
      </c>
      <c r="N6" s="1">
        <v>0.37</v>
      </c>
      <c r="O6" s="1">
        <v>0.4</v>
      </c>
      <c r="P6" s="6">
        <f t="shared" ref="P6:P13" si="3">AVERAGE(L6:O6)</f>
        <v>0.375</v>
      </c>
      <c r="R6" s="65"/>
    </row>
    <row r="7" spans="2:18" x14ac:dyDescent="0.25">
      <c r="B7" s="1" t="s">
        <v>2</v>
      </c>
      <c r="C7" s="1">
        <v>50</v>
      </c>
      <c r="D7" s="1">
        <v>39</v>
      </c>
      <c r="E7" s="1">
        <v>24</v>
      </c>
      <c r="F7" s="1">
        <v>50</v>
      </c>
      <c r="G7" s="3">
        <f t="shared" si="0"/>
        <v>163</v>
      </c>
      <c r="H7" s="8">
        <f t="shared" si="1"/>
        <v>46.30681818181818</v>
      </c>
      <c r="I7" s="8">
        <f t="shared" si="2"/>
        <v>53.69318181818182</v>
      </c>
      <c r="K7" s="1" t="s">
        <v>2</v>
      </c>
      <c r="L7" s="1">
        <v>0.28999999999999998</v>
      </c>
      <c r="M7" s="1">
        <v>0.33</v>
      </c>
      <c r="N7" s="1">
        <v>0.27</v>
      </c>
      <c r="O7" s="1">
        <v>0.35</v>
      </c>
      <c r="P7" s="6">
        <f t="shared" si="3"/>
        <v>0.31</v>
      </c>
      <c r="R7" s="65"/>
    </row>
    <row r="8" spans="2:18" x14ac:dyDescent="0.25">
      <c r="B8" s="1" t="s">
        <v>11</v>
      </c>
      <c r="C8" s="1">
        <v>39</v>
      </c>
      <c r="D8" s="1">
        <v>25</v>
      </c>
      <c r="E8" s="1">
        <v>22</v>
      </c>
      <c r="F8" s="1">
        <v>22</v>
      </c>
      <c r="G8" s="3">
        <f t="shared" si="0"/>
        <v>108</v>
      </c>
      <c r="H8" s="8">
        <f t="shared" si="1"/>
        <v>30.681818181818183</v>
      </c>
      <c r="I8" s="8">
        <f t="shared" si="2"/>
        <v>69.318181818181813</v>
      </c>
      <c r="K8" s="1" t="s">
        <v>11</v>
      </c>
      <c r="L8" s="1">
        <v>0.28999999999999998</v>
      </c>
      <c r="M8" s="1">
        <v>0.37</v>
      </c>
      <c r="N8" s="1">
        <v>0.37</v>
      </c>
      <c r="O8" s="1">
        <v>0.36</v>
      </c>
      <c r="P8" s="6">
        <f t="shared" si="3"/>
        <v>0.34749999999999992</v>
      </c>
      <c r="R8" s="65"/>
    </row>
    <row r="9" spans="2:18" x14ac:dyDescent="0.25">
      <c r="B9" s="1" t="s">
        <v>12</v>
      </c>
      <c r="C9" s="1">
        <v>22</v>
      </c>
      <c r="D9" s="1">
        <v>21</v>
      </c>
      <c r="E9" s="1">
        <v>17</v>
      </c>
      <c r="F9" s="1">
        <v>22</v>
      </c>
      <c r="G9" s="3">
        <f t="shared" si="0"/>
        <v>82</v>
      </c>
      <c r="H9" s="8">
        <f t="shared" si="1"/>
        <v>23.295454545454547</v>
      </c>
      <c r="I9" s="8">
        <f t="shared" si="2"/>
        <v>76.704545454545453</v>
      </c>
      <c r="K9" s="1" t="s">
        <v>12</v>
      </c>
      <c r="L9" s="1">
        <v>0.33</v>
      </c>
      <c r="M9" s="1">
        <v>0.32</v>
      </c>
      <c r="N9" s="1">
        <v>0.63</v>
      </c>
      <c r="O9" s="1">
        <v>0.44</v>
      </c>
      <c r="P9" s="6">
        <f t="shared" si="3"/>
        <v>0.43</v>
      </c>
      <c r="R9" s="65"/>
    </row>
    <row r="10" spans="2:18" x14ac:dyDescent="0.25">
      <c r="B10" s="1" t="s">
        <v>6</v>
      </c>
      <c r="C10" s="1">
        <v>34</v>
      </c>
      <c r="D10" s="1">
        <v>38</v>
      </c>
      <c r="E10" s="1">
        <v>35</v>
      </c>
      <c r="F10" s="1">
        <v>42</v>
      </c>
      <c r="G10" s="3">
        <f t="shared" si="0"/>
        <v>149</v>
      </c>
      <c r="H10" s="8">
        <f t="shared" si="1"/>
        <v>42.329545454545453</v>
      </c>
      <c r="I10" s="8">
        <f t="shared" si="2"/>
        <v>57.670454545454547</v>
      </c>
      <c r="K10" s="1" t="s">
        <v>6</v>
      </c>
      <c r="L10" s="1">
        <v>0.32</v>
      </c>
      <c r="M10" s="1">
        <v>0.45</v>
      </c>
      <c r="N10" s="4">
        <v>0.3</v>
      </c>
      <c r="O10" s="1">
        <v>0.33</v>
      </c>
      <c r="P10" s="6">
        <f t="shared" si="3"/>
        <v>0.35000000000000003</v>
      </c>
      <c r="R10" s="65"/>
    </row>
    <row r="11" spans="2:18" x14ac:dyDescent="0.25">
      <c r="B11" s="1" t="s">
        <v>13</v>
      </c>
      <c r="C11" s="1">
        <v>10</v>
      </c>
      <c r="D11" s="1">
        <v>13</v>
      </c>
      <c r="E11" s="1">
        <v>12</v>
      </c>
      <c r="F11" s="1">
        <v>18</v>
      </c>
      <c r="G11" s="3">
        <f t="shared" si="0"/>
        <v>53</v>
      </c>
      <c r="H11" s="8">
        <f t="shared" si="1"/>
        <v>15.056818181818182</v>
      </c>
      <c r="I11" s="8">
        <f t="shared" si="2"/>
        <v>84.943181818181813</v>
      </c>
      <c r="K11" s="1" t="s">
        <v>13</v>
      </c>
      <c r="L11" s="1">
        <v>0.44</v>
      </c>
      <c r="M11" s="1">
        <v>0.54</v>
      </c>
      <c r="N11" s="1">
        <v>0.54</v>
      </c>
      <c r="O11" s="1">
        <v>0.53</v>
      </c>
      <c r="P11" s="6">
        <f t="shared" si="3"/>
        <v>0.51249999999999996</v>
      </c>
      <c r="R11" s="65"/>
    </row>
    <row r="12" spans="2:18" x14ac:dyDescent="0.25">
      <c r="B12" s="1" t="s">
        <v>7</v>
      </c>
      <c r="C12" s="1">
        <v>27</v>
      </c>
      <c r="D12" s="1">
        <v>47</v>
      </c>
      <c r="E12" s="1">
        <v>16</v>
      </c>
      <c r="F12" s="1">
        <v>33</v>
      </c>
      <c r="G12" s="3">
        <f t="shared" si="0"/>
        <v>123</v>
      </c>
      <c r="H12" s="8">
        <f t="shared" si="1"/>
        <v>34.94318181818182</v>
      </c>
      <c r="I12" s="8">
        <f t="shared" si="2"/>
        <v>65.056818181818187</v>
      </c>
      <c r="K12" s="1" t="s">
        <v>7</v>
      </c>
      <c r="L12" s="1">
        <v>0.37</v>
      </c>
      <c r="M12" s="1">
        <v>0.31</v>
      </c>
      <c r="N12" s="1">
        <v>0.41</v>
      </c>
      <c r="O12" s="1">
        <v>0.39</v>
      </c>
      <c r="P12" s="6">
        <f t="shared" si="3"/>
        <v>0.37</v>
      </c>
      <c r="R12" s="65"/>
    </row>
    <row r="13" spans="2:18" x14ac:dyDescent="0.25">
      <c r="B13" s="1" t="s">
        <v>14</v>
      </c>
      <c r="C13" s="1">
        <v>35</v>
      </c>
      <c r="D13" s="1">
        <v>18</v>
      </c>
      <c r="E13" s="1">
        <v>26</v>
      </c>
      <c r="F13" s="1">
        <v>35</v>
      </c>
      <c r="G13" s="3">
        <f t="shared" si="0"/>
        <v>114</v>
      </c>
      <c r="H13" s="8">
        <f t="shared" si="1"/>
        <v>32.386363636363633</v>
      </c>
      <c r="I13" s="8">
        <f t="shared" si="2"/>
        <v>67.613636363636374</v>
      </c>
      <c r="K13" s="1" t="s">
        <v>14</v>
      </c>
      <c r="L13" s="4">
        <v>0.3</v>
      </c>
      <c r="M13" s="1">
        <v>0.31</v>
      </c>
      <c r="N13" s="1">
        <v>0.31</v>
      </c>
      <c r="O13" s="1">
        <v>0.33</v>
      </c>
      <c r="P13" s="6">
        <f t="shared" si="3"/>
        <v>0.3125</v>
      </c>
      <c r="R13" s="65"/>
    </row>
    <row r="14" spans="2:18" x14ac:dyDescent="0.25">
      <c r="B14" s="84" t="s">
        <v>0</v>
      </c>
      <c r="C14" s="84"/>
      <c r="D14" s="84"/>
      <c r="E14" s="84"/>
      <c r="F14" s="84"/>
      <c r="G14" s="84"/>
      <c r="H14" s="84"/>
      <c r="I14" s="84"/>
      <c r="K14" s="84" t="s">
        <v>10</v>
      </c>
      <c r="L14" s="84"/>
      <c r="M14" s="84"/>
      <c r="N14" s="84"/>
      <c r="O14" s="84"/>
      <c r="P14" s="84"/>
      <c r="R14" s="65"/>
    </row>
    <row r="15" spans="2:18" x14ac:dyDescent="0.25">
      <c r="B15" s="91" t="s">
        <v>22</v>
      </c>
      <c r="C15" s="91"/>
      <c r="D15" s="91"/>
      <c r="E15" s="91"/>
      <c r="F15" s="91"/>
      <c r="G15" s="91"/>
      <c r="H15" s="91"/>
      <c r="I15" s="91"/>
      <c r="K15" s="85" t="s">
        <v>22</v>
      </c>
      <c r="L15" s="86"/>
      <c r="M15" s="86"/>
      <c r="N15" s="86"/>
      <c r="O15" s="86"/>
      <c r="P15" s="87"/>
    </row>
    <row r="16" spans="2:18" x14ac:dyDescent="0.25">
      <c r="B16" s="5" t="s">
        <v>1</v>
      </c>
      <c r="C16" s="92" t="s">
        <v>8</v>
      </c>
      <c r="D16" s="92"/>
      <c r="E16" s="92"/>
      <c r="F16" s="92"/>
      <c r="G16" s="3" t="s">
        <v>20</v>
      </c>
      <c r="H16" s="7" t="s">
        <v>21</v>
      </c>
      <c r="I16" s="7" t="s">
        <v>19</v>
      </c>
      <c r="K16" s="5" t="s">
        <v>1</v>
      </c>
      <c r="L16" s="88" t="s">
        <v>8</v>
      </c>
      <c r="M16" s="89"/>
      <c r="N16" s="89"/>
      <c r="O16" s="90"/>
      <c r="P16" s="3" t="s">
        <v>9</v>
      </c>
    </row>
    <row r="17" spans="2:16" x14ac:dyDescent="0.25">
      <c r="B17" s="1" t="s">
        <v>4</v>
      </c>
      <c r="C17" s="1">
        <v>53</v>
      </c>
      <c r="D17" s="1">
        <v>45</v>
      </c>
      <c r="E17" s="1">
        <v>58</v>
      </c>
      <c r="F17" s="1">
        <v>63</v>
      </c>
      <c r="G17" s="3">
        <f>SUM(C17:F17)</f>
        <v>219</v>
      </c>
      <c r="H17" s="8">
        <f>(G17*100)/352</f>
        <v>62.215909090909093</v>
      </c>
      <c r="I17" s="8">
        <f>100-H17</f>
        <v>37.784090909090907</v>
      </c>
      <c r="K17" s="1" t="s">
        <v>4</v>
      </c>
      <c r="L17" s="1">
        <v>0.31</v>
      </c>
      <c r="M17" s="1">
        <v>0.39</v>
      </c>
      <c r="N17" s="1">
        <v>0.36</v>
      </c>
      <c r="O17" s="1">
        <v>0.39</v>
      </c>
      <c r="P17" s="6">
        <f>AVERAGE(L17:O17)</f>
        <v>0.36250000000000004</v>
      </c>
    </row>
    <row r="18" spans="2:16" x14ac:dyDescent="0.25">
      <c r="B18" s="1" t="s">
        <v>3</v>
      </c>
      <c r="C18" s="1">
        <v>53</v>
      </c>
      <c r="D18" s="1">
        <v>48</v>
      </c>
      <c r="E18" s="1">
        <v>45</v>
      </c>
      <c r="F18" s="1">
        <v>37</v>
      </c>
      <c r="G18" s="3">
        <f t="shared" ref="G18:G26" si="4">SUM(C18:F18)</f>
        <v>183</v>
      </c>
      <c r="H18" s="8">
        <f t="shared" ref="H18:H26" si="5">(G18*100)/352</f>
        <v>51.988636363636367</v>
      </c>
      <c r="I18" s="8">
        <f t="shared" ref="I18:I26" si="6">100-H18</f>
        <v>48.011363636363633</v>
      </c>
      <c r="K18" s="1" t="s">
        <v>3</v>
      </c>
      <c r="L18" s="1">
        <v>0.34</v>
      </c>
      <c r="M18" s="1">
        <v>0.35</v>
      </c>
      <c r="N18" s="1">
        <v>0.39</v>
      </c>
      <c r="O18" s="1">
        <v>0.33</v>
      </c>
      <c r="P18" s="6">
        <f t="shared" ref="P18:P21" si="7">AVERAGE(L18:O18)</f>
        <v>0.35250000000000004</v>
      </c>
    </row>
    <row r="19" spans="2:16" x14ac:dyDescent="0.25">
      <c r="B19" s="1" t="s">
        <v>5</v>
      </c>
      <c r="C19" s="1">
        <v>56</v>
      </c>
      <c r="D19" s="1">
        <v>31</v>
      </c>
      <c r="E19" s="1">
        <v>26</v>
      </c>
      <c r="F19" s="1">
        <v>47</v>
      </c>
      <c r="G19" s="3">
        <f t="shared" si="4"/>
        <v>160</v>
      </c>
      <c r="H19" s="8">
        <f t="shared" si="5"/>
        <v>45.454545454545453</v>
      </c>
      <c r="I19" s="8">
        <f t="shared" si="6"/>
        <v>54.545454545454547</v>
      </c>
      <c r="K19" s="1" t="s">
        <v>5</v>
      </c>
      <c r="L19" s="1">
        <v>0.31</v>
      </c>
      <c r="M19" s="1">
        <v>0.39</v>
      </c>
      <c r="N19" s="1">
        <v>0.36</v>
      </c>
      <c r="O19" s="1">
        <v>0.39</v>
      </c>
      <c r="P19" s="6">
        <f t="shared" si="7"/>
        <v>0.36250000000000004</v>
      </c>
    </row>
    <row r="20" spans="2:16" x14ac:dyDescent="0.25">
      <c r="B20" s="1" t="s">
        <v>2</v>
      </c>
      <c r="C20" s="1">
        <v>19</v>
      </c>
      <c r="D20" s="1">
        <v>6</v>
      </c>
      <c r="E20" s="1">
        <v>9</v>
      </c>
      <c r="F20" s="1">
        <v>12</v>
      </c>
      <c r="G20" s="3">
        <f t="shared" si="4"/>
        <v>46</v>
      </c>
      <c r="H20" s="8">
        <f t="shared" si="5"/>
        <v>13.068181818181818</v>
      </c>
      <c r="I20" s="8">
        <f t="shared" si="6"/>
        <v>86.931818181818187</v>
      </c>
      <c r="K20" s="1" t="s">
        <v>2</v>
      </c>
      <c r="L20" s="1">
        <v>0.6</v>
      </c>
      <c r="M20" s="1">
        <v>0.59</v>
      </c>
      <c r="N20" s="1">
        <v>0.54</v>
      </c>
      <c r="O20" s="1">
        <v>0.73</v>
      </c>
      <c r="P20" s="6">
        <f t="shared" si="7"/>
        <v>0.61499999999999999</v>
      </c>
    </row>
    <row r="21" spans="2:16" x14ac:dyDescent="0.25">
      <c r="B21" s="1" t="s">
        <v>11</v>
      </c>
      <c r="C21" s="1">
        <v>56</v>
      </c>
      <c r="D21" s="1">
        <v>34</v>
      </c>
      <c r="E21" s="1">
        <v>20</v>
      </c>
      <c r="F21" s="1">
        <v>24</v>
      </c>
      <c r="G21" s="3">
        <f t="shared" si="4"/>
        <v>134</v>
      </c>
      <c r="H21" s="8">
        <f t="shared" si="5"/>
        <v>38.06818181818182</v>
      </c>
      <c r="I21" s="8">
        <f t="shared" si="6"/>
        <v>61.93181818181818</v>
      </c>
      <c r="K21" s="1" t="s">
        <v>11</v>
      </c>
      <c r="L21" s="1">
        <v>0.42</v>
      </c>
      <c r="M21" s="1">
        <v>0.39</v>
      </c>
      <c r="N21" s="1">
        <v>0.28999999999999998</v>
      </c>
      <c r="O21" s="1">
        <v>0.31</v>
      </c>
      <c r="P21" s="6">
        <f t="shared" si="7"/>
        <v>0.35250000000000004</v>
      </c>
    </row>
    <row r="22" spans="2:16" x14ac:dyDescent="0.25">
      <c r="B22" s="1" t="s">
        <v>12</v>
      </c>
      <c r="C22" s="1">
        <v>5</v>
      </c>
      <c r="D22" s="1">
        <v>12</v>
      </c>
      <c r="E22" s="1">
        <v>13</v>
      </c>
      <c r="F22" s="1">
        <v>11</v>
      </c>
      <c r="G22" s="3">
        <f t="shared" si="4"/>
        <v>41</v>
      </c>
      <c r="H22" s="8">
        <f t="shared" si="5"/>
        <v>11.647727272727273</v>
      </c>
      <c r="I22" s="8">
        <f t="shared" si="6"/>
        <v>88.35227272727272</v>
      </c>
      <c r="K22" s="1" t="s">
        <v>12</v>
      </c>
      <c r="L22" s="1">
        <v>0.54</v>
      </c>
      <c r="M22" s="1">
        <v>0.52</v>
      </c>
      <c r="N22" s="1">
        <v>0.51</v>
      </c>
      <c r="O22" s="1">
        <v>0.52</v>
      </c>
      <c r="P22" s="6">
        <f>AVERAGE(L22:O22)</f>
        <v>0.52249999999999996</v>
      </c>
    </row>
    <row r="23" spans="2:16" x14ac:dyDescent="0.25">
      <c r="B23" s="1" t="s">
        <v>6</v>
      </c>
      <c r="C23" s="1">
        <v>13</v>
      </c>
      <c r="D23" s="1">
        <v>37</v>
      </c>
      <c r="E23" s="1">
        <v>31</v>
      </c>
      <c r="F23" s="1">
        <v>21</v>
      </c>
      <c r="G23" s="3">
        <f t="shared" si="4"/>
        <v>102</v>
      </c>
      <c r="H23" s="8">
        <f t="shared" si="5"/>
        <v>28.977272727272727</v>
      </c>
      <c r="I23" s="8">
        <f t="shared" si="6"/>
        <v>71.02272727272728</v>
      </c>
      <c r="K23" s="1" t="s">
        <v>6</v>
      </c>
      <c r="L23" s="1">
        <v>0.38</v>
      </c>
      <c r="M23" s="1">
        <v>0.24</v>
      </c>
      <c r="N23" s="4">
        <v>0.4</v>
      </c>
      <c r="O23" s="1">
        <v>0.38</v>
      </c>
      <c r="P23" s="6">
        <f t="shared" ref="P23:P26" si="8">AVERAGE(L23:O23)</f>
        <v>0.35</v>
      </c>
    </row>
    <row r="24" spans="2:16" x14ac:dyDescent="0.25">
      <c r="B24" s="1" t="s">
        <v>13</v>
      </c>
      <c r="C24" s="1">
        <v>44</v>
      </c>
      <c r="D24" s="1">
        <v>39</v>
      </c>
      <c r="E24" s="1">
        <v>27</v>
      </c>
      <c r="F24" s="1">
        <v>43</v>
      </c>
      <c r="G24" s="3">
        <f t="shared" si="4"/>
        <v>153</v>
      </c>
      <c r="H24" s="8">
        <f t="shared" si="5"/>
        <v>43.465909090909093</v>
      </c>
      <c r="I24" s="8">
        <f t="shared" si="6"/>
        <v>56.534090909090907</v>
      </c>
      <c r="K24" s="1" t="s">
        <v>13</v>
      </c>
      <c r="L24" s="1">
        <v>0.48</v>
      </c>
      <c r="M24" s="1">
        <v>0.32</v>
      </c>
      <c r="N24" s="1">
        <v>0.42</v>
      </c>
      <c r="O24" s="1">
        <v>0.4</v>
      </c>
      <c r="P24" s="6">
        <f t="shared" si="8"/>
        <v>0.40500000000000003</v>
      </c>
    </row>
    <row r="25" spans="2:16" x14ac:dyDescent="0.25">
      <c r="B25" s="1" t="s">
        <v>7</v>
      </c>
      <c r="C25" s="1">
        <v>40</v>
      </c>
      <c r="D25" s="1">
        <v>29</v>
      </c>
      <c r="E25" s="1">
        <v>29</v>
      </c>
      <c r="F25" s="1">
        <v>22</v>
      </c>
      <c r="G25" s="3">
        <f t="shared" si="4"/>
        <v>120</v>
      </c>
      <c r="H25" s="8">
        <f t="shared" si="5"/>
        <v>34.090909090909093</v>
      </c>
      <c r="I25" s="8">
        <f t="shared" si="6"/>
        <v>65.909090909090907</v>
      </c>
      <c r="K25" s="1" t="s">
        <v>7</v>
      </c>
      <c r="L25" s="1">
        <v>0.21</v>
      </c>
      <c r="M25" s="1">
        <v>0.32</v>
      </c>
      <c r="N25" s="1">
        <v>0.35</v>
      </c>
      <c r="O25" s="1">
        <v>0.37</v>
      </c>
      <c r="P25" s="6">
        <f t="shared" si="8"/>
        <v>0.3125</v>
      </c>
    </row>
    <row r="26" spans="2:16" x14ac:dyDescent="0.25">
      <c r="B26" s="1" t="s">
        <v>14</v>
      </c>
      <c r="C26" s="1">
        <v>45</v>
      </c>
      <c r="D26" s="1">
        <v>35</v>
      </c>
      <c r="E26" s="1">
        <v>24</v>
      </c>
      <c r="F26" s="1">
        <v>20</v>
      </c>
      <c r="G26" s="3">
        <f t="shared" si="4"/>
        <v>124</v>
      </c>
      <c r="H26" s="8">
        <f t="shared" si="5"/>
        <v>35.227272727272727</v>
      </c>
      <c r="I26" s="8">
        <f t="shared" si="6"/>
        <v>64.77272727272728</v>
      </c>
      <c r="K26" s="1" t="s">
        <v>14</v>
      </c>
      <c r="L26" s="4">
        <v>0.27</v>
      </c>
      <c r="M26" s="1">
        <v>0.23</v>
      </c>
      <c r="N26" s="1">
        <v>0.35</v>
      </c>
      <c r="O26" s="1">
        <v>0.32</v>
      </c>
      <c r="P26" s="6">
        <f t="shared" si="8"/>
        <v>0.29249999999999998</v>
      </c>
    </row>
    <row r="27" spans="2:16" x14ac:dyDescent="0.25">
      <c r="B27" s="84" t="s">
        <v>0</v>
      </c>
      <c r="C27" s="84"/>
      <c r="D27" s="84"/>
      <c r="E27" s="84"/>
      <c r="F27" s="84"/>
      <c r="G27" s="84"/>
      <c r="H27" s="84"/>
      <c r="I27" s="84"/>
      <c r="K27" s="84" t="s">
        <v>10</v>
      </c>
      <c r="L27" s="84"/>
      <c r="M27" s="84"/>
      <c r="N27" s="84"/>
      <c r="O27" s="84"/>
      <c r="P27" s="84"/>
    </row>
    <row r="28" spans="2:16" x14ac:dyDescent="0.25">
      <c r="B28" s="91" t="s">
        <v>25</v>
      </c>
      <c r="C28" s="91"/>
      <c r="D28" s="91"/>
      <c r="E28" s="91"/>
      <c r="F28" s="91"/>
      <c r="G28" s="91"/>
      <c r="H28" s="91"/>
      <c r="I28" s="91"/>
      <c r="K28" s="85" t="s">
        <v>25</v>
      </c>
      <c r="L28" s="86"/>
      <c r="M28" s="86"/>
      <c r="N28" s="86"/>
      <c r="O28" s="86"/>
      <c r="P28" s="87"/>
    </row>
    <row r="29" spans="2:16" x14ac:dyDescent="0.25">
      <c r="B29" s="5" t="s">
        <v>1</v>
      </c>
      <c r="C29" s="92" t="s">
        <v>8</v>
      </c>
      <c r="D29" s="92"/>
      <c r="E29" s="92"/>
      <c r="F29" s="92"/>
      <c r="G29" s="3" t="s">
        <v>20</v>
      </c>
      <c r="H29" s="7" t="s">
        <v>21</v>
      </c>
      <c r="I29" s="7" t="s">
        <v>19</v>
      </c>
      <c r="K29" s="5" t="s">
        <v>1</v>
      </c>
      <c r="L29" s="88" t="s">
        <v>8</v>
      </c>
      <c r="M29" s="89"/>
      <c r="N29" s="89"/>
      <c r="O29" s="90"/>
      <c r="P29" s="3" t="s">
        <v>9</v>
      </c>
    </row>
    <row r="30" spans="2:16" x14ac:dyDescent="0.25">
      <c r="B30" s="1" t="s">
        <v>4</v>
      </c>
      <c r="C30" s="1">
        <v>44</v>
      </c>
      <c r="D30" s="1">
        <v>18</v>
      </c>
      <c r="E30" s="1">
        <v>19</v>
      </c>
      <c r="F30" s="1">
        <v>27</v>
      </c>
      <c r="G30" s="3">
        <f>SUM(C30:F30)</f>
        <v>108</v>
      </c>
      <c r="H30" s="8">
        <f>(G30*100)/352</f>
        <v>30.681818181818183</v>
      </c>
      <c r="I30" s="8">
        <f>100-H30</f>
        <v>69.318181818181813</v>
      </c>
      <c r="K30" s="1" t="s">
        <v>4</v>
      </c>
      <c r="L30" s="1">
        <v>0.37</v>
      </c>
      <c r="M30" s="1">
        <v>0.41</v>
      </c>
      <c r="N30" s="1">
        <v>0.37</v>
      </c>
      <c r="O30" s="1">
        <v>0.39</v>
      </c>
      <c r="P30" s="6">
        <f>AVERAGE(L30:O30)</f>
        <v>0.38500000000000001</v>
      </c>
    </row>
    <row r="31" spans="2:16" x14ac:dyDescent="0.25">
      <c r="B31" s="1" t="s">
        <v>3</v>
      </c>
      <c r="C31" s="1">
        <v>19</v>
      </c>
      <c r="D31" s="1">
        <v>21</v>
      </c>
      <c r="E31" s="1">
        <v>13</v>
      </c>
      <c r="F31" s="1">
        <v>10</v>
      </c>
      <c r="G31" s="3">
        <f t="shared" ref="G31" si="9">SUM(C31:F31)</f>
        <v>63</v>
      </c>
      <c r="H31" s="8">
        <f>(G31*100)/352</f>
        <v>17.897727272727273</v>
      </c>
      <c r="I31" s="8">
        <f t="shared" ref="I31" si="10">100-H31</f>
        <v>82.10227272727272</v>
      </c>
      <c r="K31" s="1" t="s">
        <v>3</v>
      </c>
      <c r="L31" s="1">
        <v>0.51</v>
      </c>
      <c r="M31" s="1">
        <v>0.65</v>
      </c>
      <c r="N31" s="1">
        <v>0.4</v>
      </c>
      <c r="O31" s="1">
        <v>0.33</v>
      </c>
      <c r="P31" s="6">
        <f>AVERAGE(L31:O31)</f>
        <v>0.47250000000000003</v>
      </c>
    </row>
    <row r="32" spans="2:16" x14ac:dyDescent="0.25">
      <c r="K32" s="84" t="s">
        <v>10</v>
      </c>
      <c r="L32" s="84"/>
      <c r="M32" s="84"/>
      <c r="N32" s="84"/>
      <c r="O32" s="84"/>
      <c r="P32" s="84"/>
    </row>
    <row r="33" spans="2:16" x14ac:dyDescent="0.25">
      <c r="K33" s="85" t="s">
        <v>23</v>
      </c>
      <c r="L33" s="86"/>
      <c r="M33" s="86"/>
      <c r="N33" s="86"/>
      <c r="O33" s="86"/>
      <c r="P33" s="87"/>
    </row>
    <row r="34" spans="2:16" x14ac:dyDescent="0.25">
      <c r="K34" s="5" t="s">
        <v>1</v>
      </c>
      <c r="L34" s="88" t="s">
        <v>8</v>
      </c>
      <c r="M34" s="89"/>
      <c r="N34" s="89"/>
      <c r="O34" s="90"/>
      <c r="P34" s="3" t="s">
        <v>9</v>
      </c>
    </row>
    <row r="35" spans="2:16" x14ac:dyDescent="0.25">
      <c r="K35" s="1" t="s">
        <v>4</v>
      </c>
      <c r="L35" s="1">
        <v>0.52</v>
      </c>
      <c r="M35" s="1">
        <v>0.24</v>
      </c>
      <c r="N35" s="1">
        <v>0.3</v>
      </c>
      <c r="O35" s="1">
        <v>0.33</v>
      </c>
      <c r="P35" s="6">
        <f>AVERAGE(L35:O35)</f>
        <v>0.34750000000000003</v>
      </c>
    </row>
    <row r="36" spans="2:16" x14ac:dyDescent="0.25">
      <c r="K36" s="1" t="s">
        <v>3</v>
      </c>
      <c r="L36" s="1">
        <v>0.16</v>
      </c>
      <c r="M36" s="1">
        <v>0.15</v>
      </c>
      <c r="N36" s="1">
        <v>0.25</v>
      </c>
      <c r="O36" s="1">
        <v>0.24</v>
      </c>
      <c r="P36" s="6">
        <f t="shared" ref="P36:P44" si="11">AVERAGE(L36:O36)</f>
        <v>0.2</v>
      </c>
    </row>
    <row r="37" spans="2:16" x14ac:dyDescent="0.25">
      <c r="K37" s="1" t="s">
        <v>5</v>
      </c>
      <c r="L37" s="1">
        <v>0.28999999999999998</v>
      </c>
      <c r="M37" s="1">
        <v>0.28000000000000003</v>
      </c>
      <c r="N37" s="1">
        <v>0.26</v>
      </c>
      <c r="O37" s="1">
        <v>0.27</v>
      </c>
      <c r="P37" s="6">
        <f t="shared" si="11"/>
        <v>0.27500000000000002</v>
      </c>
    </row>
    <row r="38" spans="2:16" x14ac:dyDescent="0.25">
      <c r="K38" s="1" t="s">
        <v>2</v>
      </c>
      <c r="L38" s="1">
        <v>0.15</v>
      </c>
      <c r="M38" s="1">
        <v>0.28999999999999998</v>
      </c>
      <c r="N38" s="1">
        <v>0.27</v>
      </c>
      <c r="O38" s="1">
        <v>0.38</v>
      </c>
      <c r="P38" s="6">
        <f t="shared" si="11"/>
        <v>0.27249999999999996</v>
      </c>
    </row>
    <row r="39" spans="2:16" x14ac:dyDescent="0.25">
      <c r="K39" s="1" t="s">
        <v>28</v>
      </c>
      <c r="L39" s="1">
        <v>0.26</v>
      </c>
      <c r="M39" s="1">
        <v>0.21</v>
      </c>
      <c r="N39" s="1">
        <v>0.23</v>
      </c>
      <c r="O39" s="1">
        <v>0.2</v>
      </c>
      <c r="P39" s="6">
        <f t="shared" si="11"/>
        <v>0.22499999999999998</v>
      </c>
    </row>
    <row r="40" spans="2:16" x14ac:dyDescent="0.25">
      <c r="K40" s="1" t="s">
        <v>24</v>
      </c>
      <c r="L40" s="1">
        <v>0.35</v>
      </c>
      <c r="M40" s="1">
        <v>0.4</v>
      </c>
      <c r="N40" s="1">
        <v>0.33</v>
      </c>
      <c r="O40" s="1">
        <v>0.38</v>
      </c>
      <c r="P40" s="6">
        <f t="shared" si="11"/>
        <v>0.36499999999999999</v>
      </c>
    </row>
    <row r="41" spans="2:16" x14ac:dyDescent="0.25">
      <c r="K41" s="1" t="s">
        <v>6</v>
      </c>
      <c r="L41" s="1">
        <v>0.33</v>
      </c>
      <c r="M41" s="1">
        <v>0.26</v>
      </c>
      <c r="N41" s="4">
        <v>0.24</v>
      </c>
      <c r="O41" s="1">
        <v>0.26</v>
      </c>
      <c r="P41" s="6">
        <f t="shared" si="11"/>
        <v>0.27250000000000002</v>
      </c>
    </row>
    <row r="42" spans="2:16" x14ac:dyDescent="0.25">
      <c r="K42" s="1" t="s">
        <v>26</v>
      </c>
      <c r="L42" s="1">
        <v>0.26</v>
      </c>
      <c r="M42" s="1">
        <v>0.25</v>
      </c>
      <c r="N42" s="1">
        <v>0.39</v>
      </c>
      <c r="O42" s="1">
        <v>0.22</v>
      </c>
      <c r="P42" s="6">
        <f t="shared" si="11"/>
        <v>0.28000000000000003</v>
      </c>
    </row>
    <row r="43" spans="2:16" x14ac:dyDescent="0.25">
      <c r="K43" s="1" t="s">
        <v>7</v>
      </c>
      <c r="L43" s="1">
        <v>0.34</v>
      </c>
      <c r="M43" s="1">
        <v>0.39</v>
      </c>
      <c r="N43" s="1">
        <v>0.34</v>
      </c>
      <c r="O43" s="1">
        <v>0.36</v>
      </c>
      <c r="P43" s="6">
        <f t="shared" si="11"/>
        <v>0.35750000000000004</v>
      </c>
    </row>
    <row r="44" spans="2:16" x14ac:dyDescent="0.25">
      <c r="K44" s="1" t="s">
        <v>27</v>
      </c>
      <c r="L44" s="4">
        <v>0.3</v>
      </c>
      <c r="M44" s="1">
        <v>0.27</v>
      </c>
      <c r="N44" s="1">
        <v>0.32</v>
      </c>
      <c r="O44" s="1">
        <v>0.36</v>
      </c>
      <c r="P44" s="6">
        <f t="shared" si="11"/>
        <v>0.3125</v>
      </c>
    </row>
    <row r="48" spans="2:16" x14ac:dyDescent="0.25">
      <c r="B48" s="44"/>
      <c r="C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</row>
    <row r="49" spans="2:15" x14ac:dyDescent="0.25">
      <c r="B49" s="44"/>
      <c r="C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</row>
    <row r="50" spans="2:15" x14ac:dyDescent="0.25">
      <c r="B50" s="44"/>
      <c r="C50" s="44"/>
    </row>
    <row r="51" spans="2:15" x14ac:dyDescent="0.25">
      <c r="B51" s="44"/>
      <c r="C51" s="44"/>
    </row>
    <row r="52" spans="2:15" x14ac:dyDescent="0.25">
      <c r="B52" s="44"/>
      <c r="C52" s="44"/>
    </row>
    <row r="53" spans="2:15" x14ac:dyDescent="0.25">
      <c r="B53" s="44"/>
      <c r="C53" s="44"/>
    </row>
    <row r="54" spans="2:15" x14ac:dyDescent="0.25">
      <c r="B54" s="44"/>
      <c r="C54" s="44"/>
    </row>
    <row r="55" spans="2:15" x14ac:dyDescent="0.25">
      <c r="B55" s="44"/>
      <c r="C55" s="44"/>
    </row>
    <row r="56" spans="2:15" x14ac:dyDescent="0.25">
      <c r="B56" s="44"/>
      <c r="C56" s="44"/>
    </row>
    <row r="57" spans="2:15" x14ac:dyDescent="0.25">
      <c r="B57" s="44"/>
      <c r="C57" s="44"/>
    </row>
  </sheetData>
  <mergeCells count="21">
    <mergeCell ref="C29:F29"/>
    <mergeCell ref="K27:P27"/>
    <mergeCell ref="K28:P28"/>
    <mergeCell ref="L29:O29"/>
    <mergeCell ref="C3:F3"/>
    <mergeCell ref="K14:P14"/>
    <mergeCell ref="K15:P15"/>
    <mergeCell ref="L16:O16"/>
    <mergeCell ref="B1:I1"/>
    <mergeCell ref="B2:I2"/>
    <mergeCell ref="B27:I27"/>
    <mergeCell ref="B28:I28"/>
    <mergeCell ref="B14:I14"/>
    <mergeCell ref="B15:I15"/>
    <mergeCell ref="C16:F16"/>
    <mergeCell ref="K1:P1"/>
    <mergeCell ref="K32:P32"/>
    <mergeCell ref="K33:P33"/>
    <mergeCell ref="L34:O34"/>
    <mergeCell ref="K2:P2"/>
    <mergeCell ref="L3:O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opLeftCell="A19" zoomScale="70" zoomScaleNormal="70" workbookViewId="0">
      <selection activeCell="D49" sqref="D49"/>
    </sheetView>
  </sheetViews>
  <sheetFormatPr defaultRowHeight="15" x14ac:dyDescent="0.25"/>
  <cols>
    <col min="1" max="1" width="17.28515625" customWidth="1"/>
    <col min="2" max="2" width="15" customWidth="1"/>
    <col min="3" max="3" width="46.7109375" customWidth="1"/>
    <col min="4" max="4" width="17.7109375" customWidth="1"/>
    <col min="5" max="5" width="18.140625" customWidth="1"/>
  </cols>
  <sheetData>
    <row r="1" spans="1:16" x14ac:dyDescent="0.25">
      <c r="A1" s="93" t="s">
        <v>23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</row>
    <row r="2" spans="1:16" x14ac:dyDescent="0.25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</row>
    <row r="3" spans="1:16" x14ac:dyDescent="0.25">
      <c r="A3" s="94" t="s">
        <v>29</v>
      </c>
      <c r="B3" s="95" t="s">
        <v>30</v>
      </c>
      <c r="C3" s="94" t="s">
        <v>31</v>
      </c>
      <c r="D3" s="96" t="s">
        <v>32</v>
      </c>
      <c r="E3" s="97" t="s">
        <v>33</v>
      </c>
      <c r="F3" s="98" t="s">
        <v>34</v>
      </c>
      <c r="G3" s="98"/>
      <c r="H3" s="98"/>
      <c r="I3" s="98"/>
      <c r="J3" s="98"/>
      <c r="K3" s="98"/>
      <c r="L3" s="98"/>
      <c r="M3" s="98"/>
      <c r="N3" s="98"/>
      <c r="O3" s="98"/>
      <c r="P3" s="99" t="s">
        <v>9</v>
      </c>
    </row>
    <row r="4" spans="1:16" x14ac:dyDescent="0.25">
      <c r="A4" s="94"/>
      <c r="B4" s="95"/>
      <c r="C4" s="94"/>
      <c r="D4" s="96"/>
      <c r="E4" s="97"/>
      <c r="F4" s="48">
        <v>1</v>
      </c>
      <c r="G4" s="48">
        <v>2</v>
      </c>
      <c r="H4" s="48">
        <v>3</v>
      </c>
      <c r="I4" s="48">
        <v>4</v>
      </c>
      <c r="J4" s="48">
        <v>5</v>
      </c>
      <c r="K4" s="48">
        <v>6</v>
      </c>
      <c r="L4" s="48">
        <v>7</v>
      </c>
      <c r="M4" s="48">
        <v>8</v>
      </c>
      <c r="N4" s="48">
        <v>9</v>
      </c>
      <c r="O4" s="48">
        <v>10</v>
      </c>
      <c r="P4" s="99"/>
    </row>
    <row r="5" spans="1:16" x14ac:dyDescent="0.25">
      <c r="A5" s="100" t="s">
        <v>35</v>
      </c>
      <c r="B5" s="100">
        <f>D5+D6+D7</f>
        <v>36.9</v>
      </c>
      <c r="C5" s="47" t="s">
        <v>36</v>
      </c>
      <c r="D5" s="11">
        <v>35.299999999999997</v>
      </c>
      <c r="E5" s="12">
        <f>(D5*100)/B5</f>
        <v>95.663956639566393</v>
      </c>
      <c r="F5" s="47">
        <v>41</v>
      </c>
      <c r="G5" s="47">
        <v>36</v>
      </c>
      <c r="H5" s="47">
        <v>39</v>
      </c>
      <c r="I5" s="47">
        <v>37</v>
      </c>
      <c r="J5" s="47">
        <v>19</v>
      </c>
      <c r="K5" s="47">
        <v>3</v>
      </c>
      <c r="L5" s="47">
        <v>28</v>
      </c>
      <c r="M5" s="47">
        <v>37</v>
      </c>
      <c r="N5" s="47">
        <v>40</v>
      </c>
      <c r="O5" s="47">
        <v>18</v>
      </c>
      <c r="P5" s="13">
        <f>AVERAGE(F5:O5)</f>
        <v>29.8</v>
      </c>
    </row>
    <row r="6" spans="1:16" x14ac:dyDescent="0.25">
      <c r="A6" s="100"/>
      <c r="B6" s="100"/>
      <c r="C6" s="47" t="s">
        <v>37</v>
      </c>
      <c r="D6" s="11">
        <v>1.6</v>
      </c>
      <c r="E6" s="12">
        <f>D6*100/B5</f>
        <v>4.3360433604336048</v>
      </c>
      <c r="F6" s="47">
        <v>19</v>
      </c>
      <c r="G6" s="47">
        <v>22</v>
      </c>
      <c r="H6" s="47">
        <v>21</v>
      </c>
      <c r="I6" s="47">
        <v>16</v>
      </c>
      <c r="J6" s="47">
        <v>19</v>
      </c>
      <c r="K6" s="47">
        <v>26</v>
      </c>
      <c r="L6" s="47">
        <v>15</v>
      </c>
      <c r="M6" s="47">
        <v>11</v>
      </c>
      <c r="N6" s="47">
        <v>12</v>
      </c>
      <c r="O6" s="47">
        <v>15</v>
      </c>
      <c r="P6" s="13">
        <f t="shared" ref="P6" si="0">AVERAGE(F6:O6)</f>
        <v>17.600000000000001</v>
      </c>
    </row>
    <row r="7" spans="1:16" x14ac:dyDescent="0.25">
      <c r="A7" s="100"/>
      <c r="B7" s="100"/>
      <c r="C7" s="14" t="s">
        <v>38</v>
      </c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5">
        <f>AVERAGE(P5:P6)</f>
        <v>23.700000000000003</v>
      </c>
    </row>
    <row r="8" spans="1:16" x14ac:dyDescent="0.25">
      <c r="A8" s="100" t="s">
        <v>39</v>
      </c>
      <c r="B8" s="100">
        <f>D8+D9+D10</f>
        <v>34.199999999999996</v>
      </c>
      <c r="C8" s="47" t="s">
        <v>36</v>
      </c>
      <c r="D8" s="11">
        <v>12.55</v>
      </c>
      <c r="E8" s="12">
        <f>D8*100/B8</f>
        <v>36.695906432748544</v>
      </c>
      <c r="F8" s="47">
        <v>25</v>
      </c>
      <c r="G8" s="47">
        <v>26</v>
      </c>
      <c r="H8" s="47">
        <v>32</v>
      </c>
      <c r="I8" s="47">
        <v>33</v>
      </c>
      <c r="J8" s="47">
        <v>24</v>
      </c>
      <c r="K8" s="47">
        <v>25</v>
      </c>
      <c r="L8" s="47">
        <v>34</v>
      </c>
      <c r="M8" s="47">
        <v>17</v>
      </c>
      <c r="N8" s="47">
        <v>26</v>
      </c>
      <c r="O8" s="47">
        <v>17</v>
      </c>
      <c r="P8" s="13">
        <f>AVERAGE(F8:O8)</f>
        <v>25.9</v>
      </c>
    </row>
    <row r="9" spans="1:16" x14ac:dyDescent="0.25">
      <c r="A9" s="100"/>
      <c r="B9" s="100"/>
      <c r="C9" s="16" t="s">
        <v>40</v>
      </c>
      <c r="D9" s="11">
        <v>19.5</v>
      </c>
      <c r="E9" s="12">
        <f>D9*100/B8</f>
        <v>57.01754385964913</v>
      </c>
      <c r="F9" s="16">
        <v>37</v>
      </c>
      <c r="G9" s="16">
        <v>39</v>
      </c>
      <c r="H9" s="16">
        <v>28</v>
      </c>
      <c r="I9" s="16">
        <v>31</v>
      </c>
      <c r="J9" s="16">
        <v>13</v>
      </c>
      <c r="K9" s="16">
        <v>25</v>
      </c>
      <c r="L9" s="16">
        <v>11</v>
      </c>
      <c r="M9" s="16">
        <v>13</v>
      </c>
      <c r="N9" s="16"/>
      <c r="O9" s="16"/>
      <c r="P9" s="17">
        <f>AVERAGE(F9:O9)</f>
        <v>24.625</v>
      </c>
    </row>
    <row r="10" spans="1:16" x14ac:dyDescent="0.25">
      <c r="A10" s="100"/>
      <c r="B10" s="100"/>
      <c r="C10" s="47" t="s">
        <v>41</v>
      </c>
      <c r="D10" s="11">
        <v>2.15</v>
      </c>
      <c r="E10" s="12">
        <f>D10*100/B8</f>
        <v>6.2865497076023402</v>
      </c>
      <c r="F10" s="18">
        <v>15</v>
      </c>
      <c r="G10" s="18">
        <v>23</v>
      </c>
      <c r="H10" s="18">
        <v>15</v>
      </c>
      <c r="I10" s="18">
        <v>14</v>
      </c>
      <c r="J10" s="47"/>
      <c r="K10" s="47"/>
      <c r="L10" s="47"/>
      <c r="M10" s="47"/>
      <c r="N10" s="47"/>
      <c r="O10" s="47"/>
      <c r="P10" s="19">
        <f>AVERAGE(F10:O10)</f>
        <v>16.75</v>
      </c>
    </row>
    <row r="11" spans="1:16" x14ac:dyDescent="0.25">
      <c r="A11" s="100"/>
      <c r="B11" s="100"/>
      <c r="C11" s="14" t="s">
        <v>38</v>
      </c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5"/>
    </row>
    <row r="12" spans="1:16" x14ac:dyDescent="0.25">
      <c r="A12" s="102" t="s">
        <v>42</v>
      </c>
      <c r="B12" s="104">
        <v>61.15</v>
      </c>
      <c r="C12" s="47" t="s">
        <v>36</v>
      </c>
      <c r="D12" s="11">
        <v>61.15</v>
      </c>
      <c r="E12" s="12">
        <v>100</v>
      </c>
      <c r="F12" s="47">
        <v>18</v>
      </c>
      <c r="G12" s="47">
        <v>30</v>
      </c>
      <c r="H12" s="47">
        <v>27</v>
      </c>
      <c r="I12" s="47">
        <v>27</v>
      </c>
      <c r="J12" s="47">
        <v>25</v>
      </c>
      <c r="K12" s="47">
        <v>26</v>
      </c>
      <c r="L12" s="47">
        <v>19</v>
      </c>
      <c r="M12" s="47">
        <v>20</v>
      </c>
      <c r="N12" s="47">
        <v>28</v>
      </c>
      <c r="O12" s="47">
        <v>30</v>
      </c>
      <c r="P12" s="20">
        <f>AVERAGE(F12:O12)</f>
        <v>25</v>
      </c>
    </row>
    <row r="13" spans="1:16" x14ac:dyDescent="0.25">
      <c r="A13" s="103"/>
      <c r="B13" s="104"/>
      <c r="C13" s="21" t="s">
        <v>38</v>
      </c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21">
        <v>25</v>
      </c>
    </row>
    <row r="14" spans="1:16" x14ac:dyDescent="0.25">
      <c r="A14" s="102" t="s">
        <v>43</v>
      </c>
      <c r="B14" s="102">
        <f>D14+D15</f>
        <v>57.400000000000006</v>
      </c>
      <c r="C14" s="47" t="s">
        <v>41</v>
      </c>
      <c r="D14" s="11">
        <v>0.95</v>
      </c>
      <c r="E14" s="12">
        <f>D14*100/B14</f>
        <v>1.6550522648083621</v>
      </c>
      <c r="F14" s="47">
        <v>8</v>
      </c>
      <c r="G14" s="47">
        <v>7.2</v>
      </c>
      <c r="H14" s="47">
        <v>6.5</v>
      </c>
      <c r="I14" s="47">
        <v>7</v>
      </c>
      <c r="J14" s="47">
        <v>9.1999999999999993</v>
      </c>
      <c r="K14" s="47">
        <v>5.6</v>
      </c>
      <c r="L14" s="47">
        <v>8</v>
      </c>
      <c r="M14" s="47">
        <v>8</v>
      </c>
      <c r="N14" s="47">
        <v>7.5</v>
      </c>
      <c r="O14" s="47">
        <v>6.2</v>
      </c>
      <c r="P14" s="19">
        <f>AVERAGE(F14:O14)</f>
        <v>7.32</v>
      </c>
    </row>
    <row r="15" spans="1:16" x14ac:dyDescent="0.25">
      <c r="A15" s="105"/>
      <c r="B15" s="105"/>
      <c r="C15" s="47" t="s">
        <v>44</v>
      </c>
      <c r="D15" s="11">
        <v>56.45</v>
      </c>
      <c r="E15" s="12">
        <f>D15*100/B14</f>
        <v>98.344947735191624</v>
      </c>
      <c r="F15" s="47">
        <v>41.2</v>
      </c>
      <c r="G15" s="47">
        <v>42.7</v>
      </c>
      <c r="H15" s="47">
        <v>30.5</v>
      </c>
      <c r="I15" s="47">
        <v>33.6</v>
      </c>
      <c r="J15" s="47">
        <v>13.8</v>
      </c>
      <c r="K15" s="47">
        <v>12.5</v>
      </c>
      <c r="L15" s="47">
        <v>14.2</v>
      </c>
      <c r="M15" s="47">
        <v>11</v>
      </c>
      <c r="N15" s="47">
        <v>13.2</v>
      </c>
      <c r="O15" s="47">
        <v>12.5</v>
      </c>
      <c r="P15" s="19">
        <f>AVERAGE(F15:O15)</f>
        <v>22.52</v>
      </c>
    </row>
    <row r="16" spans="1:16" x14ac:dyDescent="0.25">
      <c r="A16" s="103"/>
      <c r="B16" s="103"/>
      <c r="C16" s="14" t="s">
        <v>38</v>
      </c>
      <c r="D16" s="106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8"/>
      <c r="P16" s="15">
        <f>AVERAGE(P14:P15)</f>
        <v>14.92</v>
      </c>
    </row>
    <row r="17" spans="1:16" x14ac:dyDescent="0.25">
      <c r="A17" s="102" t="s">
        <v>45</v>
      </c>
      <c r="B17" s="102">
        <f>D17+D18+D19+D20+D21</f>
        <v>91.4</v>
      </c>
      <c r="C17" s="47" t="s">
        <v>36</v>
      </c>
      <c r="D17" s="11">
        <v>3.7</v>
      </c>
      <c r="E17" s="12">
        <f>D17*100/B17</f>
        <v>4.0481400437636763</v>
      </c>
      <c r="F17" s="47">
        <v>28.2</v>
      </c>
      <c r="G17" s="47">
        <v>31.6</v>
      </c>
      <c r="H17" s="47">
        <v>19.399999999999999</v>
      </c>
      <c r="I17" s="47">
        <v>17.2</v>
      </c>
      <c r="J17" s="47"/>
      <c r="K17" s="47"/>
      <c r="L17" s="47"/>
      <c r="M17" s="47"/>
      <c r="N17" s="47"/>
      <c r="O17" s="47"/>
      <c r="P17" s="19">
        <f>AVERAGE(F17:O17)</f>
        <v>24.099999999999998</v>
      </c>
    </row>
    <row r="18" spans="1:16" x14ac:dyDescent="0.25">
      <c r="A18" s="105"/>
      <c r="B18" s="105"/>
      <c r="C18" s="22" t="s">
        <v>46</v>
      </c>
      <c r="D18" s="11">
        <v>74.2</v>
      </c>
      <c r="E18" s="12">
        <f>D18*100/B17</f>
        <v>81.181619256017498</v>
      </c>
      <c r="F18" s="47">
        <v>11.6</v>
      </c>
      <c r="G18" s="47">
        <v>12.4</v>
      </c>
      <c r="H18" s="47">
        <v>40.200000000000003</v>
      </c>
      <c r="I18" s="47">
        <v>32.700000000000003</v>
      </c>
      <c r="J18" s="47">
        <v>35.1</v>
      </c>
      <c r="K18" s="47">
        <v>9.9</v>
      </c>
      <c r="L18" s="47">
        <v>15.1</v>
      </c>
      <c r="M18" s="47">
        <v>10.9</v>
      </c>
      <c r="N18" s="47">
        <v>10</v>
      </c>
      <c r="O18" s="47">
        <v>24.2</v>
      </c>
      <c r="P18" s="19">
        <f t="shared" ref="P18:P21" si="1">AVERAGE(F18:O18)</f>
        <v>20.21</v>
      </c>
    </row>
    <row r="19" spans="1:16" x14ac:dyDescent="0.25">
      <c r="A19" s="105"/>
      <c r="B19" s="105"/>
      <c r="C19" s="47" t="s">
        <v>47</v>
      </c>
      <c r="D19" s="11">
        <v>2.2999999999999998</v>
      </c>
      <c r="E19" s="12">
        <f>D19*100/B17</f>
        <v>2.5164113785557984</v>
      </c>
      <c r="F19" s="47">
        <v>13.6</v>
      </c>
      <c r="G19" s="47">
        <v>34.1</v>
      </c>
      <c r="H19" s="47">
        <v>21.1</v>
      </c>
      <c r="I19" s="47">
        <v>20.8</v>
      </c>
      <c r="J19" s="47">
        <v>18.5</v>
      </c>
      <c r="K19" s="47">
        <v>25</v>
      </c>
      <c r="L19" s="47">
        <v>10.9</v>
      </c>
      <c r="M19" s="47">
        <v>10.1</v>
      </c>
      <c r="N19" s="47">
        <v>23.2</v>
      </c>
      <c r="O19" s="47">
        <v>7.7</v>
      </c>
      <c r="P19" s="19">
        <f t="shared" si="1"/>
        <v>18.5</v>
      </c>
    </row>
    <row r="20" spans="1:16" x14ac:dyDescent="0.25">
      <c r="A20" s="105"/>
      <c r="B20" s="105"/>
      <c r="C20" s="47" t="s">
        <v>41</v>
      </c>
      <c r="D20" s="11">
        <v>10.9</v>
      </c>
      <c r="E20" s="12">
        <f>D20*100/B17</f>
        <v>11.925601750547045</v>
      </c>
      <c r="F20" s="47">
        <v>11.5</v>
      </c>
      <c r="G20" s="47">
        <v>8.5</v>
      </c>
      <c r="H20" s="47">
        <v>10.5</v>
      </c>
      <c r="I20" s="47">
        <v>13.7</v>
      </c>
      <c r="J20" s="47">
        <v>15.2</v>
      </c>
      <c r="K20" s="47">
        <v>13.4</v>
      </c>
      <c r="L20" s="47">
        <v>9.9</v>
      </c>
      <c r="M20" s="47">
        <v>6.5</v>
      </c>
      <c r="N20" s="47">
        <v>14.1</v>
      </c>
      <c r="O20" s="47">
        <v>13.4</v>
      </c>
      <c r="P20" s="19">
        <f t="shared" si="1"/>
        <v>11.670000000000002</v>
      </c>
    </row>
    <row r="21" spans="1:16" x14ac:dyDescent="0.25">
      <c r="A21" s="105"/>
      <c r="B21" s="105"/>
      <c r="C21" s="47" t="s">
        <v>48</v>
      </c>
      <c r="D21" s="11">
        <v>0.3</v>
      </c>
      <c r="E21" s="12">
        <f>D21*100/B17</f>
        <v>0.32822757111597373</v>
      </c>
      <c r="F21" s="47">
        <v>14.2</v>
      </c>
      <c r="G21" s="47">
        <v>12.4</v>
      </c>
      <c r="H21" s="47">
        <v>11.6</v>
      </c>
      <c r="I21" s="47">
        <v>18.7</v>
      </c>
      <c r="J21" s="47"/>
      <c r="K21" s="47"/>
      <c r="L21" s="47"/>
      <c r="M21" s="47"/>
      <c r="N21" s="47"/>
      <c r="O21" s="47"/>
      <c r="P21" s="19">
        <f t="shared" si="1"/>
        <v>14.225000000000001</v>
      </c>
    </row>
    <row r="22" spans="1:16" x14ac:dyDescent="0.25">
      <c r="A22" s="103"/>
      <c r="B22" s="103"/>
      <c r="C22" s="14" t="s">
        <v>38</v>
      </c>
      <c r="D22" s="106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8"/>
      <c r="P22" s="15">
        <f>AVERAGE(P17:P21)</f>
        <v>17.741000000000003</v>
      </c>
    </row>
    <row r="23" spans="1:16" x14ac:dyDescent="0.25">
      <c r="A23" s="102" t="s">
        <v>49</v>
      </c>
      <c r="B23" s="102">
        <f>D23+D24+D25+D26</f>
        <v>25.55</v>
      </c>
      <c r="C23" s="47" t="s">
        <v>44</v>
      </c>
      <c r="D23" s="11">
        <v>15.2</v>
      </c>
      <c r="E23" s="12">
        <f>D23*100/B23</f>
        <v>59.49119373776908</v>
      </c>
      <c r="F23" s="47">
        <v>17</v>
      </c>
      <c r="G23" s="47">
        <v>7</v>
      </c>
      <c r="H23" s="47">
        <v>8</v>
      </c>
      <c r="I23" s="47">
        <v>37.6</v>
      </c>
      <c r="J23" s="47">
        <v>38.9</v>
      </c>
      <c r="K23" s="47">
        <v>36.5</v>
      </c>
      <c r="L23" s="47">
        <v>17.5</v>
      </c>
      <c r="M23" s="47">
        <v>12</v>
      </c>
      <c r="N23" s="47">
        <v>6.8</v>
      </c>
      <c r="O23" s="47">
        <v>29.3</v>
      </c>
      <c r="P23" s="19">
        <f>AVERAGE(D23:O23)</f>
        <v>23.774266144814092</v>
      </c>
    </row>
    <row r="24" spans="1:16" x14ac:dyDescent="0.25">
      <c r="A24" s="105"/>
      <c r="B24" s="105"/>
      <c r="C24" s="47" t="s">
        <v>50</v>
      </c>
      <c r="D24" s="11">
        <v>2.1</v>
      </c>
      <c r="E24" s="12">
        <f>D24*100/B23</f>
        <v>8.2191780821917799</v>
      </c>
      <c r="F24" s="47">
        <v>15</v>
      </c>
      <c r="G24" s="47">
        <v>12</v>
      </c>
      <c r="H24" s="47">
        <v>17</v>
      </c>
      <c r="I24" s="47">
        <v>11.2</v>
      </c>
      <c r="J24" s="47">
        <v>27</v>
      </c>
      <c r="K24" s="47">
        <v>17.5</v>
      </c>
      <c r="L24" s="47">
        <v>20</v>
      </c>
      <c r="M24" s="47">
        <v>10.5</v>
      </c>
      <c r="N24" s="47">
        <v>8</v>
      </c>
      <c r="O24" s="47">
        <v>7.5</v>
      </c>
      <c r="P24" s="19">
        <f t="shared" ref="P24:P26" si="2">AVERAGE(D24:O24)</f>
        <v>13.001598173515982</v>
      </c>
    </row>
    <row r="25" spans="1:16" x14ac:dyDescent="0.25">
      <c r="A25" s="105"/>
      <c r="B25" s="105"/>
      <c r="C25" s="47" t="s">
        <v>41</v>
      </c>
      <c r="D25" s="11">
        <v>7.75</v>
      </c>
      <c r="E25" s="12">
        <f>D25*100/B23</f>
        <v>30.332681017612522</v>
      </c>
      <c r="F25" s="47">
        <v>21.5</v>
      </c>
      <c r="G25" s="47">
        <v>19</v>
      </c>
      <c r="H25" s="47">
        <v>17.5</v>
      </c>
      <c r="I25" s="47">
        <v>23.4</v>
      </c>
      <c r="J25" s="47">
        <v>29.2</v>
      </c>
      <c r="K25" s="47">
        <v>21</v>
      </c>
      <c r="L25" s="47">
        <v>23.2</v>
      </c>
      <c r="M25" s="47">
        <v>14</v>
      </c>
      <c r="N25" s="47">
        <v>14.8</v>
      </c>
      <c r="O25" s="47">
        <v>11.3</v>
      </c>
      <c r="P25" s="19">
        <f t="shared" si="2"/>
        <v>19.415223418134378</v>
      </c>
    </row>
    <row r="26" spans="1:16" x14ac:dyDescent="0.25">
      <c r="A26" s="105"/>
      <c r="B26" s="105"/>
      <c r="C26" s="47" t="s">
        <v>37</v>
      </c>
      <c r="D26" s="11">
        <v>0.5</v>
      </c>
      <c r="E26" s="12">
        <f>D26*100/B23</f>
        <v>1.9569471624266144</v>
      </c>
      <c r="F26" s="18">
        <v>12</v>
      </c>
      <c r="G26" s="18">
        <v>16.5</v>
      </c>
      <c r="H26" s="18">
        <v>11.9</v>
      </c>
      <c r="I26" s="18">
        <v>9</v>
      </c>
      <c r="J26" s="18">
        <v>12.5</v>
      </c>
      <c r="K26" s="18"/>
      <c r="L26" s="18"/>
      <c r="M26" s="18"/>
      <c r="N26" s="18"/>
      <c r="O26" s="18"/>
      <c r="P26" s="19">
        <f t="shared" si="2"/>
        <v>9.1938495946323737</v>
      </c>
    </row>
    <row r="27" spans="1:16" x14ac:dyDescent="0.25">
      <c r="A27" s="103"/>
      <c r="B27" s="103"/>
      <c r="C27" s="14" t="s">
        <v>38</v>
      </c>
      <c r="D27" s="106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8"/>
      <c r="P27" s="15">
        <f>AVERAGE(P23:P26)</f>
        <v>16.346234332774205</v>
      </c>
    </row>
    <row r="28" spans="1:16" x14ac:dyDescent="0.25">
      <c r="A28" s="100" t="s">
        <v>51</v>
      </c>
      <c r="B28" s="102">
        <v>66.45</v>
      </c>
      <c r="C28" s="22" t="s">
        <v>46</v>
      </c>
      <c r="D28" s="11">
        <v>66.45</v>
      </c>
      <c r="E28" s="12">
        <v>100</v>
      </c>
      <c r="F28" s="47">
        <v>35.299999999999997</v>
      </c>
      <c r="G28" s="47">
        <v>38.700000000000003</v>
      </c>
      <c r="H28" s="47">
        <v>36.5</v>
      </c>
      <c r="I28" s="47">
        <v>33.200000000000003</v>
      </c>
      <c r="J28" s="47">
        <v>29.8</v>
      </c>
      <c r="K28" s="47">
        <v>35</v>
      </c>
      <c r="L28" s="47">
        <v>36.5</v>
      </c>
      <c r="M28" s="47">
        <v>37</v>
      </c>
      <c r="N28" s="47">
        <v>29.8</v>
      </c>
      <c r="O28" s="47">
        <v>31</v>
      </c>
      <c r="P28" s="20">
        <f>AVERAGE(F28:O28)</f>
        <v>34.28</v>
      </c>
    </row>
    <row r="29" spans="1:16" x14ac:dyDescent="0.25">
      <c r="A29" s="100"/>
      <c r="B29" s="103"/>
      <c r="C29" s="14" t="s">
        <v>38</v>
      </c>
      <c r="D29" s="106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8"/>
      <c r="P29" s="21">
        <v>34.28</v>
      </c>
    </row>
    <row r="30" spans="1:16" x14ac:dyDescent="0.25">
      <c r="A30" s="100" t="s">
        <v>52</v>
      </c>
      <c r="B30" s="109">
        <v>33.9</v>
      </c>
      <c r="C30" s="47" t="s">
        <v>47</v>
      </c>
      <c r="D30" s="11">
        <v>33.9</v>
      </c>
      <c r="E30" s="12">
        <v>100</v>
      </c>
      <c r="F30" s="1">
        <v>17</v>
      </c>
      <c r="G30" s="1">
        <v>29.2</v>
      </c>
      <c r="H30" s="1">
        <v>17.8</v>
      </c>
      <c r="I30" s="1">
        <v>19</v>
      </c>
      <c r="J30" s="1">
        <v>18</v>
      </c>
      <c r="K30" s="1">
        <v>38.200000000000003</v>
      </c>
      <c r="L30" s="1">
        <v>35</v>
      </c>
      <c r="M30" s="1">
        <v>22</v>
      </c>
      <c r="N30" s="1">
        <v>29.2</v>
      </c>
      <c r="O30" s="1">
        <v>23.5</v>
      </c>
      <c r="P30" s="52">
        <f>AVERAGE(F30:O30)</f>
        <v>24.889999999999997</v>
      </c>
    </row>
    <row r="31" spans="1:16" x14ac:dyDescent="0.25">
      <c r="A31" s="100"/>
      <c r="B31" s="110"/>
      <c r="C31" s="14" t="s">
        <v>38</v>
      </c>
      <c r="D31" s="49"/>
      <c r="E31" s="24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4">
        <v>24.9</v>
      </c>
    </row>
    <row r="32" spans="1:16" x14ac:dyDescent="0.25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</row>
    <row r="33" spans="1:16" x14ac:dyDescent="0.25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</row>
    <row r="34" spans="1:16" x14ac:dyDescent="0.25">
      <c r="A34" s="55"/>
      <c r="B34" s="55"/>
      <c r="C34" s="39" t="s">
        <v>79</v>
      </c>
      <c r="D34" s="40">
        <v>1</v>
      </c>
      <c r="E34" s="40">
        <v>2</v>
      </c>
      <c r="F34" s="40">
        <v>4</v>
      </c>
      <c r="G34" s="40">
        <v>7</v>
      </c>
      <c r="H34" s="40">
        <v>14</v>
      </c>
      <c r="I34" s="40">
        <v>15</v>
      </c>
      <c r="J34" s="41">
        <v>13</v>
      </c>
      <c r="K34" s="41">
        <v>9</v>
      </c>
      <c r="L34" s="42" t="s">
        <v>9</v>
      </c>
      <c r="M34" s="55"/>
      <c r="N34" s="55"/>
      <c r="O34" s="55"/>
      <c r="P34" s="55"/>
    </row>
    <row r="35" spans="1:16" x14ac:dyDescent="0.25">
      <c r="A35" s="55"/>
      <c r="B35" s="55"/>
      <c r="C35" s="47" t="s">
        <v>36</v>
      </c>
      <c r="D35" s="27">
        <v>95.7</v>
      </c>
      <c r="E35" s="27">
        <v>36.695906432748544</v>
      </c>
      <c r="F35" s="47">
        <v>100</v>
      </c>
      <c r="G35" s="47">
        <v>0</v>
      </c>
      <c r="H35" s="47">
        <v>4</v>
      </c>
      <c r="I35" s="47">
        <v>0</v>
      </c>
      <c r="J35" s="47">
        <v>0</v>
      </c>
      <c r="K35" s="47">
        <v>0</v>
      </c>
      <c r="L35" s="27">
        <f>AVERAGE(D35:K35)</f>
        <v>29.549488304093568</v>
      </c>
      <c r="M35" s="55"/>
      <c r="N35" s="55"/>
      <c r="O35" s="55"/>
      <c r="P35" s="55"/>
    </row>
    <row r="36" spans="1:16" x14ac:dyDescent="0.25">
      <c r="A36" s="55"/>
      <c r="B36" s="55"/>
      <c r="C36" s="47" t="s">
        <v>37</v>
      </c>
      <c r="D36" s="27">
        <v>4.3</v>
      </c>
      <c r="E36" s="47">
        <v>0</v>
      </c>
      <c r="F36" s="47">
        <v>0</v>
      </c>
      <c r="G36" s="47">
        <v>0</v>
      </c>
      <c r="H36" s="47">
        <v>81.2</v>
      </c>
      <c r="I36" s="47">
        <v>0</v>
      </c>
      <c r="J36" s="47">
        <v>0</v>
      </c>
      <c r="K36" s="47">
        <v>0</v>
      </c>
      <c r="L36" s="27">
        <f t="shared" ref="L36:L44" si="3">AVERAGE(D36:K36)</f>
        <v>10.6875</v>
      </c>
      <c r="M36" s="55"/>
      <c r="N36" s="55"/>
      <c r="O36" s="55"/>
      <c r="P36" s="55"/>
    </row>
    <row r="37" spans="1:16" x14ac:dyDescent="0.25">
      <c r="A37" s="55"/>
      <c r="B37" s="55"/>
      <c r="C37" s="16" t="s">
        <v>40</v>
      </c>
      <c r="D37" s="47">
        <v>0</v>
      </c>
      <c r="E37" s="47">
        <v>57</v>
      </c>
      <c r="F37" s="47">
        <v>0</v>
      </c>
      <c r="G37" s="47">
        <v>0</v>
      </c>
      <c r="H37" s="47">
        <v>0</v>
      </c>
      <c r="I37" s="47">
        <v>0</v>
      </c>
      <c r="J37" s="47">
        <v>0</v>
      </c>
      <c r="K37" s="47">
        <v>0</v>
      </c>
      <c r="L37" s="27">
        <f t="shared" si="3"/>
        <v>7.125</v>
      </c>
      <c r="M37" s="55"/>
      <c r="N37" s="55"/>
      <c r="O37" s="55"/>
      <c r="P37" s="55"/>
    </row>
    <row r="38" spans="1:16" x14ac:dyDescent="0.25">
      <c r="A38" s="55"/>
      <c r="B38" s="55"/>
      <c r="C38" s="47" t="s">
        <v>41</v>
      </c>
      <c r="D38" s="47">
        <v>0</v>
      </c>
      <c r="E38" s="47">
        <v>6.6</v>
      </c>
      <c r="F38" s="47">
        <v>0</v>
      </c>
      <c r="G38" s="47">
        <v>1.7</v>
      </c>
      <c r="H38" s="47">
        <v>11.9</v>
      </c>
      <c r="I38" s="47">
        <v>30.3</v>
      </c>
      <c r="J38" s="47">
        <v>0</v>
      </c>
      <c r="K38" s="47">
        <v>0</v>
      </c>
      <c r="L38" s="27">
        <f t="shared" si="3"/>
        <v>6.3125</v>
      </c>
      <c r="M38" s="55"/>
      <c r="N38" s="55"/>
      <c r="O38" s="55"/>
      <c r="P38" s="55"/>
    </row>
    <row r="39" spans="1:16" x14ac:dyDescent="0.25">
      <c r="A39" s="55"/>
      <c r="B39" s="55"/>
      <c r="C39" s="47" t="s">
        <v>44</v>
      </c>
      <c r="D39" s="47">
        <v>0</v>
      </c>
      <c r="E39" s="47">
        <v>0</v>
      </c>
      <c r="F39" s="47">
        <v>0</v>
      </c>
      <c r="G39" s="47">
        <v>98.3</v>
      </c>
      <c r="H39" s="47">
        <v>0</v>
      </c>
      <c r="I39" s="47">
        <v>59.5</v>
      </c>
      <c r="J39" s="47">
        <v>0</v>
      </c>
      <c r="K39" s="47">
        <v>0</v>
      </c>
      <c r="L39" s="27">
        <f t="shared" si="3"/>
        <v>19.725000000000001</v>
      </c>
      <c r="M39" s="55"/>
      <c r="N39" s="55"/>
      <c r="O39" s="55"/>
      <c r="P39" s="55"/>
    </row>
    <row r="40" spans="1:16" x14ac:dyDescent="0.25">
      <c r="A40" s="55"/>
      <c r="B40" s="55"/>
      <c r="C40" s="47" t="s">
        <v>47</v>
      </c>
      <c r="D40" s="47">
        <v>0</v>
      </c>
      <c r="E40" s="47">
        <v>0</v>
      </c>
      <c r="F40" s="47">
        <v>0</v>
      </c>
      <c r="G40" s="47">
        <v>0</v>
      </c>
      <c r="H40" s="47">
        <v>2.5</v>
      </c>
      <c r="I40" s="47">
        <v>0</v>
      </c>
      <c r="J40" s="47">
        <v>0</v>
      </c>
      <c r="K40" s="47">
        <v>100</v>
      </c>
      <c r="L40" s="27">
        <f t="shared" si="3"/>
        <v>12.8125</v>
      </c>
      <c r="M40" s="55"/>
      <c r="N40" s="55"/>
      <c r="O40" s="55"/>
      <c r="P40" s="55"/>
    </row>
    <row r="41" spans="1:16" x14ac:dyDescent="0.25">
      <c r="A41" s="55"/>
      <c r="B41" s="55"/>
      <c r="C41" s="47" t="s">
        <v>48</v>
      </c>
      <c r="D41" s="47">
        <v>0</v>
      </c>
      <c r="E41" s="47">
        <v>0</v>
      </c>
      <c r="F41" s="47">
        <v>0</v>
      </c>
      <c r="G41" s="47">
        <v>0</v>
      </c>
      <c r="H41" s="47">
        <v>0.3</v>
      </c>
      <c r="I41" s="47">
        <v>0</v>
      </c>
      <c r="J41" s="47">
        <v>0</v>
      </c>
      <c r="K41" s="47">
        <v>0</v>
      </c>
      <c r="L41" s="27">
        <f t="shared" si="3"/>
        <v>3.7499999999999999E-2</v>
      </c>
      <c r="M41" s="55"/>
      <c r="N41" s="55"/>
      <c r="O41" s="55"/>
      <c r="P41" s="55"/>
    </row>
    <row r="42" spans="1:16" x14ac:dyDescent="0.25">
      <c r="A42" s="55"/>
      <c r="B42" s="55"/>
      <c r="C42" s="47" t="s">
        <v>50</v>
      </c>
      <c r="D42" s="47">
        <v>0</v>
      </c>
      <c r="E42" s="47">
        <v>0</v>
      </c>
      <c r="F42" s="47">
        <v>0</v>
      </c>
      <c r="G42" s="47">
        <v>0</v>
      </c>
      <c r="H42" s="47">
        <v>0</v>
      </c>
      <c r="I42" s="47">
        <v>8.1999999999999993</v>
      </c>
      <c r="J42" s="47">
        <v>0</v>
      </c>
      <c r="K42" s="47">
        <v>0</v>
      </c>
      <c r="L42" s="27">
        <f t="shared" si="3"/>
        <v>1.0249999999999999</v>
      </c>
      <c r="M42" s="55"/>
      <c r="N42" s="55"/>
      <c r="O42" s="55"/>
      <c r="P42" s="55"/>
    </row>
    <row r="43" spans="1:16" x14ac:dyDescent="0.25">
      <c r="A43" s="55"/>
      <c r="B43" s="55"/>
      <c r="C43" s="47" t="s">
        <v>37</v>
      </c>
      <c r="D43" s="47">
        <v>0</v>
      </c>
      <c r="E43" s="47">
        <v>0</v>
      </c>
      <c r="F43" s="47">
        <v>0</v>
      </c>
      <c r="G43" s="47">
        <v>0</v>
      </c>
      <c r="H43" s="47">
        <v>0</v>
      </c>
      <c r="I43" s="47">
        <v>2</v>
      </c>
      <c r="J43" s="47">
        <v>0</v>
      </c>
      <c r="K43" s="47">
        <v>0</v>
      </c>
      <c r="L43" s="27">
        <f t="shared" si="3"/>
        <v>0.25</v>
      </c>
      <c r="M43" s="55"/>
      <c r="N43" s="55"/>
      <c r="O43" s="55"/>
      <c r="P43" s="55"/>
    </row>
    <row r="44" spans="1:16" x14ac:dyDescent="0.25">
      <c r="A44" s="55"/>
      <c r="B44" s="55"/>
      <c r="C44" s="22" t="s">
        <v>46</v>
      </c>
      <c r="D44" s="47">
        <v>0</v>
      </c>
      <c r="E44" s="47">
        <v>0</v>
      </c>
      <c r="F44" s="47">
        <v>0</v>
      </c>
      <c r="G44" s="47">
        <v>0</v>
      </c>
      <c r="H44" s="47">
        <v>0</v>
      </c>
      <c r="I44" s="47">
        <v>0</v>
      </c>
      <c r="J44" s="47">
        <v>100</v>
      </c>
      <c r="K44" s="47">
        <v>0</v>
      </c>
      <c r="L44" s="27">
        <f t="shared" si="3"/>
        <v>12.5</v>
      </c>
      <c r="M44" s="55"/>
      <c r="N44" s="55"/>
      <c r="O44" s="55"/>
      <c r="P44" s="55"/>
    </row>
    <row r="45" spans="1:16" x14ac:dyDescent="0.25">
      <c r="A45" s="55"/>
      <c r="B45" s="55"/>
      <c r="C45" s="55"/>
      <c r="D45" s="56"/>
      <c r="E45" s="56"/>
      <c r="F45" s="56"/>
      <c r="G45" s="56"/>
      <c r="H45" s="56"/>
      <c r="I45" s="56"/>
      <c r="J45" s="56"/>
      <c r="K45" s="56"/>
      <c r="L45" s="56"/>
      <c r="M45" s="55"/>
      <c r="N45" s="55"/>
      <c r="O45" s="55"/>
      <c r="P45" s="55"/>
    </row>
  </sheetData>
  <mergeCells count="31">
    <mergeCell ref="A28:A29"/>
    <mergeCell ref="B28:B29"/>
    <mergeCell ref="D29:O29"/>
    <mergeCell ref="A30:A31"/>
    <mergeCell ref="B30:B31"/>
    <mergeCell ref="A17:A22"/>
    <mergeCell ref="B17:B22"/>
    <mergeCell ref="D22:O22"/>
    <mergeCell ref="A23:A27"/>
    <mergeCell ref="B23:B27"/>
    <mergeCell ref="D27:O27"/>
    <mergeCell ref="A12:A13"/>
    <mergeCell ref="B12:B13"/>
    <mergeCell ref="D13:O13"/>
    <mergeCell ref="A14:A16"/>
    <mergeCell ref="B14:B16"/>
    <mergeCell ref="D16:O16"/>
    <mergeCell ref="A5:A7"/>
    <mergeCell ref="B5:B7"/>
    <mergeCell ref="D7:O7"/>
    <mergeCell ref="A8:A11"/>
    <mergeCell ref="B8:B11"/>
    <mergeCell ref="D11:O11"/>
    <mergeCell ref="A1:P2"/>
    <mergeCell ref="A3:A4"/>
    <mergeCell ref="B3:B4"/>
    <mergeCell ref="C3:C4"/>
    <mergeCell ref="D3:D4"/>
    <mergeCell ref="E3:E4"/>
    <mergeCell ref="F3:O3"/>
    <mergeCell ref="P3:P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7"/>
  <sheetViews>
    <sheetView topLeftCell="A61" zoomScale="70" zoomScaleNormal="70" workbookViewId="0">
      <selection activeCell="B87" sqref="B87:L87"/>
    </sheetView>
  </sheetViews>
  <sheetFormatPr defaultRowHeight="15" x14ac:dyDescent="0.25"/>
  <cols>
    <col min="1" max="1" width="22.42578125" customWidth="1"/>
    <col min="2" max="2" width="41.85546875" customWidth="1"/>
    <col min="3" max="3" width="44.85546875" customWidth="1"/>
    <col min="4" max="4" width="14.85546875" customWidth="1"/>
    <col min="5" max="5" width="15.7109375" customWidth="1"/>
  </cols>
  <sheetData>
    <row r="1" spans="1:18" x14ac:dyDescent="0.25">
      <c r="A1" s="93" t="s">
        <v>15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</row>
    <row r="2" spans="1:18" x14ac:dyDescent="0.25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</row>
    <row r="3" spans="1:18" x14ac:dyDescent="0.25">
      <c r="A3" s="94" t="s">
        <v>29</v>
      </c>
      <c r="B3" s="95" t="s">
        <v>30</v>
      </c>
      <c r="C3" s="94" t="s">
        <v>31</v>
      </c>
      <c r="D3" s="96" t="s">
        <v>32</v>
      </c>
      <c r="E3" s="97" t="s">
        <v>33</v>
      </c>
      <c r="F3" s="98" t="s">
        <v>34</v>
      </c>
      <c r="G3" s="98"/>
      <c r="H3" s="98"/>
      <c r="I3" s="98"/>
      <c r="J3" s="98"/>
      <c r="K3" s="98"/>
      <c r="L3" s="98"/>
      <c r="M3" s="98"/>
      <c r="N3" s="98"/>
      <c r="O3" s="98"/>
      <c r="P3" s="99" t="s">
        <v>9</v>
      </c>
    </row>
    <row r="4" spans="1:18" x14ac:dyDescent="0.25">
      <c r="A4" s="94"/>
      <c r="B4" s="95"/>
      <c r="C4" s="94"/>
      <c r="D4" s="96"/>
      <c r="E4" s="97"/>
      <c r="F4" s="48">
        <v>1</v>
      </c>
      <c r="G4" s="48">
        <v>2</v>
      </c>
      <c r="H4" s="48">
        <v>3</v>
      </c>
      <c r="I4" s="48">
        <v>4</v>
      </c>
      <c r="J4" s="48">
        <v>5</v>
      </c>
      <c r="K4" s="48">
        <v>6</v>
      </c>
      <c r="L4" s="48">
        <v>7</v>
      </c>
      <c r="M4" s="48">
        <v>8</v>
      </c>
      <c r="N4" s="48">
        <v>9</v>
      </c>
      <c r="O4" s="48">
        <v>10</v>
      </c>
      <c r="P4" s="99"/>
      <c r="R4" s="67">
        <v>15</v>
      </c>
    </row>
    <row r="5" spans="1:18" x14ac:dyDescent="0.25">
      <c r="A5" s="100" t="s">
        <v>43</v>
      </c>
      <c r="B5" s="100">
        <f>D5+D6+D7+D8+D9</f>
        <v>65</v>
      </c>
      <c r="C5" s="47" t="s">
        <v>53</v>
      </c>
      <c r="D5" s="11">
        <v>49.15</v>
      </c>
      <c r="E5" s="12">
        <f>D5*100/B5</f>
        <v>75.615384615384613</v>
      </c>
      <c r="F5" s="47">
        <v>22</v>
      </c>
      <c r="G5" s="47">
        <v>29.5</v>
      </c>
      <c r="H5" s="47">
        <v>23.2</v>
      </c>
      <c r="I5" s="47">
        <v>26.5</v>
      </c>
      <c r="J5" s="47">
        <v>32.799999999999997</v>
      </c>
      <c r="K5" s="47">
        <v>26.2</v>
      </c>
      <c r="L5" s="47">
        <v>25.8</v>
      </c>
      <c r="M5" s="47">
        <v>14</v>
      </c>
      <c r="N5" s="47">
        <v>21.2</v>
      </c>
      <c r="O5" s="47">
        <v>19.5</v>
      </c>
      <c r="P5" s="13">
        <f>AVERAGE(F5:O5)</f>
        <v>24.07</v>
      </c>
      <c r="R5" s="68">
        <v>16.600000000000001</v>
      </c>
    </row>
    <row r="6" spans="1:18" x14ac:dyDescent="0.25">
      <c r="A6" s="100"/>
      <c r="B6" s="100"/>
      <c r="C6" s="47" t="s">
        <v>41</v>
      </c>
      <c r="D6" s="11">
        <v>4.55</v>
      </c>
      <c r="E6" s="12">
        <f>D6*100/B5</f>
        <v>7</v>
      </c>
      <c r="F6" s="47">
        <v>23.6</v>
      </c>
      <c r="G6" s="47">
        <v>23.2</v>
      </c>
      <c r="H6" s="47">
        <v>29.1</v>
      </c>
      <c r="I6" s="47">
        <v>18</v>
      </c>
      <c r="J6" s="47">
        <v>17.5</v>
      </c>
      <c r="K6" s="47">
        <v>18.600000000000001</v>
      </c>
      <c r="L6" s="47">
        <v>12.2</v>
      </c>
      <c r="M6" s="47">
        <v>19.5</v>
      </c>
      <c r="N6" s="47">
        <v>15.5</v>
      </c>
      <c r="O6" s="47">
        <v>17.5</v>
      </c>
      <c r="P6" s="13">
        <f t="shared" ref="P6:P9" si="0">AVERAGE(F6:O6)</f>
        <v>19.47</v>
      </c>
      <c r="R6" s="68">
        <v>13.3</v>
      </c>
    </row>
    <row r="7" spans="1:18" x14ac:dyDescent="0.25">
      <c r="A7" s="100"/>
      <c r="B7" s="100"/>
      <c r="C7" s="47" t="s">
        <v>44</v>
      </c>
      <c r="D7" s="11">
        <v>7.1</v>
      </c>
      <c r="E7" s="12">
        <f>D7*100/B5</f>
        <v>10.923076923076923</v>
      </c>
      <c r="F7" s="47">
        <v>11.5</v>
      </c>
      <c r="G7" s="47">
        <v>12</v>
      </c>
      <c r="H7" s="47">
        <v>7</v>
      </c>
      <c r="I7" s="47">
        <v>14.5</v>
      </c>
      <c r="J7" s="47">
        <v>8</v>
      </c>
      <c r="K7" s="47">
        <v>7.5</v>
      </c>
      <c r="L7" s="47">
        <v>9.5</v>
      </c>
      <c r="M7" s="47">
        <v>8.5</v>
      </c>
      <c r="N7" s="47">
        <v>7.5</v>
      </c>
      <c r="O7" s="47">
        <v>7.6</v>
      </c>
      <c r="P7" s="13">
        <f t="shared" si="0"/>
        <v>9.36</v>
      </c>
      <c r="R7" s="68">
        <v>15</v>
      </c>
    </row>
    <row r="8" spans="1:18" x14ac:dyDescent="0.25">
      <c r="A8" s="100"/>
      <c r="B8" s="100"/>
      <c r="C8" s="47" t="s">
        <v>37</v>
      </c>
      <c r="D8" s="11">
        <v>3.8</v>
      </c>
      <c r="E8" s="12">
        <f>D8*100/B5</f>
        <v>5.8461538461538458</v>
      </c>
      <c r="F8" s="47">
        <v>12.5</v>
      </c>
      <c r="G8" s="47">
        <v>17.5</v>
      </c>
      <c r="H8" s="47">
        <v>16</v>
      </c>
      <c r="I8" s="47">
        <v>14.5</v>
      </c>
      <c r="J8" s="47">
        <v>17</v>
      </c>
      <c r="K8" s="47">
        <v>13.2</v>
      </c>
      <c r="L8" s="47">
        <v>19</v>
      </c>
      <c r="M8" s="47">
        <v>18</v>
      </c>
      <c r="N8" s="47">
        <v>14.5</v>
      </c>
      <c r="O8" s="47">
        <v>15.5</v>
      </c>
      <c r="P8" s="13">
        <f t="shared" si="0"/>
        <v>15.77</v>
      </c>
      <c r="R8" s="69">
        <v>18.8</v>
      </c>
    </row>
    <row r="9" spans="1:18" x14ac:dyDescent="0.25">
      <c r="A9" s="100"/>
      <c r="B9" s="100"/>
      <c r="C9" s="18" t="s">
        <v>54</v>
      </c>
      <c r="D9" s="11">
        <v>0.4</v>
      </c>
      <c r="E9" s="12">
        <f>D9*100/B5</f>
        <v>0.61538461538461542</v>
      </c>
      <c r="F9" s="47">
        <v>6</v>
      </c>
      <c r="G9" s="47">
        <v>6.5</v>
      </c>
      <c r="H9" s="47">
        <v>6.1</v>
      </c>
      <c r="I9" s="47">
        <v>5.5</v>
      </c>
      <c r="J9" s="47">
        <v>7.8</v>
      </c>
      <c r="K9" s="47">
        <v>7</v>
      </c>
      <c r="L9" s="47"/>
      <c r="M9" s="47"/>
      <c r="N9" s="47"/>
      <c r="O9" s="47"/>
      <c r="P9" s="13">
        <f t="shared" si="0"/>
        <v>6.4833333333333343</v>
      </c>
      <c r="R9" s="69">
        <v>17.399999999999999</v>
      </c>
    </row>
    <row r="10" spans="1:18" x14ac:dyDescent="0.25">
      <c r="A10" s="100"/>
      <c r="B10" s="100"/>
      <c r="C10" s="25" t="s">
        <v>9</v>
      </c>
      <c r="D10" s="106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8"/>
      <c r="P10" s="15">
        <f>AVERAGE(P5:P9)</f>
        <v>15.030666666666667</v>
      </c>
      <c r="R10" s="69">
        <v>14.8</v>
      </c>
    </row>
    <row r="11" spans="1:18" x14ac:dyDescent="0.25">
      <c r="A11" s="102" t="s">
        <v>55</v>
      </c>
      <c r="B11" s="102">
        <f>D11+D12+D13</f>
        <v>78.399999999999991</v>
      </c>
      <c r="C11" s="47" t="s">
        <v>41</v>
      </c>
      <c r="D11" s="11">
        <v>72.849999999999994</v>
      </c>
      <c r="E11" s="12">
        <f>D11*100/B11</f>
        <v>92.920918367346943</v>
      </c>
      <c r="F11" s="47">
        <v>19.2</v>
      </c>
      <c r="G11" s="47">
        <v>23.5</v>
      </c>
      <c r="H11" s="47">
        <v>21.2</v>
      </c>
      <c r="I11" s="47">
        <v>18.600000000000001</v>
      </c>
      <c r="J11" s="47">
        <v>25.5</v>
      </c>
      <c r="K11" s="47">
        <v>18.2</v>
      </c>
      <c r="L11" s="47">
        <v>27</v>
      </c>
      <c r="M11" s="47">
        <v>11.5</v>
      </c>
      <c r="N11" s="47">
        <v>13.5</v>
      </c>
      <c r="O11" s="47">
        <v>16.5</v>
      </c>
      <c r="P11" s="3">
        <f>AVERAGE(F11:O11)</f>
        <v>19.47</v>
      </c>
      <c r="R11" s="69">
        <v>8.1</v>
      </c>
    </row>
    <row r="12" spans="1:18" x14ac:dyDescent="0.25">
      <c r="A12" s="105"/>
      <c r="B12" s="105"/>
      <c r="C12" s="26" t="s">
        <v>56</v>
      </c>
      <c r="D12" s="11">
        <v>4</v>
      </c>
      <c r="E12" s="12">
        <f>D12*100/B11</f>
        <v>5.1020408163265314</v>
      </c>
      <c r="F12" s="47">
        <v>16</v>
      </c>
      <c r="G12" s="47">
        <v>17.5</v>
      </c>
      <c r="H12" s="47">
        <v>15.5</v>
      </c>
      <c r="I12" s="47">
        <v>23</v>
      </c>
      <c r="J12" s="47">
        <v>22.5</v>
      </c>
      <c r="K12" s="47">
        <v>17.5</v>
      </c>
      <c r="L12" s="47">
        <v>24.5</v>
      </c>
      <c r="M12" s="47">
        <v>22</v>
      </c>
      <c r="N12" s="47">
        <v>17.8</v>
      </c>
      <c r="O12" s="47">
        <v>16.5</v>
      </c>
      <c r="P12" s="3">
        <f>AVERAGE(F12:O12)</f>
        <v>19.28</v>
      </c>
      <c r="R12" s="69">
        <v>10.3</v>
      </c>
    </row>
    <row r="13" spans="1:18" x14ac:dyDescent="0.25">
      <c r="A13" s="105"/>
      <c r="B13" s="105"/>
      <c r="C13" s="47" t="s">
        <v>44</v>
      </c>
      <c r="D13" s="11">
        <v>1.55</v>
      </c>
      <c r="E13" s="12">
        <f>D13*100/B11</f>
        <v>1.9770408163265307</v>
      </c>
      <c r="F13" s="27">
        <v>8.5</v>
      </c>
      <c r="G13" s="27">
        <v>15.5</v>
      </c>
      <c r="H13" s="27">
        <v>9</v>
      </c>
      <c r="I13" s="27">
        <v>18.2</v>
      </c>
      <c r="J13" s="27">
        <v>8</v>
      </c>
      <c r="K13" s="27">
        <v>7.6</v>
      </c>
      <c r="L13" s="27"/>
      <c r="M13" s="27"/>
      <c r="N13" s="27"/>
      <c r="O13" s="27"/>
      <c r="P13" s="13">
        <f>AVERAGE(F13:O13)</f>
        <v>11.133333333333333</v>
      </c>
      <c r="R13">
        <f>AVERAGE(R4:R11)</f>
        <v>14.874999999999998</v>
      </c>
    </row>
    <row r="14" spans="1:18" x14ac:dyDescent="0.25">
      <c r="A14" s="105"/>
      <c r="B14" s="105"/>
      <c r="C14" s="28" t="s">
        <v>9</v>
      </c>
      <c r="D14" s="111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3"/>
      <c r="P14" s="29">
        <f>AVERAGE(P11:P13)</f>
        <v>16.627777777777776</v>
      </c>
    </row>
    <row r="15" spans="1:18" x14ac:dyDescent="0.25">
      <c r="A15" s="100" t="s">
        <v>57</v>
      </c>
      <c r="B15" s="102">
        <f>D15+D16+D18+D17</f>
        <v>77.55</v>
      </c>
      <c r="C15" s="47" t="s">
        <v>40</v>
      </c>
      <c r="D15" s="11">
        <v>6</v>
      </c>
      <c r="E15" s="12">
        <f>D15*100/B15</f>
        <v>7.7369439071566735</v>
      </c>
      <c r="F15" s="47">
        <v>7</v>
      </c>
      <c r="G15" s="47">
        <v>8</v>
      </c>
      <c r="H15" s="47">
        <v>6</v>
      </c>
      <c r="I15" s="47">
        <v>6</v>
      </c>
      <c r="J15" s="47">
        <v>6</v>
      </c>
      <c r="K15" s="47">
        <v>7</v>
      </c>
      <c r="L15" s="47">
        <v>6</v>
      </c>
      <c r="M15" s="47">
        <v>6</v>
      </c>
      <c r="N15" s="47">
        <v>6</v>
      </c>
      <c r="O15" s="47">
        <v>7</v>
      </c>
      <c r="P15" s="3">
        <f>AVERAGE(F15:O15)</f>
        <v>6.5</v>
      </c>
    </row>
    <row r="16" spans="1:18" x14ac:dyDescent="0.25">
      <c r="A16" s="100"/>
      <c r="B16" s="105"/>
      <c r="C16" s="47" t="s">
        <v>48</v>
      </c>
      <c r="D16" s="11">
        <v>2.8</v>
      </c>
      <c r="E16" s="12">
        <f>D16*100/B15</f>
        <v>3.6105738233397808</v>
      </c>
      <c r="F16" s="47">
        <v>10</v>
      </c>
      <c r="G16" s="47">
        <v>14</v>
      </c>
      <c r="H16" s="47">
        <v>13</v>
      </c>
      <c r="I16" s="47">
        <v>12</v>
      </c>
      <c r="J16" s="47">
        <v>15</v>
      </c>
      <c r="K16" s="47">
        <v>14</v>
      </c>
      <c r="L16" s="47">
        <v>12</v>
      </c>
      <c r="M16" s="47">
        <v>7</v>
      </c>
      <c r="N16" s="47">
        <v>12</v>
      </c>
      <c r="O16" s="47">
        <v>11</v>
      </c>
      <c r="P16" s="3">
        <f t="shared" ref="P16:P18" si="1">AVERAGE(F16:O16)</f>
        <v>12</v>
      </c>
    </row>
    <row r="17" spans="1:16" x14ac:dyDescent="0.25">
      <c r="A17" s="100"/>
      <c r="B17" s="105"/>
      <c r="C17" s="18" t="s">
        <v>58</v>
      </c>
      <c r="D17" s="11">
        <v>1.35</v>
      </c>
      <c r="E17" s="12">
        <f>D17*100/B15</f>
        <v>1.7408123791102514</v>
      </c>
      <c r="F17" s="47">
        <v>11</v>
      </c>
      <c r="G17" s="47">
        <v>13</v>
      </c>
      <c r="H17" s="47">
        <v>17</v>
      </c>
      <c r="I17" s="47">
        <v>17</v>
      </c>
      <c r="J17" s="47">
        <v>19</v>
      </c>
      <c r="K17" s="47">
        <v>15</v>
      </c>
      <c r="L17" s="47">
        <v>12</v>
      </c>
      <c r="M17" s="47">
        <v>20</v>
      </c>
      <c r="N17" s="47">
        <v>12</v>
      </c>
      <c r="O17" s="47">
        <v>17</v>
      </c>
      <c r="P17" s="3">
        <f t="shared" si="1"/>
        <v>15.3</v>
      </c>
    </row>
    <row r="18" spans="1:16" x14ac:dyDescent="0.25">
      <c r="A18" s="100"/>
      <c r="B18" s="105"/>
      <c r="C18" s="47" t="s">
        <v>41</v>
      </c>
      <c r="D18" s="11">
        <v>67.400000000000006</v>
      </c>
      <c r="E18" s="12">
        <f>D18*100/B15</f>
        <v>86.911669890393313</v>
      </c>
      <c r="F18" s="47">
        <v>24</v>
      </c>
      <c r="G18" s="47">
        <v>18</v>
      </c>
      <c r="H18" s="47">
        <v>12</v>
      </c>
      <c r="I18" s="47">
        <v>21</v>
      </c>
      <c r="J18" s="47">
        <v>18</v>
      </c>
      <c r="K18" s="47">
        <v>20</v>
      </c>
      <c r="L18" s="47">
        <v>21</v>
      </c>
      <c r="M18" s="47">
        <v>20</v>
      </c>
      <c r="N18" s="47">
        <v>20</v>
      </c>
      <c r="O18" s="47">
        <v>19</v>
      </c>
      <c r="P18" s="3">
        <f t="shared" si="1"/>
        <v>19.3</v>
      </c>
    </row>
    <row r="19" spans="1:16" x14ac:dyDescent="0.25">
      <c r="A19" s="100"/>
      <c r="B19" s="103"/>
      <c r="C19" s="25" t="s">
        <v>9</v>
      </c>
      <c r="D19" s="106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8"/>
      <c r="P19" s="15">
        <f>AVERAGE(P15:P18)</f>
        <v>13.274999999999999</v>
      </c>
    </row>
    <row r="20" spans="1:16" x14ac:dyDescent="0.25">
      <c r="A20" s="100" t="s">
        <v>35</v>
      </c>
      <c r="B20" s="100">
        <f>D20+D21+D22+D23</f>
        <v>43.8</v>
      </c>
      <c r="C20" s="18" t="s">
        <v>58</v>
      </c>
      <c r="D20" s="30">
        <v>12.85</v>
      </c>
      <c r="E20" s="12">
        <f>D20*100/B20</f>
        <v>29.337899543378999</v>
      </c>
      <c r="F20" s="18">
        <v>18</v>
      </c>
      <c r="G20" s="18">
        <v>14</v>
      </c>
      <c r="H20" s="18">
        <v>15</v>
      </c>
      <c r="I20" s="18">
        <v>16</v>
      </c>
      <c r="J20" s="18">
        <v>17</v>
      </c>
      <c r="K20" s="18">
        <v>17</v>
      </c>
      <c r="L20" s="18">
        <v>18</v>
      </c>
      <c r="M20" s="18">
        <v>18</v>
      </c>
      <c r="N20" s="18">
        <v>20</v>
      </c>
      <c r="O20" s="18">
        <v>16</v>
      </c>
      <c r="P20" s="13">
        <f>AVERAGE(F20:O20)</f>
        <v>16.899999999999999</v>
      </c>
    </row>
    <row r="21" spans="1:16" x14ac:dyDescent="0.25">
      <c r="A21" s="100"/>
      <c r="B21" s="100"/>
      <c r="C21" s="47" t="s">
        <v>53</v>
      </c>
      <c r="D21" s="11">
        <v>13</v>
      </c>
      <c r="E21" s="12">
        <f>D21*100/B20</f>
        <v>29.680365296803654</v>
      </c>
      <c r="F21" s="18">
        <v>34</v>
      </c>
      <c r="G21" s="18">
        <v>24</v>
      </c>
      <c r="H21" s="18">
        <v>32</v>
      </c>
      <c r="I21" s="18">
        <v>26</v>
      </c>
      <c r="J21" s="18">
        <v>28</v>
      </c>
      <c r="K21" s="18">
        <v>20</v>
      </c>
      <c r="L21" s="18">
        <v>13</v>
      </c>
      <c r="M21" s="18">
        <v>21</v>
      </c>
      <c r="N21" s="18">
        <v>20</v>
      </c>
      <c r="O21" s="18">
        <v>24</v>
      </c>
      <c r="P21" s="13">
        <f>AVERAGE(F21:O21)</f>
        <v>24.2</v>
      </c>
    </row>
    <row r="22" spans="1:16" x14ac:dyDescent="0.25">
      <c r="A22" s="100"/>
      <c r="B22" s="100"/>
      <c r="C22" s="22" t="s">
        <v>59</v>
      </c>
      <c r="D22" s="11">
        <v>0.7</v>
      </c>
      <c r="E22" s="12">
        <f>D22*100/B20</f>
        <v>1.5981735159817352</v>
      </c>
      <c r="F22" s="18">
        <v>5</v>
      </c>
      <c r="G22" s="18">
        <v>10</v>
      </c>
      <c r="H22" s="18">
        <v>7</v>
      </c>
      <c r="I22" s="18">
        <v>6</v>
      </c>
      <c r="J22" s="18">
        <v>5</v>
      </c>
      <c r="K22" s="18">
        <v>7</v>
      </c>
      <c r="L22" s="47"/>
      <c r="M22" s="47"/>
      <c r="N22" s="47"/>
      <c r="O22" s="47"/>
      <c r="P22" s="13">
        <f>AVERAGE(F22:O22)</f>
        <v>6.666666666666667</v>
      </c>
    </row>
    <row r="23" spans="1:16" x14ac:dyDescent="0.25">
      <c r="A23" s="100"/>
      <c r="B23" s="100"/>
      <c r="C23" s="47" t="s">
        <v>41</v>
      </c>
      <c r="D23" s="11">
        <v>17.25</v>
      </c>
      <c r="E23" s="12">
        <f>D23*100/B20</f>
        <v>39.38356164383562</v>
      </c>
      <c r="F23" s="18">
        <v>17</v>
      </c>
      <c r="G23" s="18">
        <v>11</v>
      </c>
      <c r="H23" s="18">
        <v>14</v>
      </c>
      <c r="I23" s="18">
        <v>13</v>
      </c>
      <c r="J23" s="18">
        <v>12</v>
      </c>
      <c r="K23" s="18">
        <v>13</v>
      </c>
      <c r="L23" s="18">
        <v>10</v>
      </c>
      <c r="M23" s="18">
        <v>11</v>
      </c>
      <c r="N23" s="18">
        <v>12</v>
      </c>
      <c r="O23" s="18">
        <v>10</v>
      </c>
      <c r="P23" s="13">
        <f>AVERAGE(F23:O23)</f>
        <v>12.3</v>
      </c>
    </row>
    <row r="24" spans="1:16" x14ac:dyDescent="0.25">
      <c r="A24" s="100"/>
      <c r="B24" s="100"/>
      <c r="C24" s="25" t="s">
        <v>9</v>
      </c>
      <c r="D24" s="106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8"/>
      <c r="P24" s="15">
        <f>AVERAGE(P20:P23)</f>
        <v>15.016666666666666</v>
      </c>
    </row>
    <row r="25" spans="1:16" x14ac:dyDescent="0.25">
      <c r="A25" s="100" t="s">
        <v>60</v>
      </c>
      <c r="B25" s="114">
        <f>D25+D26+D27+D28</f>
        <v>70.849999999999994</v>
      </c>
      <c r="C25" s="47" t="s">
        <v>40</v>
      </c>
      <c r="D25" s="11">
        <v>8.75</v>
      </c>
      <c r="E25" s="31">
        <f>D25*100/B25</f>
        <v>12.350035285815103</v>
      </c>
      <c r="F25" s="18">
        <v>11</v>
      </c>
      <c r="G25" s="18">
        <v>8</v>
      </c>
      <c r="H25" s="18">
        <v>8</v>
      </c>
      <c r="I25" s="18">
        <v>10</v>
      </c>
      <c r="J25" s="18">
        <v>10</v>
      </c>
      <c r="K25" s="18">
        <v>7</v>
      </c>
      <c r="L25" s="18">
        <v>10</v>
      </c>
      <c r="M25" s="18">
        <v>11</v>
      </c>
      <c r="N25" s="18">
        <v>9</v>
      </c>
      <c r="O25" s="18">
        <v>9</v>
      </c>
      <c r="P25" s="13">
        <f>AVERAGE(F25:O25)</f>
        <v>9.3000000000000007</v>
      </c>
    </row>
    <row r="26" spans="1:16" x14ac:dyDescent="0.25">
      <c r="A26" s="100"/>
      <c r="B26" s="114"/>
      <c r="C26" s="32" t="s">
        <v>61</v>
      </c>
      <c r="D26" s="11">
        <v>5.9</v>
      </c>
      <c r="E26" s="31">
        <f>D26*100/B25</f>
        <v>8.3274523641496128</v>
      </c>
      <c r="F26" s="18">
        <v>12</v>
      </c>
      <c r="G26" s="18">
        <v>11</v>
      </c>
      <c r="H26" s="18">
        <v>12</v>
      </c>
      <c r="I26" s="18">
        <v>14</v>
      </c>
      <c r="J26" s="18">
        <v>13</v>
      </c>
      <c r="K26" s="18">
        <v>15</v>
      </c>
      <c r="L26" s="18">
        <v>9</v>
      </c>
      <c r="M26" s="18">
        <v>9</v>
      </c>
      <c r="N26" s="47"/>
      <c r="O26" s="47"/>
      <c r="P26" s="13">
        <f t="shared" ref="P26:P28" si="2">AVERAGE(F26:O26)</f>
        <v>11.875</v>
      </c>
    </row>
    <row r="27" spans="1:16" x14ac:dyDescent="0.25">
      <c r="A27" s="100"/>
      <c r="B27" s="114"/>
      <c r="C27" s="18" t="s">
        <v>58</v>
      </c>
      <c r="D27" s="11">
        <v>31.7</v>
      </c>
      <c r="E27" s="31">
        <f>D27*100/B25</f>
        <v>44.742413549753003</v>
      </c>
      <c r="F27" s="18">
        <v>24</v>
      </c>
      <c r="G27" s="18">
        <v>19</v>
      </c>
      <c r="H27" s="18">
        <v>22</v>
      </c>
      <c r="I27" s="18">
        <v>16</v>
      </c>
      <c r="J27" s="18">
        <v>25</v>
      </c>
      <c r="K27" s="18">
        <v>20</v>
      </c>
      <c r="L27" s="18">
        <v>24</v>
      </c>
      <c r="M27" s="18">
        <v>17</v>
      </c>
      <c r="N27" s="18">
        <v>21</v>
      </c>
      <c r="O27" s="18">
        <v>213</v>
      </c>
      <c r="P27" s="13">
        <f t="shared" si="2"/>
        <v>40.1</v>
      </c>
    </row>
    <row r="28" spans="1:16" x14ac:dyDescent="0.25">
      <c r="A28" s="100"/>
      <c r="B28" s="114"/>
      <c r="C28" s="47" t="s">
        <v>41</v>
      </c>
      <c r="D28" s="11">
        <v>24.5</v>
      </c>
      <c r="E28" s="31">
        <f>D28*100/B25</f>
        <v>34.580098800282286</v>
      </c>
      <c r="F28" s="18">
        <v>12</v>
      </c>
      <c r="G28" s="18">
        <v>15</v>
      </c>
      <c r="H28" s="18">
        <v>11</v>
      </c>
      <c r="I28" s="18">
        <v>10</v>
      </c>
      <c r="J28" s="18">
        <v>13</v>
      </c>
      <c r="K28" s="18">
        <v>14</v>
      </c>
      <c r="L28" s="18">
        <v>15</v>
      </c>
      <c r="M28" s="18">
        <v>19</v>
      </c>
      <c r="N28" s="18">
        <v>15</v>
      </c>
      <c r="O28" s="18">
        <v>14</v>
      </c>
      <c r="P28" s="13">
        <f t="shared" si="2"/>
        <v>13.8</v>
      </c>
    </row>
    <row r="29" spans="1:16" x14ac:dyDescent="0.25">
      <c r="A29" s="100"/>
      <c r="B29" s="114"/>
      <c r="C29" s="28" t="s">
        <v>9</v>
      </c>
      <c r="D29" s="106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8"/>
      <c r="P29" s="15">
        <f>AVERAGE(P25:P28)</f>
        <v>18.768750000000001</v>
      </c>
    </row>
    <row r="30" spans="1:16" x14ac:dyDescent="0.25">
      <c r="A30" s="100" t="s">
        <v>39</v>
      </c>
      <c r="B30" s="100">
        <f>D30+D31+D32</f>
        <v>73.900000000000006</v>
      </c>
      <c r="C30" s="47" t="s">
        <v>41</v>
      </c>
      <c r="D30" s="11">
        <v>45.4</v>
      </c>
      <c r="E30" s="12">
        <f>D30*100/B30</f>
        <v>61.43437077131258</v>
      </c>
      <c r="F30" s="47">
        <v>20</v>
      </c>
      <c r="G30" s="47">
        <v>23</v>
      </c>
      <c r="H30" s="47">
        <v>17</v>
      </c>
      <c r="I30" s="47">
        <v>18</v>
      </c>
      <c r="J30" s="47">
        <v>12</v>
      </c>
      <c r="K30" s="47">
        <v>11</v>
      </c>
      <c r="L30" s="47">
        <v>14</v>
      </c>
      <c r="M30" s="47">
        <v>18</v>
      </c>
      <c r="N30" s="47">
        <v>17</v>
      </c>
      <c r="O30" s="47">
        <v>19</v>
      </c>
      <c r="P30" s="13">
        <f>AVERAGE(F30:O30)</f>
        <v>16.899999999999999</v>
      </c>
    </row>
    <row r="31" spans="1:16" x14ac:dyDescent="0.25">
      <c r="A31" s="100"/>
      <c r="B31" s="100"/>
      <c r="C31" s="18" t="s">
        <v>58</v>
      </c>
      <c r="D31" s="11">
        <v>21.75</v>
      </c>
      <c r="E31" s="12">
        <f>D31*100/B30</f>
        <v>29.431664411366711</v>
      </c>
      <c r="F31" s="47">
        <v>17</v>
      </c>
      <c r="G31" s="47">
        <v>12</v>
      </c>
      <c r="H31" s="47">
        <v>17</v>
      </c>
      <c r="I31" s="47">
        <v>19</v>
      </c>
      <c r="J31" s="47">
        <v>18</v>
      </c>
      <c r="K31" s="47">
        <v>18</v>
      </c>
      <c r="L31" s="47">
        <v>17</v>
      </c>
      <c r="M31" s="47">
        <v>19</v>
      </c>
      <c r="N31" s="47">
        <v>18</v>
      </c>
      <c r="O31" s="47">
        <v>20</v>
      </c>
      <c r="P31" s="13">
        <f t="shared" ref="P31" si="3">AVERAGE(F31:O31)</f>
        <v>17.5</v>
      </c>
    </row>
    <row r="32" spans="1:16" x14ac:dyDescent="0.25">
      <c r="A32" s="100"/>
      <c r="B32" s="100"/>
      <c r="C32" s="47" t="s">
        <v>44</v>
      </c>
      <c r="D32" s="11">
        <v>6.75</v>
      </c>
      <c r="E32" s="12">
        <f>D32*100/B30</f>
        <v>9.1339648173207024</v>
      </c>
      <c r="F32" s="47">
        <v>21.75</v>
      </c>
      <c r="G32" s="47">
        <v>17</v>
      </c>
      <c r="H32" s="47">
        <v>12</v>
      </c>
      <c r="I32" s="47">
        <v>17</v>
      </c>
      <c r="J32" s="47">
        <v>19</v>
      </c>
      <c r="K32" s="47">
        <v>18</v>
      </c>
      <c r="L32" s="47">
        <v>18</v>
      </c>
      <c r="M32" s="47">
        <v>17</v>
      </c>
      <c r="N32" s="47">
        <v>19</v>
      </c>
      <c r="O32" s="47">
        <v>18</v>
      </c>
      <c r="P32" s="13">
        <f>AVERAGE(F32:O32)</f>
        <v>17.675000000000001</v>
      </c>
    </row>
    <row r="33" spans="1:16" x14ac:dyDescent="0.25">
      <c r="A33" s="100"/>
      <c r="B33" s="100"/>
      <c r="C33" s="25" t="s">
        <v>9</v>
      </c>
      <c r="D33" s="49"/>
      <c r="E33" s="49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5">
        <f>AVERAGE(P30:P32)</f>
        <v>17.358333333333334</v>
      </c>
    </row>
    <row r="34" spans="1:16" x14ac:dyDescent="0.25">
      <c r="A34" s="114" t="s">
        <v>42</v>
      </c>
      <c r="B34" s="102">
        <v>55.15</v>
      </c>
      <c r="C34" s="47" t="s">
        <v>53</v>
      </c>
      <c r="D34" s="11">
        <v>34.1</v>
      </c>
      <c r="E34" s="12">
        <f>D34*100/B34</f>
        <v>61.831368993653676</v>
      </c>
      <c r="F34" s="47">
        <v>39.6</v>
      </c>
      <c r="G34" s="47">
        <v>39.4</v>
      </c>
      <c r="H34" s="47">
        <v>15.5</v>
      </c>
      <c r="I34" s="47">
        <v>18.399999999999999</v>
      </c>
      <c r="J34" s="47">
        <v>35.299999999999997</v>
      </c>
      <c r="K34" s="47">
        <v>27.5</v>
      </c>
      <c r="L34" s="47">
        <v>14.4</v>
      </c>
      <c r="M34" s="47">
        <v>12.7</v>
      </c>
      <c r="N34" s="47">
        <v>26.2</v>
      </c>
      <c r="O34" s="47">
        <v>22.1</v>
      </c>
      <c r="P34" s="13">
        <f>AVERAGE(F34:O34)</f>
        <v>25.109999999999996</v>
      </c>
    </row>
    <row r="35" spans="1:16" x14ac:dyDescent="0.25">
      <c r="A35" s="114"/>
      <c r="B35" s="105"/>
      <c r="C35" s="47" t="s">
        <v>41</v>
      </c>
      <c r="D35" s="11">
        <v>20.149999999999999</v>
      </c>
      <c r="E35" s="12">
        <f>D35*100/B34</f>
        <v>36.536718041704439</v>
      </c>
      <c r="F35" s="47">
        <v>9.5</v>
      </c>
      <c r="G35" s="47">
        <v>19.100000000000001</v>
      </c>
      <c r="H35" s="47">
        <v>6.6</v>
      </c>
      <c r="I35" s="47">
        <v>16.7</v>
      </c>
      <c r="J35" s="47">
        <v>15.9</v>
      </c>
      <c r="K35" s="47">
        <v>10.6</v>
      </c>
      <c r="L35" s="47">
        <v>7.2</v>
      </c>
      <c r="M35" s="47">
        <v>7.1</v>
      </c>
      <c r="N35" s="47">
        <v>8.1999999999999993</v>
      </c>
      <c r="O35" s="47">
        <v>10.3</v>
      </c>
      <c r="P35" s="13">
        <f t="shared" ref="P35:P37" si="4">AVERAGE(F35:O35)</f>
        <v>11.120000000000001</v>
      </c>
    </row>
    <row r="36" spans="1:16" x14ac:dyDescent="0.25">
      <c r="A36" s="114"/>
      <c r="B36" s="105"/>
      <c r="C36" s="22" t="s">
        <v>46</v>
      </c>
      <c r="D36" s="11">
        <v>0.4</v>
      </c>
      <c r="E36" s="12">
        <f>D36*100/B34</f>
        <v>0.72529465095194923</v>
      </c>
      <c r="F36" s="47">
        <v>8.9</v>
      </c>
      <c r="G36" s="47">
        <v>8.3000000000000007</v>
      </c>
      <c r="H36" s="47">
        <v>6.5</v>
      </c>
      <c r="I36" s="47">
        <v>9.6</v>
      </c>
      <c r="J36" s="47"/>
      <c r="K36" s="47"/>
      <c r="L36" s="47"/>
      <c r="M36" s="47"/>
      <c r="N36" s="47"/>
      <c r="O36" s="47"/>
      <c r="P36" s="13">
        <f t="shared" si="4"/>
        <v>8.3250000000000011</v>
      </c>
    </row>
    <row r="37" spans="1:16" x14ac:dyDescent="0.25">
      <c r="A37" s="114"/>
      <c r="B37" s="105"/>
      <c r="C37" s="47" t="s">
        <v>37</v>
      </c>
      <c r="D37" s="11">
        <v>0.5</v>
      </c>
      <c r="E37" s="12">
        <f>D37*100/B34</f>
        <v>0.90661831368993651</v>
      </c>
      <c r="F37" s="47">
        <v>14.5</v>
      </c>
      <c r="G37" s="47">
        <v>14.1</v>
      </c>
      <c r="H37" s="47">
        <v>15.2</v>
      </c>
      <c r="I37" s="47">
        <v>15.5</v>
      </c>
      <c r="J37" s="47"/>
      <c r="K37" s="47"/>
      <c r="L37" s="47"/>
      <c r="M37" s="47"/>
      <c r="N37" s="47"/>
      <c r="O37" s="47"/>
      <c r="P37" s="13">
        <f t="shared" si="4"/>
        <v>14.824999999999999</v>
      </c>
    </row>
    <row r="38" spans="1:16" x14ac:dyDescent="0.25">
      <c r="A38" s="114"/>
      <c r="B38" s="103"/>
      <c r="C38" s="25" t="s">
        <v>9</v>
      </c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15">
        <f>AVERAGE(P34:P37)</f>
        <v>14.844999999999999</v>
      </c>
    </row>
    <row r="39" spans="1:16" x14ac:dyDescent="0.25">
      <c r="A39" s="102" t="s">
        <v>62</v>
      </c>
      <c r="B39" s="102">
        <f>D39+D40+D41+D42</f>
        <v>86.75</v>
      </c>
      <c r="C39" s="47" t="s">
        <v>41</v>
      </c>
      <c r="D39" s="11">
        <v>79.150000000000006</v>
      </c>
      <c r="E39" s="12">
        <f>D39*100/B39</f>
        <v>91.239193083573497</v>
      </c>
      <c r="F39" s="47">
        <v>15.3</v>
      </c>
      <c r="G39" s="47">
        <v>17.5</v>
      </c>
      <c r="H39" s="47">
        <v>12.2</v>
      </c>
      <c r="I39" s="47">
        <v>11.2</v>
      </c>
      <c r="J39" s="47">
        <v>14.1</v>
      </c>
      <c r="K39" s="47">
        <v>13.4</v>
      </c>
      <c r="L39" s="47">
        <v>10.6</v>
      </c>
      <c r="M39" s="47">
        <v>18.100000000000001</v>
      </c>
      <c r="N39" s="47">
        <v>16.3</v>
      </c>
      <c r="O39" s="47">
        <v>12.5</v>
      </c>
      <c r="P39" s="13">
        <f>AVERAGE(F39:O39)</f>
        <v>14.120000000000001</v>
      </c>
    </row>
    <row r="40" spans="1:16" x14ac:dyDescent="0.25">
      <c r="A40" s="105"/>
      <c r="B40" s="105"/>
      <c r="C40" s="47" t="s">
        <v>44</v>
      </c>
      <c r="D40" s="11">
        <v>6.2</v>
      </c>
      <c r="E40" s="12">
        <f>D40*100/B39</f>
        <v>7.1469740634005765</v>
      </c>
      <c r="F40" s="47">
        <v>5.6</v>
      </c>
      <c r="G40" s="47">
        <v>12.1</v>
      </c>
      <c r="H40" s="47">
        <v>7.1</v>
      </c>
      <c r="I40" s="47">
        <v>7.5</v>
      </c>
      <c r="J40" s="47">
        <v>10.6</v>
      </c>
      <c r="K40" s="47">
        <v>4</v>
      </c>
      <c r="L40" s="47">
        <v>7.4</v>
      </c>
      <c r="M40" s="47">
        <v>9.1999999999999993</v>
      </c>
      <c r="N40" s="47">
        <v>9.8000000000000007</v>
      </c>
      <c r="O40" s="47">
        <v>6.3</v>
      </c>
      <c r="P40" s="13">
        <f t="shared" ref="P40:P42" si="5">AVERAGE(F40:O40)</f>
        <v>7.9599999999999991</v>
      </c>
    </row>
    <row r="41" spans="1:16" x14ac:dyDescent="0.25">
      <c r="A41" s="105"/>
      <c r="B41" s="105"/>
      <c r="C41" s="18" t="s">
        <v>63</v>
      </c>
      <c r="D41" s="11">
        <v>0.85</v>
      </c>
      <c r="E41" s="12">
        <f>D41*100/B39</f>
        <v>0.97982708933717577</v>
      </c>
      <c r="F41" s="47">
        <v>11.1</v>
      </c>
      <c r="G41" s="47">
        <v>8.4</v>
      </c>
      <c r="H41" s="47">
        <v>7.6</v>
      </c>
      <c r="I41" s="47">
        <v>4.9000000000000004</v>
      </c>
      <c r="J41" s="47">
        <v>5.3</v>
      </c>
      <c r="K41" s="47">
        <v>4.5999999999999996</v>
      </c>
      <c r="L41" s="47">
        <v>4.0999999999999996</v>
      </c>
      <c r="M41" s="47">
        <v>5</v>
      </c>
      <c r="N41" s="47">
        <v>5.9</v>
      </c>
      <c r="O41" s="47">
        <v>9.5</v>
      </c>
      <c r="P41" s="13">
        <f t="shared" si="5"/>
        <v>6.6400000000000006</v>
      </c>
    </row>
    <row r="42" spans="1:16" x14ac:dyDescent="0.25">
      <c r="A42" s="105"/>
      <c r="B42" s="105"/>
      <c r="C42" s="22" t="s">
        <v>59</v>
      </c>
      <c r="D42" s="11">
        <v>0.55000000000000004</v>
      </c>
      <c r="E42" s="12">
        <f>D42*100/B39</f>
        <v>0.63400576368876094</v>
      </c>
      <c r="F42" s="47">
        <v>4.4000000000000004</v>
      </c>
      <c r="G42" s="47">
        <v>6</v>
      </c>
      <c r="H42" s="47">
        <v>2.5</v>
      </c>
      <c r="I42" s="47">
        <v>3.9</v>
      </c>
      <c r="J42" s="47">
        <v>2.1</v>
      </c>
      <c r="K42" s="47">
        <v>5.9</v>
      </c>
      <c r="L42" s="47">
        <v>3.1</v>
      </c>
      <c r="M42" s="47">
        <v>1.6</v>
      </c>
      <c r="N42" s="47">
        <v>2.1</v>
      </c>
      <c r="O42" s="47"/>
      <c r="P42" s="13">
        <f t="shared" si="5"/>
        <v>3.511111111111112</v>
      </c>
    </row>
    <row r="43" spans="1:16" x14ac:dyDescent="0.25">
      <c r="A43" s="103"/>
      <c r="B43" s="103"/>
      <c r="C43" s="25" t="s">
        <v>9</v>
      </c>
      <c r="D43" s="106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8"/>
      <c r="P43" s="15">
        <f>AVERAGE(P39:P42)</f>
        <v>8.0577777777777779</v>
      </c>
    </row>
    <row r="44" spans="1:16" x14ac:dyDescent="0.25">
      <c r="A44" s="100" t="s">
        <v>64</v>
      </c>
      <c r="B44" s="102">
        <f>D44+D45+D46</f>
        <v>65.55</v>
      </c>
      <c r="C44" s="47" t="s">
        <v>40</v>
      </c>
      <c r="D44" s="11">
        <v>8.4</v>
      </c>
      <c r="E44" s="12">
        <f>D44*100/B44</f>
        <v>12.814645308924486</v>
      </c>
      <c r="F44" s="18">
        <v>25</v>
      </c>
      <c r="G44" s="18">
        <v>12</v>
      </c>
      <c r="H44" s="18">
        <v>10</v>
      </c>
      <c r="I44" s="18">
        <v>9</v>
      </c>
      <c r="J44" s="18">
        <v>18</v>
      </c>
      <c r="K44" s="18">
        <v>10</v>
      </c>
      <c r="L44" s="18">
        <v>9</v>
      </c>
      <c r="M44" s="18">
        <v>7</v>
      </c>
      <c r="N44" s="18">
        <v>9</v>
      </c>
      <c r="O44" s="18">
        <v>11</v>
      </c>
      <c r="P44" s="13">
        <f>AVERAGE(F44:O44)</f>
        <v>12</v>
      </c>
    </row>
    <row r="45" spans="1:16" x14ac:dyDescent="0.25">
      <c r="A45" s="100"/>
      <c r="B45" s="105"/>
      <c r="C45" s="18" t="s">
        <v>65</v>
      </c>
      <c r="D45" s="11">
        <v>0.65</v>
      </c>
      <c r="E45" s="12">
        <f>D45*100/B44</f>
        <v>0.99160945842868042</v>
      </c>
      <c r="F45" s="18">
        <v>8</v>
      </c>
      <c r="G45" s="18">
        <v>9</v>
      </c>
      <c r="H45" s="18">
        <v>8</v>
      </c>
      <c r="I45" s="18">
        <v>6</v>
      </c>
      <c r="J45" s="18">
        <v>6</v>
      </c>
      <c r="K45" s="18">
        <v>9</v>
      </c>
      <c r="L45" s="47"/>
      <c r="M45" s="47"/>
      <c r="N45" s="47"/>
      <c r="O45" s="47"/>
      <c r="P45" s="13">
        <f>AVERAGE(F45:O45)</f>
        <v>7.666666666666667</v>
      </c>
    </row>
    <row r="46" spans="1:16" x14ac:dyDescent="0.25">
      <c r="A46" s="100"/>
      <c r="B46" s="105"/>
      <c r="C46" s="47" t="s">
        <v>41</v>
      </c>
      <c r="D46" s="11">
        <v>56.5</v>
      </c>
      <c r="E46" s="12">
        <f>D46*100/B44</f>
        <v>86.193745232646833</v>
      </c>
      <c r="F46" s="18">
        <v>15</v>
      </c>
      <c r="G46" s="18">
        <v>14</v>
      </c>
      <c r="H46" s="18">
        <v>9</v>
      </c>
      <c r="I46" s="18">
        <v>10</v>
      </c>
      <c r="J46" s="18">
        <v>11</v>
      </c>
      <c r="K46" s="18">
        <v>14</v>
      </c>
      <c r="L46" s="18">
        <v>7</v>
      </c>
      <c r="M46" s="18">
        <v>12</v>
      </c>
      <c r="N46" s="18">
        <v>11</v>
      </c>
      <c r="O46" s="18">
        <v>9</v>
      </c>
      <c r="P46" s="13">
        <f>AVERAGE(F46:O46)</f>
        <v>11.2</v>
      </c>
    </row>
    <row r="47" spans="1:16" x14ac:dyDescent="0.25">
      <c r="A47" s="100"/>
      <c r="B47" s="103"/>
      <c r="C47" s="25" t="s">
        <v>9</v>
      </c>
      <c r="D47" s="106"/>
      <c r="E47" s="107"/>
      <c r="F47" s="107"/>
      <c r="G47" s="107"/>
      <c r="H47" s="107"/>
      <c r="I47" s="107"/>
      <c r="J47" s="107"/>
      <c r="K47" s="107"/>
      <c r="L47" s="107"/>
      <c r="M47" s="107"/>
      <c r="N47" s="107"/>
      <c r="O47" s="108"/>
      <c r="P47" s="15">
        <f>AVERAGE(P44:P46)</f>
        <v>10.28888888888889</v>
      </c>
    </row>
    <row r="48" spans="1:16" x14ac:dyDescent="0.25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</row>
    <row r="49" spans="1:16" x14ac:dyDescent="0.25">
      <c r="A49" s="55"/>
      <c r="B49" s="39" t="s">
        <v>79</v>
      </c>
      <c r="C49" s="48">
        <v>7</v>
      </c>
      <c r="D49" s="48">
        <v>5</v>
      </c>
      <c r="E49" s="48">
        <v>6</v>
      </c>
      <c r="F49" s="48">
        <v>3</v>
      </c>
      <c r="G49" s="48">
        <v>1</v>
      </c>
      <c r="H49" s="48">
        <v>2</v>
      </c>
      <c r="I49" s="48">
        <v>4</v>
      </c>
      <c r="J49" s="48">
        <v>8</v>
      </c>
      <c r="K49" s="48">
        <v>10</v>
      </c>
      <c r="L49" s="58" t="s">
        <v>9</v>
      </c>
      <c r="M49" s="55"/>
      <c r="N49" s="55"/>
      <c r="O49" s="55"/>
      <c r="P49" s="55"/>
    </row>
    <row r="50" spans="1:16" x14ac:dyDescent="0.25">
      <c r="A50" s="55"/>
      <c r="B50" s="47" t="s">
        <v>48</v>
      </c>
      <c r="C50" s="47">
        <v>0</v>
      </c>
      <c r="D50" s="47">
        <v>0</v>
      </c>
      <c r="E50" s="47">
        <v>3.6</v>
      </c>
      <c r="F50" s="47"/>
      <c r="G50" s="47">
        <v>0</v>
      </c>
      <c r="H50" s="47">
        <v>0</v>
      </c>
      <c r="I50" s="47">
        <v>0</v>
      </c>
      <c r="J50" s="47">
        <v>0</v>
      </c>
      <c r="K50" s="47">
        <v>0</v>
      </c>
      <c r="L50" s="19">
        <f>AVERAGE(C50:K50)</f>
        <v>0.45</v>
      </c>
      <c r="M50" s="55"/>
      <c r="N50" s="55"/>
      <c r="O50" s="55"/>
      <c r="P50" s="55"/>
    </row>
    <row r="51" spans="1:16" x14ac:dyDescent="0.25">
      <c r="A51" s="55"/>
      <c r="B51" s="18" t="s">
        <v>63</v>
      </c>
      <c r="C51" s="47">
        <v>0</v>
      </c>
      <c r="D51" s="47">
        <v>0</v>
      </c>
      <c r="E51" s="47">
        <v>0</v>
      </c>
      <c r="F51" s="47">
        <v>0</v>
      </c>
      <c r="G51" s="47">
        <v>0</v>
      </c>
      <c r="H51" s="47">
        <v>0</v>
      </c>
      <c r="I51" s="47">
        <v>0</v>
      </c>
      <c r="J51" s="47">
        <v>1</v>
      </c>
      <c r="K51" s="47">
        <v>0</v>
      </c>
      <c r="L51" s="19">
        <f t="shared" ref="L51:L63" si="6">AVERAGE(C51:K51)</f>
        <v>0.1111111111111111</v>
      </c>
      <c r="M51" s="55"/>
      <c r="N51" s="55"/>
      <c r="O51" s="55"/>
      <c r="P51" s="55"/>
    </row>
    <row r="52" spans="1:16" x14ac:dyDescent="0.25">
      <c r="A52" s="55"/>
      <c r="B52" s="22" t="s">
        <v>59</v>
      </c>
      <c r="C52" s="47">
        <v>0</v>
      </c>
      <c r="D52" s="47">
        <v>0</v>
      </c>
      <c r="E52" s="47">
        <v>0</v>
      </c>
      <c r="F52" s="47">
        <v>0</v>
      </c>
      <c r="G52" s="47">
        <v>1.6</v>
      </c>
      <c r="H52" s="47">
        <v>0</v>
      </c>
      <c r="I52" s="47">
        <v>0</v>
      </c>
      <c r="J52" s="47">
        <v>0.55000000000000004</v>
      </c>
      <c r="K52" s="47">
        <v>0</v>
      </c>
      <c r="L52" s="19">
        <f t="shared" si="6"/>
        <v>0.23888888888888893</v>
      </c>
      <c r="M52" s="55"/>
      <c r="N52" s="55"/>
      <c r="O52" s="55"/>
      <c r="P52" s="55"/>
    </row>
    <row r="53" spans="1:16" x14ac:dyDescent="0.25">
      <c r="A53" s="55"/>
      <c r="B53" s="26" t="s">
        <v>56</v>
      </c>
      <c r="C53" s="47">
        <v>0</v>
      </c>
      <c r="D53" s="47">
        <v>5.0999999999999996</v>
      </c>
      <c r="E53" s="47">
        <v>0</v>
      </c>
      <c r="F53" s="47">
        <v>0</v>
      </c>
      <c r="G53" s="47">
        <v>0</v>
      </c>
      <c r="H53" s="47">
        <v>0</v>
      </c>
      <c r="I53" s="47">
        <v>0</v>
      </c>
      <c r="J53" s="47">
        <v>0</v>
      </c>
      <c r="K53" s="47">
        <v>0</v>
      </c>
      <c r="L53" s="19">
        <f t="shared" si="6"/>
        <v>0.56666666666666665</v>
      </c>
      <c r="M53" s="55"/>
      <c r="N53" s="55"/>
      <c r="O53" s="55"/>
      <c r="P53" s="55"/>
    </row>
    <row r="54" spans="1:16" x14ac:dyDescent="0.25">
      <c r="A54" s="55"/>
      <c r="B54" s="18" t="s">
        <v>54</v>
      </c>
      <c r="C54" s="47">
        <v>0.4</v>
      </c>
      <c r="D54" s="47">
        <v>0</v>
      </c>
      <c r="E54" s="47">
        <v>0</v>
      </c>
      <c r="F54" s="47">
        <v>0</v>
      </c>
      <c r="G54" s="47">
        <v>0</v>
      </c>
      <c r="H54" s="47">
        <v>0</v>
      </c>
      <c r="I54" s="47">
        <v>0</v>
      </c>
      <c r="J54" s="47">
        <v>0</v>
      </c>
      <c r="K54" s="47">
        <v>0</v>
      </c>
      <c r="L54" s="19">
        <f t="shared" si="6"/>
        <v>4.4444444444444446E-2</v>
      </c>
      <c r="M54" s="55"/>
      <c r="N54" s="55"/>
      <c r="O54" s="55"/>
      <c r="P54" s="55"/>
    </row>
    <row r="55" spans="1:16" x14ac:dyDescent="0.25">
      <c r="A55" s="55"/>
      <c r="B55" s="18" t="s">
        <v>65</v>
      </c>
      <c r="C55" s="47">
        <v>0</v>
      </c>
      <c r="D55" s="47">
        <v>0</v>
      </c>
      <c r="E55" s="47">
        <v>0</v>
      </c>
      <c r="F55" s="47">
        <v>0</v>
      </c>
      <c r="G55" s="47">
        <v>0</v>
      </c>
      <c r="H55" s="47">
        <v>0</v>
      </c>
      <c r="I55" s="47">
        <v>0</v>
      </c>
      <c r="J55" s="47">
        <v>0</v>
      </c>
      <c r="K55" s="47">
        <v>1</v>
      </c>
      <c r="L55" s="19">
        <f t="shared" si="6"/>
        <v>0.1111111111111111</v>
      </c>
      <c r="M55" s="55"/>
      <c r="N55" s="55"/>
      <c r="O55" s="55"/>
      <c r="P55" s="55"/>
    </row>
    <row r="56" spans="1:16" x14ac:dyDescent="0.25">
      <c r="A56" s="55"/>
      <c r="B56" s="47" t="s">
        <v>36</v>
      </c>
      <c r="C56" s="47">
        <v>75.599999999999994</v>
      </c>
      <c r="D56" s="47">
        <v>0</v>
      </c>
      <c r="E56" s="47">
        <v>0</v>
      </c>
      <c r="F56" s="47">
        <v>0</v>
      </c>
      <c r="G56" s="47">
        <v>29.7</v>
      </c>
      <c r="H56" s="47">
        <v>0</v>
      </c>
      <c r="I56" s="47">
        <v>61.8</v>
      </c>
      <c r="J56" s="47">
        <v>0</v>
      </c>
      <c r="K56" s="47">
        <v>0</v>
      </c>
      <c r="L56" s="19">
        <f t="shared" si="6"/>
        <v>18.566666666666666</v>
      </c>
      <c r="M56" s="55"/>
      <c r="N56" s="55"/>
      <c r="O56" s="55"/>
      <c r="P56" s="55"/>
    </row>
    <row r="57" spans="1:16" x14ac:dyDescent="0.25">
      <c r="A57" s="55"/>
      <c r="B57" s="18" t="s">
        <v>58</v>
      </c>
      <c r="C57" s="47">
        <v>0</v>
      </c>
      <c r="D57" s="47">
        <v>0</v>
      </c>
      <c r="E57" s="47">
        <v>1.7</v>
      </c>
      <c r="F57" s="47">
        <v>44.74</v>
      </c>
      <c r="G57" s="47">
        <v>29.3</v>
      </c>
      <c r="H57" s="47">
        <v>29.4</v>
      </c>
      <c r="I57" s="47">
        <v>0</v>
      </c>
      <c r="J57" s="47">
        <v>0</v>
      </c>
      <c r="K57" s="47">
        <v>0</v>
      </c>
      <c r="L57" s="19">
        <f t="shared" si="6"/>
        <v>11.682222222222224</v>
      </c>
      <c r="M57" s="55"/>
      <c r="N57" s="55"/>
      <c r="O57" s="55"/>
      <c r="P57" s="55"/>
    </row>
    <row r="58" spans="1:16" x14ac:dyDescent="0.25">
      <c r="A58" s="55"/>
      <c r="B58" s="18" t="s">
        <v>61</v>
      </c>
      <c r="C58" s="47">
        <v>0</v>
      </c>
      <c r="D58" s="47">
        <v>0</v>
      </c>
      <c r="E58" s="47">
        <v>0</v>
      </c>
      <c r="F58" s="47">
        <v>8.33</v>
      </c>
      <c r="G58" s="47">
        <v>0</v>
      </c>
      <c r="H58" s="47">
        <v>0</v>
      </c>
      <c r="I58" s="47">
        <v>0</v>
      </c>
      <c r="J58" s="47">
        <v>0</v>
      </c>
      <c r="K58" s="47">
        <v>0</v>
      </c>
      <c r="L58" s="19">
        <f t="shared" si="6"/>
        <v>0.92555555555555558</v>
      </c>
      <c r="M58" s="55"/>
      <c r="N58" s="55"/>
      <c r="O58" s="55"/>
      <c r="P58" s="55"/>
    </row>
    <row r="59" spans="1:16" x14ac:dyDescent="0.25">
      <c r="A59" s="55"/>
      <c r="B59" s="47" t="s">
        <v>41</v>
      </c>
      <c r="C59" s="47">
        <v>7</v>
      </c>
      <c r="D59" s="47">
        <v>92.9</v>
      </c>
      <c r="E59" s="47">
        <v>86.9</v>
      </c>
      <c r="F59" s="47">
        <v>34.58</v>
      </c>
      <c r="G59" s="47">
        <v>39.4</v>
      </c>
      <c r="H59" s="47">
        <v>61.4</v>
      </c>
      <c r="I59" s="47">
        <v>36.5</v>
      </c>
      <c r="J59" s="47">
        <v>91.2</v>
      </c>
      <c r="K59" s="47">
        <v>86.2</v>
      </c>
      <c r="L59" s="19">
        <f t="shared" si="6"/>
        <v>59.564444444444433</v>
      </c>
      <c r="M59" s="55"/>
      <c r="N59" s="55"/>
      <c r="O59" s="55"/>
      <c r="P59" s="55"/>
    </row>
    <row r="60" spans="1:16" x14ac:dyDescent="0.25">
      <c r="A60" s="55"/>
      <c r="B60" s="47" t="s">
        <v>40</v>
      </c>
      <c r="C60" s="47">
        <v>0</v>
      </c>
      <c r="D60" s="47">
        <v>0</v>
      </c>
      <c r="E60" s="47">
        <v>7.7</v>
      </c>
      <c r="F60" s="47">
        <v>12.35</v>
      </c>
      <c r="G60" s="47">
        <v>0</v>
      </c>
      <c r="H60" s="47">
        <v>0</v>
      </c>
      <c r="I60" s="47">
        <v>0</v>
      </c>
      <c r="J60" s="47">
        <v>0</v>
      </c>
      <c r="K60" s="47">
        <v>12.8</v>
      </c>
      <c r="L60" s="19">
        <f t="shared" si="6"/>
        <v>3.6500000000000004</v>
      </c>
      <c r="M60" s="55"/>
      <c r="N60" s="55"/>
      <c r="O60" s="55"/>
      <c r="P60" s="55"/>
    </row>
    <row r="61" spans="1:16" x14ac:dyDescent="0.25">
      <c r="A61" s="55"/>
      <c r="B61" s="47" t="s">
        <v>44</v>
      </c>
      <c r="C61" s="47">
        <v>10.9</v>
      </c>
      <c r="D61" s="47">
        <v>2</v>
      </c>
      <c r="E61" s="47">
        <v>0</v>
      </c>
      <c r="F61" s="47">
        <v>0</v>
      </c>
      <c r="G61" s="47">
        <v>0</v>
      </c>
      <c r="H61" s="47">
        <v>9.1</v>
      </c>
      <c r="I61" s="47">
        <v>0</v>
      </c>
      <c r="J61" s="47">
        <v>7.1</v>
      </c>
      <c r="K61" s="47">
        <v>0</v>
      </c>
      <c r="L61" s="19">
        <f t="shared" si="6"/>
        <v>3.2333333333333334</v>
      </c>
      <c r="M61" s="55"/>
      <c r="N61" s="55"/>
      <c r="O61" s="55"/>
      <c r="P61" s="55"/>
    </row>
    <row r="62" spans="1:16" x14ac:dyDescent="0.25">
      <c r="A62" s="55"/>
      <c r="B62" s="22" t="s">
        <v>46</v>
      </c>
      <c r="C62" s="47">
        <v>0</v>
      </c>
      <c r="D62" s="47">
        <v>0</v>
      </c>
      <c r="E62" s="47">
        <v>0</v>
      </c>
      <c r="F62" s="47">
        <v>0</v>
      </c>
      <c r="G62" s="47">
        <v>0</v>
      </c>
      <c r="H62" s="47">
        <v>0</v>
      </c>
      <c r="I62" s="47">
        <v>0.7</v>
      </c>
      <c r="J62" s="47">
        <v>0</v>
      </c>
      <c r="K62" s="47">
        <v>0</v>
      </c>
      <c r="L62" s="19">
        <f t="shared" si="6"/>
        <v>7.7777777777777779E-2</v>
      </c>
      <c r="M62" s="55"/>
      <c r="N62" s="55"/>
      <c r="O62" s="55"/>
      <c r="P62" s="55"/>
    </row>
    <row r="63" spans="1:16" x14ac:dyDescent="0.25">
      <c r="A63" s="55"/>
      <c r="B63" s="47" t="s">
        <v>37</v>
      </c>
      <c r="C63" s="47">
        <v>5.8</v>
      </c>
      <c r="D63" s="47">
        <v>0</v>
      </c>
      <c r="E63" s="47">
        <v>0</v>
      </c>
      <c r="F63" s="47">
        <v>0</v>
      </c>
      <c r="G63" s="47">
        <v>0</v>
      </c>
      <c r="H63" s="47">
        <v>0</v>
      </c>
      <c r="I63" s="47">
        <v>0.9</v>
      </c>
      <c r="J63" s="47">
        <v>0</v>
      </c>
      <c r="K63" s="47">
        <v>0</v>
      </c>
      <c r="L63" s="19">
        <f t="shared" si="6"/>
        <v>0.74444444444444446</v>
      </c>
      <c r="M63" s="55"/>
      <c r="N63" s="55"/>
      <c r="O63" s="55"/>
      <c r="P63" s="55"/>
    </row>
    <row r="64" spans="1:16" x14ac:dyDescent="0.25">
      <c r="A64" s="55"/>
      <c r="B64" s="55"/>
      <c r="C64" s="57"/>
      <c r="D64" s="57"/>
      <c r="E64" s="57"/>
      <c r="F64" s="57"/>
      <c r="G64" s="57"/>
      <c r="H64" s="57"/>
      <c r="I64" s="57"/>
      <c r="J64" s="57"/>
      <c r="K64" s="57"/>
      <c r="L64" s="57">
        <f t="shared" ref="L64" si="7">SUM(L50:L63)</f>
        <v>99.966666666666654</v>
      </c>
      <c r="M64" s="55"/>
      <c r="N64" s="55"/>
      <c r="O64" s="55"/>
      <c r="P64" s="55"/>
    </row>
    <row r="65" spans="1:16" x14ac:dyDescent="0.25">
      <c r="A65" s="55"/>
      <c r="B65" s="64" t="s">
        <v>48</v>
      </c>
      <c r="C65" s="56">
        <v>0.45</v>
      </c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</row>
    <row r="66" spans="1:16" x14ac:dyDescent="0.25">
      <c r="B66" s="18" t="s">
        <v>63</v>
      </c>
      <c r="C66" s="44">
        <v>0.1111111111111111</v>
      </c>
    </row>
    <row r="67" spans="1:16" x14ac:dyDescent="0.25">
      <c r="B67" s="22" t="s">
        <v>59</v>
      </c>
      <c r="C67" s="44">
        <v>0.23888888888888893</v>
      </c>
    </row>
    <row r="68" spans="1:16" x14ac:dyDescent="0.25">
      <c r="B68" s="26" t="s">
        <v>56</v>
      </c>
      <c r="C68" s="44">
        <v>0.56666666666666665</v>
      </c>
    </row>
    <row r="69" spans="1:16" x14ac:dyDescent="0.25">
      <c r="B69" s="18" t="s">
        <v>54</v>
      </c>
      <c r="C69" s="44">
        <v>4.4444444444444446E-2</v>
      </c>
    </row>
    <row r="70" spans="1:16" x14ac:dyDescent="0.25">
      <c r="B70" s="18" t="s">
        <v>65</v>
      </c>
      <c r="C70" s="44">
        <v>0.1111111111111111</v>
      </c>
    </row>
    <row r="71" spans="1:16" x14ac:dyDescent="0.25">
      <c r="B71" s="64" t="s">
        <v>36</v>
      </c>
      <c r="C71" s="44">
        <v>18.566666666666666</v>
      </c>
    </row>
    <row r="72" spans="1:16" x14ac:dyDescent="0.25">
      <c r="B72" s="18" t="s">
        <v>58</v>
      </c>
      <c r="C72" s="44">
        <v>11.682222222222224</v>
      </c>
    </row>
    <row r="73" spans="1:16" x14ac:dyDescent="0.25">
      <c r="B73" s="18" t="s">
        <v>61</v>
      </c>
      <c r="C73" s="44">
        <v>0.92555555555555558</v>
      </c>
    </row>
    <row r="74" spans="1:16" x14ac:dyDescent="0.25">
      <c r="B74" s="64" t="s">
        <v>41</v>
      </c>
      <c r="C74" s="44">
        <v>59.564444444444433</v>
      </c>
    </row>
    <row r="75" spans="1:16" x14ac:dyDescent="0.25">
      <c r="B75" s="64" t="s">
        <v>40</v>
      </c>
      <c r="C75" s="44">
        <v>3.6500000000000004</v>
      </c>
    </row>
    <row r="76" spans="1:16" x14ac:dyDescent="0.25">
      <c r="B76" s="64" t="s">
        <v>44</v>
      </c>
      <c r="C76" s="44">
        <v>3.2333333333333334</v>
      </c>
    </row>
    <row r="77" spans="1:16" x14ac:dyDescent="0.25">
      <c r="B77" s="22" t="s">
        <v>46</v>
      </c>
      <c r="C77" s="44">
        <v>7.7777777777777779E-2</v>
      </c>
    </row>
    <row r="78" spans="1:16" x14ac:dyDescent="0.25">
      <c r="B78" s="64" t="s">
        <v>37</v>
      </c>
      <c r="C78" s="44">
        <v>0.74444444444444446</v>
      </c>
    </row>
    <row r="87" spans="2:12" x14ac:dyDescent="0.25">
      <c r="B87" s="67">
        <v>15</v>
      </c>
      <c r="C87" s="68">
        <v>16.600000000000001</v>
      </c>
      <c r="D87" s="68">
        <v>13.3</v>
      </c>
      <c r="E87" s="68">
        <v>15</v>
      </c>
      <c r="F87" s="69">
        <v>18.8</v>
      </c>
      <c r="G87" s="69">
        <v>17.399999999999999</v>
      </c>
      <c r="H87" s="69">
        <v>14.8</v>
      </c>
      <c r="I87" s="69">
        <v>8.1</v>
      </c>
      <c r="J87" s="69">
        <v>10.3</v>
      </c>
      <c r="K87" s="69">
        <v>19.399999999999999</v>
      </c>
      <c r="L87">
        <f>AVERAGE(B87:K87)</f>
        <v>14.87</v>
      </c>
    </row>
  </sheetData>
  <sortState ref="B50:L83">
    <sortCondition ref="B50"/>
  </sortState>
  <mergeCells count="34">
    <mergeCell ref="A44:A47"/>
    <mergeCell ref="B44:B47"/>
    <mergeCell ref="D47:O47"/>
    <mergeCell ref="A25:A29"/>
    <mergeCell ref="B25:B29"/>
    <mergeCell ref="D29:O29"/>
    <mergeCell ref="A30:A33"/>
    <mergeCell ref="B30:B33"/>
    <mergeCell ref="F33:O33"/>
    <mergeCell ref="A34:A38"/>
    <mergeCell ref="B34:B38"/>
    <mergeCell ref="A39:A43"/>
    <mergeCell ref="B39:B43"/>
    <mergeCell ref="D43:O43"/>
    <mergeCell ref="A15:A19"/>
    <mergeCell ref="B15:B19"/>
    <mergeCell ref="D19:O19"/>
    <mergeCell ref="A20:A24"/>
    <mergeCell ref="B20:B24"/>
    <mergeCell ref="D24:O24"/>
    <mergeCell ref="A5:A10"/>
    <mergeCell ref="B5:B10"/>
    <mergeCell ref="D10:O10"/>
    <mergeCell ref="A11:A14"/>
    <mergeCell ref="B11:B14"/>
    <mergeCell ref="D14:O14"/>
    <mergeCell ref="A1:P2"/>
    <mergeCell ref="A3:A4"/>
    <mergeCell ref="B3:B4"/>
    <mergeCell ref="C3:C4"/>
    <mergeCell ref="D3:D4"/>
    <mergeCell ref="E3:E4"/>
    <mergeCell ref="F3:O3"/>
    <mergeCell ref="P3:P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7"/>
  <sheetViews>
    <sheetView tabSelected="1" topLeftCell="A7" zoomScale="60" zoomScaleNormal="60" workbookViewId="0">
      <selection activeCell="O56" sqref="O56:X57"/>
    </sheetView>
  </sheetViews>
  <sheetFormatPr defaultRowHeight="15" x14ac:dyDescent="0.25"/>
  <cols>
    <col min="1" max="1" width="19.7109375" customWidth="1"/>
    <col min="2" max="2" width="14.85546875" customWidth="1"/>
    <col min="3" max="3" width="48.28515625" customWidth="1"/>
    <col min="4" max="4" width="21.7109375" customWidth="1"/>
    <col min="5" max="5" width="21.28515625" customWidth="1"/>
  </cols>
  <sheetData>
    <row r="1" spans="1:18" x14ac:dyDescent="0.25">
      <c r="A1" s="93" t="s">
        <v>22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</row>
    <row r="2" spans="1:18" x14ac:dyDescent="0.25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</row>
    <row r="3" spans="1:18" x14ac:dyDescent="0.25">
      <c r="A3" s="94" t="s">
        <v>29</v>
      </c>
      <c r="B3" s="95" t="s">
        <v>30</v>
      </c>
      <c r="C3" s="94" t="s">
        <v>31</v>
      </c>
      <c r="D3" s="96" t="s">
        <v>32</v>
      </c>
      <c r="E3" s="97" t="s">
        <v>33</v>
      </c>
      <c r="F3" s="98" t="s">
        <v>34</v>
      </c>
      <c r="G3" s="98"/>
      <c r="H3" s="98"/>
      <c r="I3" s="98"/>
      <c r="J3" s="98"/>
      <c r="K3" s="98"/>
      <c r="L3" s="98"/>
      <c r="M3" s="98"/>
      <c r="N3" s="98"/>
      <c r="O3" s="98"/>
      <c r="P3" s="99" t="s">
        <v>9</v>
      </c>
    </row>
    <row r="4" spans="1:18" x14ac:dyDescent="0.25">
      <c r="A4" s="94"/>
      <c r="B4" s="95"/>
      <c r="C4" s="94"/>
      <c r="D4" s="96"/>
      <c r="E4" s="97"/>
      <c r="F4" s="10">
        <v>1</v>
      </c>
      <c r="G4" s="10">
        <v>2</v>
      </c>
      <c r="H4" s="10">
        <v>3</v>
      </c>
      <c r="I4" s="10">
        <v>4</v>
      </c>
      <c r="J4" s="10">
        <v>5</v>
      </c>
      <c r="K4" s="10">
        <v>6</v>
      </c>
      <c r="L4" s="10">
        <v>7</v>
      </c>
      <c r="M4" s="10">
        <v>8</v>
      </c>
      <c r="N4" s="10">
        <v>9</v>
      </c>
      <c r="O4" s="10">
        <v>10</v>
      </c>
      <c r="P4" s="99"/>
      <c r="R4" s="67">
        <v>9.5</v>
      </c>
    </row>
    <row r="5" spans="1:18" x14ac:dyDescent="0.25">
      <c r="A5" s="100" t="s">
        <v>35</v>
      </c>
      <c r="B5" s="100">
        <f>D5+D6+D7+D8+D9</f>
        <v>29.200000000000006</v>
      </c>
      <c r="C5" s="9" t="s">
        <v>41</v>
      </c>
      <c r="D5" s="11">
        <v>27.1</v>
      </c>
      <c r="E5" s="12">
        <f>D5*100/B5</f>
        <v>92.808219178082169</v>
      </c>
      <c r="F5" s="9">
        <v>19.5</v>
      </c>
      <c r="G5" s="9">
        <v>17.899999999999999</v>
      </c>
      <c r="H5" s="9">
        <v>19.7</v>
      </c>
      <c r="I5" s="9">
        <v>18.8</v>
      </c>
      <c r="J5" s="9">
        <v>16.399999999999999</v>
      </c>
      <c r="K5" s="9">
        <v>16.600000000000001</v>
      </c>
      <c r="L5" s="9">
        <v>17.7</v>
      </c>
      <c r="M5" s="9">
        <v>17.399999999999999</v>
      </c>
      <c r="N5" s="9">
        <v>10.6</v>
      </c>
      <c r="O5" s="9">
        <v>9.1999999999999993</v>
      </c>
      <c r="P5" s="13">
        <f>AVERAGE(F5:O5)</f>
        <v>16.379999999999995</v>
      </c>
      <c r="R5" s="68">
        <v>14.4</v>
      </c>
    </row>
    <row r="6" spans="1:18" x14ac:dyDescent="0.25">
      <c r="A6" s="100"/>
      <c r="B6" s="100"/>
      <c r="C6" s="22" t="s">
        <v>59</v>
      </c>
      <c r="D6" s="11">
        <v>0.1</v>
      </c>
      <c r="E6" s="12">
        <f>D6*100/B5</f>
        <v>0.34246575342465746</v>
      </c>
      <c r="F6" s="9">
        <v>12.1</v>
      </c>
      <c r="G6" s="9">
        <v>8.6</v>
      </c>
      <c r="H6" s="9"/>
      <c r="I6" s="9"/>
      <c r="J6" s="9"/>
      <c r="K6" s="9"/>
      <c r="L6" s="9"/>
      <c r="M6" s="9"/>
      <c r="N6" s="9"/>
      <c r="O6" s="9"/>
      <c r="P6" s="13">
        <f t="shared" ref="P6:P9" si="0">AVERAGE(F6:O6)</f>
        <v>10.35</v>
      </c>
      <c r="R6">
        <v>16.3</v>
      </c>
    </row>
    <row r="7" spans="1:18" x14ac:dyDescent="0.25">
      <c r="A7" s="100"/>
      <c r="B7" s="100"/>
      <c r="C7" s="26" t="s">
        <v>56</v>
      </c>
      <c r="D7" s="11">
        <v>1.35</v>
      </c>
      <c r="E7" s="12">
        <f>D7*100/B5</f>
        <v>4.6232876712328759</v>
      </c>
      <c r="F7" s="16">
        <v>17.899999999999999</v>
      </c>
      <c r="G7" s="16">
        <v>8.6</v>
      </c>
      <c r="H7" s="16">
        <v>11</v>
      </c>
      <c r="I7" s="16">
        <v>13.7</v>
      </c>
      <c r="J7" s="16">
        <v>15.2</v>
      </c>
      <c r="K7" s="16">
        <v>8.5</v>
      </c>
      <c r="L7" s="16">
        <v>5.0999999999999996</v>
      </c>
      <c r="M7" s="16">
        <v>9.1999999999999993</v>
      </c>
      <c r="N7" s="16">
        <v>4.9000000000000004</v>
      </c>
      <c r="O7" s="16"/>
      <c r="P7" s="13">
        <f t="shared" si="0"/>
        <v>10.455555555555556</v>
      </c>
      <c r="R7">
        <v>13</v>
      </c>
    </row>
    <row r="8" spans="1:18" x14ac:dyDescent="0.25">
      <c r="A8" s="100"/>
      <c r="B8" s="100"/>
      <c r="C8" s="22" t="s">
        <v>44</v>
      </c>
      <c r="D8" s="11">
        <v>0.35</v>
      </c>
      <c r="E8" s="12">
        <f>D8*100/B5</f>
        <v>1.1986301369863011</v>
      </c>
      <c r="F8" s="9">
        <v>6.9</v>
      </c>
      <c r="G8" s="9">
        <v>4.0999999999999996</v>
      </c>
      <c r="H8" s="9">
        <v>3.4</v>
      </c>
      <c r="I8" s="9">
        <v>5.4</v>
      </c>
      <c r="J8" s="9"/>
      <c r="K8" s="9"/>
      <c r="L8" s="9"/>
      <c r="M8" s="9"/>
      <c r="N8" s="9"/>
      <c r="O8" s="9"/>
      <c r="P8" s="13">
        <f t="shared" si="0"/>
        <v>4.95</v>
      </c>
      <c r="R8">
        <v>25.9</v>
      </c>
    </row>
    <row r="9" spans="1:18" x14ac:dyDescent="0.25">
      <c r="A9" s="100"/>
      <c r="B9" s="100"/>
      <c r="C9" s="9" t="s">
        <v>50</v>
      </c>
      <c r="D9" s="11">
        <v>0.3</v>
      </c>
      <c r="E9" s="12">
        <f>D9*100/B5</f>
        <v>1.0273972602739723</v>
      </c>
      <c r="F9" s="9">
        <v>4.0999999999999996</v>
      </c>
      <c r="G9" s="9">
        <v>6.5</v>
      </c>
      <c r="H9" s="9">
        <v>4.5</v>
      </c>
      <c r="I9" s="9">
        <v>6.7</v>
      </c>
      <c r="J9" s="9"/>
      <c r="K9" s="9"/>
      <c r="L9" s="9"/>
      <c r="M9" s="9"/>
      <c r="N9" s="9"/>
      <c r="O9" s="9"/>
      <c r="P9" s="13">
        <f t="shared" si="0"/>
        <v>5.45</v>
      </c>
      <c r="R9">
        <v>9.6</v>
      </c>
    </row>
    <row r="10" spans="1:18" x14ac:dyDescent="0.25">
      <c r="A10" s="100"/>
      <c r="B10" s="100"/>
      <c r="C10" s="25" t="s">
        <v>38</v>
      </c>
      <c r="D10" s="106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8"/>
      <c r="P10" s="15">
        <f>AVERAGE(P5:P9)</f>
        <v>9.5171111111111113</v>
      </c>
      <c r="R10">
        <v>11.9</v>
      </c>
    </row>
    <row r="11" spans="1:18" x14ac:dyDescent="0.25">
      <c r="A11" s="100" t="s">
        <v>39</v>
      </c>
      <c r="B11" s="100">
        <f>D11+D12+D13+D14</f>
        <v>25.75</v>
      </c>
      <c r="C11" s="22" t="s">
        <v>44</v>
      </c>
      <c r="D11" s="11">
        <v>16.75</v>
      </c>
      <c r="E11" s="12">
        <f>D11*100/B11</f>
        <v>65.048543689320383</v>
      </c>
      <c r="F11" s="9">
        <v>17.2</v>
      </c>
      <c r="G11" s="9">
        <v>16.5</v>
      </c>
      <c r="H11" s="9">
        <v>7</v>
      </c>
      <c r="I11" s="9">
        <v>10</v>
      </c>
      <c r="J11" s="9">
        <v>8.1999999999999993</v>
      </c>
      <c r="K11" s="9">
        <v>9.5</v>
      </c>
      <c r="L11" s="9">
        <v>6.3</v>
      </c>
      <c r="M11" s="9">
        <v>7.8</v>
      </c>
      <c r="N11" s="9">
        <v>9</v>
      </c>
      <c r="O11" s="9">
        <v>10</v>
      </c>
      <c r="P11" s="13">
        <f>AVERAGE(F11:O11)</f>
        <v>10.15</v>
      </c>
      <c r="R11" s="68">
        <v>10.9</v>
      </c>
    </row>
    <row r="12" spans="1:18" x14ac:dyDescent="0.25">
      <c r="A12" s="100"/>
      <c r="B12" s="100"/>
      <c r="C12" s="9" t="s">
        <v>50</v>
      </c>
      <c r="D12" s="11">
        <v>3.2</v>
      </c>
      <c r="E12" s="12">
        <f>D12*100/B11</f>
        <v>12.427184466019417</v>
      </c>
      <c r="F12" s="9">
        <v>10.5</v>
      </c>
      <c r="G12" s="9">
        <v>9.8000000000000007</v>
      </c>
      <c r="H12" s="9">
        <v>8</v>
      </c>
      <c r="I12" s="9">
        <v>9.5</v>
      </c>
      <c r="J12" s="9">
        <v>10.199999999999999</v>
      </c>
      <c r="K12" s="9">
        <v>5.5</v>
      </c>
      <c r="L12" s="9">
        <v>6.3</v>
      </c>
      <c r="M12" s="9">
        <v>5</v>
      </c>
      <c r="N12" s="9">
        <v>7.8</v>
      </c>
      <c r="O12" s="9">
        <v>6.5</v>
      </c>
      <c r="P12" s="13">
        <f t="shared" ref="P12:P14" si="1">AVERAGE(F12:O12)</f>
        <v>7.9099999999999993</v>
      </c>
      <c r="R12" s="68">
        <v>10.9</v>
      </c>
    </row>
    <row r="13" spans="1:18" x14ac:dyDescent="0.25">
      <c r="A13" s="100"/>
      <c r="B13" s="100"/>
      <c r="C13" s="9" t="s">
        <v>41</v>
      </c>
      <c r="D13" s="11">
        <v>1.7</v>
      </c>
      <c r="E13" s="12">
        <f>D13*100/B11</f>
        <v>6.6019417475728153</v>
      </c>
      <c r="F13" s="9">
        <v>28</v>
      </c>
      <c r="G13" s="9">
        <v>17.5</v>
      </c>
      <c r="H13" s="9">
        <v>18.2</v>
      </c>
      <c r="I13" s="9">
        <v>20.2</v>
      </c>
      <c r="J13" s="9">
        <v>16.7</v>
      </c>
      <c r="K13" s="9">
        <v>13.5</v>
      </c>
      <c r="L13" s="9">
        <v>116.3</v>
      </c>
      <c r="M13" s="9">
        <v>15</v>
      </c>
      <c r="N13" s="9">
        <v>11.6</v>
      </c>
      <c r="O13" s="9">
        <v>10.5</v>
      </c>
      <c r="P13" s="13">
        <f t="shared" si="1"/>
        <v>26.75</v>
      </c>
      <c r="R13">
        <f>AVERAGE(R4:R12)</f>
        <v>13.600000000000001</v>
      </c>
    </row>
    <row r="14" spans="1:18" x14ac:dyDescent="0.25">
      <c r="A14" s="100"/>
      <c r="B14" s="100"/>
      <c r="C14" s="22" t="s">
        <v>37</v>
      </c>
      <c r="D14" s="11">
        <v>4.0999999999999996</v>
      </c>
      <c r="E14" s="12">
        <f>D14*100/B11</f>
        <v>15.922330097087377</v>
      </c>
      <c r="F14" s="9">
        <v>14</v>
      </c>
      <c r="G14" s="9">
        <v>16.5</v>
      </c>
      <c r="H14" s="9">
        <v>11.2</v>
      </c>
      <c r="I14" s="9">
        <v>12</v>
      </c>
      <c r="J14" s="9">
        <v>10.5</v>
      </c>
      <c r="K14" s="9">
        <v>15.6</v>
      </c>
      <c r="L14" s="9">
        <v>14.3</v>
      </c>
      <c r="M14" s="9">
        <v>9.5</v>
      </c>
      <c r="N14" s="9">
        <v>11.2</v>
      </c>
      <c r="O14" s="9">
        <v>13.4</v>
      </c>
      <c r="P14" s="3">
        <f t="shared" si="1"/>
        <v>12.819999999999999</v>
      </c>
    </row>
    <row r="15" spans="1:18" x14ac:dyDescent="0.25">
      <c r="A15" s="100"/>
      <c r="B15" s="100"/>
      <c r="C15" s="25" t="s">
        <v>38</v>
      </c>
      <c r="D15" s="106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8"/>
      <c r="P15" s="15">
        <f>AVERAGE(P11:P14)</f>
        <v>14.407500000000001</v>
      </c>
    </row>
    <row r="16" spans="1:18" x14ac:dyDescent="0.25">
      <c r="A16" s="100" t="s">
        <v>42</v>
      </c>
      <c r="B16" s="100">
        <f>D16+D17+D18+D19</f>
        <v>69.8</v>
      </c>
      <c r="C16" s="26" t="s">
        <v>56</v>
      </c>
      <c r="D16" s="11">
        <v>18.399999999999999</v>
      </c>
      <c r="E16" s="33">
        <f>D16*100/B16</f>
        <v>26.361031518624639</v>
      </c>
      <c r="F16" s="18">
        <v>22</v>
      </c>
      <c r="G16" s="18">
        <v>16.5</v>
      </c>
      <c r="H16" s="18">
        <v>29</v>
      </c>
      <c r="I16" s="18">
        <v>28.5</v>
      </c>
      <c r="J16" s="18">
        <v>28.3</v>
      </c>
      <c r="K16" s="18">
        <v>33.6</v>
      </c>
      <c r="L16" s="18">
        <v>29</v>
      </c>
      <c r="M16" s="18">
        <v>24.5</v>
      </c>
      <c r="N16" s="18">
        <v>25.8</v>
      </c>
      <c r="O16" s="18">
        <v>20</v>
      </c>
      <c r="P16" s="13">
        <f>AVERAGE(F16:O16)</f>
        <v>25.720000000000006</v>
      </c>
    </row>
    <row r="17" spans="1:16" x14ac:dyDescent="0.25">
      <c r="A17" s="100"/>
      <c r="B17" s="100"/>
      <c r="C17" s="22" t="s">
        <v>59</v>
      </c>
      <c r="D17" s="11">
        <v>7.8</v>
      </c>
      <c r="E17" s="33">
        <f>D17*100/B16</f>
        <v>11.174785100286533</v>
      </c>
      <c r="F17" s="18">
        <v>10.199999999999999</v>
      </c>
      <c r="G17" s="18">
        <v>11</v>
      </c>
      <c r="H17" s="18">
        <v>9.5</v>
      </c>
      <c r="I17" s="18">
        <v>11.6</v>
      </c>
      <c r="J17" s="18">
        <v>9.8000000000000007</v>
      </c>
      <c r="K17" s="18">
        <v>8</v>
      </c>
      <c r="L17" s="18">
        <v>8.5</v>
      </c>
      <c r="M17" s="18">
        <v>10.5</v>
      </c>
      <c r="N17" s="18">
        <v>7.5</v>
      </c>
      <c r="O17" s="18">
        <v>6.3</v>
      </c>
      <c r="P17" s="13">
        <f t="shared" ref="P17:P19" si="2">AVERAGE(F17:O17)</f>
        <v>9.2899999999999991</v>
      </c>
    </row>
    <row r="18" spans="1:16" x14ac:dyDescent="0.25">
      <c r="A18" s="100"/>
      <c r="B18" s="100"/>
      <c r="C18" s="9" t="s">
        <v>50</v>
      </c>
      <c r="D18" s="11">
        <v>2.1</v>
      </c>
      <c r="E18" s="33">
        <f>D18*100/B16</f>
        <v>3.0085959885386822</v>
      </c>
      <c r="F18" s="18">
        <v>7.5</v>
      </c>
      <c r="G18" s="18">
        <v>8.5</v>
      </c>
      <c r="H18" s="18">
        <v>9.1999999999999993</v>
      </c>
      <c r="I18" s="18">
        <v>8.5</v>
      </c>
      <c r="J18" s="18">
        <v>6</v>
      </c>
      <c r="K18" s="18">
        <v>5.5</v>
      </c>
      <c r="L18" s="18">
        <v>8</v>
      </c>
      <c r="M18" s="18">
        <v>8.9</v>
      </c>
      <c r="N18" s="18">
        <v>9.1999999999999993</v>
      </c>
      <c r="O18" s="18">
        <v>8.5</v>
      </c>
      <c r="P18" s="13">
        <f t="shared" si="2"/>
        <v>7.9799999999999995</v>
      </c>
    </row>
    <row r="19" spans="1:16" x14ac:dyDescent="0.25">
      <c r="A19" s="100"/>
      <c r="B19" s="100"/>
      <c r="C19" s="9" t="s">
        <v>41</v>
      </c>
      <c r="D19" s="11">
        <v>41.5</v>
      </c>
      <c r="E19" s="33">
        <f>D19*100/B16</f>
        <v>59.455587392550143</v>
      </c>
      <c r="F19" s="18">
        <v>26.5</v>
      </c>
      <c r="G19" s="18">
        <v>25</v>
      </c>
      <c r="H19" s="18">
        <v>12.8</v>
      </c>
      <c r="I19" s="18">
        <v>22.5</v>
      </c>
      <c r="J19" s="18">
        <v>22.5</v>
      </c>
      <c r="K19" s="18">
        <v>18</v>
      </c>
      <c r="L19" s="18">
        <v>25.5</v>
      </c>
      <c r="M19" s="18">
        <v>27.5</v>
      </c>
      <c r="N19" s="18">
        <v>23.5</v>
      </c>
      <c r="O19" s="18">
        <v>20</v>
      </c>
      <c r="P19" s="13">
        <f t="shared" si="2"/>
        <v>22.380000000000003</v>
      </c>
    </row>
    <row r="20" spans="1:16" x14ac:dyDescent="0.25">
      <c r="A20" s="100"/>
      <c r="B20" s="100"/>
      <c r="C20" s="25" t="s">
        <v>38</v>
      </c>
      <c r="D20" s="106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8"/>
      <c r="P20" s="15">
        <f>AVERAGE(P16:P19)</f>
        <v>16.342500000000001</v>
      </c>
    </row>
    <row r="21" spans="1:16" x14ac:dyDescent="0.25">
      <c r="A21" s="100" t="s">
        <v>43</v>
      </c>
      <c r="B21" s="102">
        <f>D21+D22+D23+D24</f>
        <v>74.8</v>
      </c>
      <c r="C21" s="26" t="s">
        <v>66</v>
      </c>
      <c r="D21" s="11">
        <v>11.5</v>
      </c>
      <c r="E21" s="12">
        <f>D21*100/B21</f>
        <v>15.37433155080214</v>
      </c>
      <c r="F21" s="9">
        <v>21</v>
      </c>
      <c r="G21" s="9">
        <v>12</v>
      </c>
      <c r="H21" s="9">
        <v>20</v>
      </c>
      <c r="I21" s="9">
        <v>21</v>
      </c>
      <c r="J21" s="9">
        <v>19</v>
      </c>
      <c r="K21" s="9">
        <v>16</v>
      </c>
      <c r="L21" s="9">
        <v>15</v>
      </c>
      <c r="M21" s="9">
        <v>18</v>
      </c>
      <c r="N21" s="9">
        <v>17</v>
      </c>
      <c r="O21" s="9">
        <v>18</v>
      </c>
      <c r="P21" s="13">
        <f>AVERAGE(F21:O21)</f>
        <v>17.7</v>
      </c>
    </row>
    <row r="22" spans="1:16" x14ac:dyDescent="0.25">
      <c r="A22" s="100"/>
      <c r="B22" s="105"/>
      <c r="C22" s="18" t="s">
        <v>54</v>
      </c>
      <c r="D22" s="11">
        <v>1.95</v>
      </c>
      <c r="E22" s="12">
        <f>D22*100/B21</f>
        <v>2.606951871657754</v>
      </c>
      <c r="F22" s="9">
        <v>11</v>
      </c>
      <c r="G22" s="9">
        <v>5</v>
      </c>
      <c r="H22" s="9">
        <v>10</v>
      </c>
      <c r="I22" s="9">
        <v>8</v>
      </c>
      <c r="J22" s="9">
        <v>8</v>
      </c>
      <c r="K22" s="9">
        <v>12</v>
      </c>
      <c r="L22" s="9">
        <v>7</v>
      </c>
      <c r="M22" s="9">
        <v>6</v>
      </c>
      <c r="N22" s="9">
        <v>11</v>
      </c>
      <c r="O22" s="9">
        <v>8</v>
      </c>
      <c r="P22" s="13">
        <f>AVERAGE(F22:O22)</f>
        <v>8.6</v>
      </c>
    </row>
    <row r="23" spans="1:16" x14ac:dyDescent="0.25">
      <c r="A23" s="100"/>
      <c r="B23" s="105"/>
      <c r="C23" s="18" t="s">
        <v>67</v>
      </c>
      <c r="D23" s="11">
        <v>4.05</v>
      </c>
      <c r="E23" s="12">
        <f>D23*100/B21</f>
        <v>5.4144385026737973</v>
      </c>
      <c r="F23" s="9">
        <v>11</v>
      </c>
      <c r="G23" s="9">
        <v>12</v>
      </c>
      <c r="H23" s="9">
        <v>7</v>
      </c>
      <c r="I23" s="9">
        <v>6</v>
      </c>
      <c r="J23" s="9">
        <v>5</v>
      </c>
      <c r="K23" s="9">
        <v>5</v>
      </c>
      <c r="L23" s="9">
        <v>4</v>
      </c>
      <c r="M23" s="9">
        <v>7</v>
      </c>
      <c r="N23" s="9"/>
      <c r="O23" s="9"/>
      <c r="P23" s="13">
        <f>AVERAGE(F23:O23)</f>
        <v>7.125</v>
      </c>
    </row>
    <row r="24" spans="1:16" x14ac:dyDescent="0.25">
      <c r="A24" s="100"/>
      <c r="B24" s="105"/>
      <c r="C24" s="9" t="s">
        <v>41</v>
      </c>
      <c r="D24" s="11">
        <v>57.3</v>
      </c>
      <c r="E24" s="12">
        <f>D24*100/B21</f>
        <v>76.604278074866315</v>
      </c>
      <c r="F24" s="9">
        <v>21</v>
      </c>
      <c r="G24" s="9">
        <v>23</v>
      </c>
      <c r="H24" s="9">
        <v>14</v>
      </c>
      <c r="I24" s="9">
        <v>21</v>
      </c>
      <c r="J24" s="9">
        <v>17</v>
      </c>
      <c r="K24" s="9">
        <v>20</v>
      </c>
      <c r="L24" s="9">
        <v>14</v>
      </c>
      <c r="M24" s="9">
        <v>22</v>
      </c>
      <c r="N24" s="9">
        <v>18</v>
      </c>
      <c r="O24" s="9">
        <v>16</v>
      </c>
      <c r="P24" s="13">
        <f>AVERAGE(F24:O24)</f>
        <v>18.600000000000001</v>
      </c>
    </row>
    <row r="25" spans="1:16" x14ac:dyDescent="0.25">
      <c r="A25" s="100"/>
      <c r="B25" s="103"/>
      <c r="C25" s="25" t="s">
        <v>38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15">
        <f>AVERAGE(P21:P24)</f>
        <v>13.00625</v>
      </c>
    </row>
    <row r="26" spans="1:16" x14ac:dyDescent="0.25">
      <c r="A26" s="100" t="s">
        <v>55</v>
      </c>
      <c r="B26" s="102">
        <f>D26+D27+D28</f>
        <v>45.15</v>
      </c>
      <c r="C26" s="9" t="s">
        <v>36</v>
      </c>
      <c r="D26" s="30">
        <v>33.549999999999997</v>
      </c>
      <c r="E26" s="12">
        <f>D26*100/B26</f>
        <v>74.30786267995569</v>
      </c>
      <c r="F26" s="9">
        <v>36</v>
      </c>
      <c r="G26" s="9">
        <v>45</v>
      </c>
      <c r="H26" s="9">
        <v>32</v>
      </c>
      <c r="I26" s="9">
        <v>25</v>
      </c>
      <c r="J26" s="9">
        <v>34</v>
      </c>
      <c r="K26" s="9">
        <v>25</v>
      </c>
      <c r="L26" s="9">
        <v>34</v>
      </c>
      <c r="M26" s="9">
        <v>30</v>
      </c>
      <c r="N26" s="9">
        <v>23</v>
      </c>
      <c r="O26" s="9">
        <v>14</v>
      </c>
      <c r="P26" s="13">
        <f>AVERAGE(F26:O26)</f>
        <v>29.8</v>
      </c>
    </row>
    <row r="27" spans="1:16" x14ac:dyDescent="0.25">
      <c r="A27" s="100"/>
      <c r="B27" s="105"/>
      <c r="C27" s="9" t="s">
        <v>41</v>
      </c>
      <c r="D27" s="30">
        <v>9.65</v>
      </c>
      <c r="E27" s="12">
        <f>D27*100/B26</f>
        <v>21.373200442967885</v>
      </c>
      <c r="F27" s="9">
        <v>29.2</v>
      </c>
      <c r="G27" s="9">
        <v>25.3</v>
      </c>
      <c r="H27" s="9">
        <v>27.6</v>
      </c>
      <c r="I27" s="9">
        <v>20.2</v>
      </c>
      <c r="J27" s="9">
        <v>30.5</v>
      </c>
      <c r="K27" s="9">
        <v>24.3</v>
      </c>
      <c r="L27" s="9">
        <v>22.5</v>
      </c>
      <c r="M27" s="9">
        <v>22.6</v>
      </c>
      <c r="N27" s="9">
        <v>25.6</v>
      </c>
      <c r="O27" s="9">
        <v>28</v>
      </c>
      <c r="P27" s="13">
        <f>AVERAGE(F27:O27)</f>
        <v>25.580000000000002</v>
      </c>
    </row>
    <row r="28" spans="1:16" x14ac:dyDescent="0.25">
      <c r="A28" s="100"/>
      <c r="B28" s="105"/>
      <c r="C28" s="18" t="s">
        <v>68</v>
      </c>
      <c r="D28" s="30">
        <v>1.95</v>
      </c>
      <c r="E28" s="12">
        <f>D28*100/B26</f>
        <v>4.3189368770764123</v>
      </c>
      <c r="F28" s="9">
        <v>24.5</v>
      </c>
      <c r="G28" s="9">
        <v>23.2</v>
      </c>
      <c r="H28" s="9">
        <v>25</v>
      </c>
      <c r="I28" s="9">
        <v>16.2</v>
      </c>
      <c r="J28" s="9"/>
      <c r="K28" s="9"/>
      <c r="L28" s="9"/>
      <c r="M28" s="9"/>
      <c r="N28" s="9"/>
      <c r="O28" s="9"/>
      <c r="P28" s="13">
        <f>AVERAGE(F28:O28)</f>
        <v>22.225000000000001</v>
      </c>
    </row>
    <row r="29" spans="1:16" x14ac:dyDescent="0.25">
      <c r="A29" s="100"/>
      <c r="B29" s="103"/>
      <c r="C29" s="25" t="s">
        <v>38</v>
      </c>
      <c r="D29" s="106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8"/>
      <c r="P29" s="15">
        <f>AVERAGE(P26:P28)</f>
        <v>25.868333333333336</v>
      </c>
    </row>
    <row r="30" spans="1:16" x14ac:dyDescent="0.25">
      <c r="A30" s="100" t="s">
        <v>64</v>
      </c>
      <c r="B30" s="102">
        <v>27.1</v>
      </c>
      <c r="C30" s="18" t="s">
        <v>61</v>
      </c>
      <c r="D30" s="11">
        <v>1.25</v>
      </c>
      <c r="E30" s="12">
        <f>D30*100/B30</f>
        <v>4.6125461254612548</v>
      </c>
      <c r="F30" s="9">
        <v>10</v>
      </c>
      <c r="G30" s="9">
        <v>12</v>
      </c>
      <c r="H30" s="9"/>
      <c r="I30" s="9"/>
      <c r="J30" s="9"/>
      <c r="K30" s="9"/>
      <c r="L30" s="9"/>
      <c r="M30" s="9"/>
      <c r="N30" s="9"/>
      <c r="O30" s="9"/>
      <c r="P30" s="13">
        <f>AVERAGE(F30:O30)</f>
        <v>11</v>
      </c>
    </row>
    <row r="31" spans="1:16" x14ac:dyDescent="0.25">
      <c r="A31" s="100"/>
      <c r="B31" s="105"/>
      <c r="C31" s="18" t="s">
        <v>69</v>
      </c>
      <c r="D31" s="11">
        <v>0.4</v>
      </c>
      <c r="E31" s="12">
        <f>D31*100/B30</f>
        <v>1.4760147601476015</v>
      </c>
      <c r="F31" s="9">
        <v>5</v>
      </c>
      <c r="G31" s="9">
        <v>6</v>
      </c>
      <c r="H31" s="9"/>
      <c r="I31" s="9"/>
      <c r="J31" s="9"/>
      <c r="K31" s="9"/>
      <c r="L31" s="9"/>
      <c r="M31" s="9"/>
      <c r="N31" s="9"/>
      <c r="O31" s="9"/>
      <c r="P31" s="13">
        <f t="shared" ref="P31:P32" si="3">AVERAGE(F31:O31)</f>
        <v>5.5</v>
      </c>
    </row>
    <row r="32" spans="1:16" x14ac:dyDescent="0.25">
      <c r="A32" s="100"/>
      <c r="B32" s="105"/>
      <c r="C32" s="9" t="s">
        <v>50</v>
      </c>
      <c r="D32" s="11">
        <v>4</v>
      </c>
      <c r="E32" s="12">
        <f>D32*100/B30</f>
        <v>14.760147601476014</v>
      </c>
      <c r="F32" s="9">
        <v>6</v>
      </c>
      <c r="G32" s="9">
        <v>6</v>
      </c>
      <c r="H32" s="9">
        <v>4</v>
      </c>
      <c r="I32" s="9"/>
      <c r="J32" s="9"/>
      <c r="K32" s="9"/>
      <c r="L32" s="9"/>
      <c r="M32" s="9"/>
      <c r="N32" s="9"/>
      <c r="O32" s="9"/>
      <c r="P32" s="13">
        <f t="shared" si="3"/>
        <v>5.333333333333333</v>
      </c>
    </row>
    <row r="33" spans="1:16" x14ac:dyDescent="0.25">
      <c r="A33" s="100"/>
      <c r="B33" s="105"/>
      <c r="C33" s="18" t="s">
        <v>58</v>
      </c>
      <c r="D33" s="11">
        <v>21.45</v>
      </c>
      <c r="E33" s="12">
        <f>D33*100/B30</f>
        <v>79.151291512915122</v>
      </c>
      <c r="F33" s="9">
        <v>15</v>
      </c>
      <c r="G33" s="9">
        <v>15</v>
      </c>
      <c r="H33" s="9">
        <v>23</v>
      </c>
      <c r="I33" s="9">
        <v>13</v>
      </c>
      <c r="J33" s="9">
        <v>14</v>
      </c>
      <c r="K33" s="9">
        <v>20</v>
      </c>
      <c r="L33" s="9">
        <v>13</v>
      </c>
      <c r="M33" s="9">
        <v>19</v>
      </c>
      <c r="N33" s="9">
        <v>20</v>
      </c>
      <c r="O33" s="9">
        <v>12</v>
      </c>
      <c r="P33" s="13">
        <f>AVERAGE(F33:O33)</f>
        <v>16.399999999999999</v>
      </c>
    </row>
    <row r="34" spans="1:16" x14ac:dyDescent="0.25">
      <c r="A34" s="100"/>
      <c r="B34" s="103"/>
      <c r="C34" s="25" t="s">
        <v>38</v>
      </c>
      <c r="D34" s="106"/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108"/>
      <c r="P34" s="15">
        <f>AVERAGE(P30:P33)</f>
        <v>9.5583333333333336</v>
      </c>
    </row>
    <row r="35" spans="1:16" x14ac:dyDescent="0.25">
      <c r="A35" s="100" t="s">
        <v>60</v>
      </c>
      <c r="B35" s="115">
        <f>SUM(D35:D41)</f>
        <v>41.1</v>
      </c>
      <c r="C35" s="9" t="s">
        <v>36</v>
      </c>
      <c r="D35" s="11">
        <v>23</v>
      </c>
      <c r="E35" s="12">
        <f>D35*100/B35</f>
        <v>55.961070559610704</v>
      </c>
      <c r="F35" s="9">
        <v>25.4</v>
      </c>
      <c r="G35" s="9">
        <v>24.7</v>
      </c>
      <c r="H35" s="9">
        <v>15.5</v>
      </c>
      <c r="I35" s="9">
        <v>15.2</v>
      </c>
      <c r="J35" s="9">
        <v>15.3</v>
      </c>
      <c r="K35" s="9">
        <v>23.4</v>
      </c>
      <c r="L35" s="9">
        <v>24.9</v>
      </c>
      <c r="M35" s="9">
        <v>28.6</v>
      </c>
      <c r="N35" s="9">
        <v>27.3</v>
      </c>
      <c r="O35" s="9">
        <v>23.2</v>
      </c>
      <c r="P35" s="13">
        <f>AVERAGE(F35:O35)</f>
        <v>22.35</v>
      </c>
    </row>
    <row r="36" spans="1:16" x14ac:dyDescent="0.25">
      <c r="A36" s="100"/>
      <c r="B36" s="116"/>
      <c r="C36" s="9" t="s">
        <v>50</v>
      </c>
      <c r="D36" s="11">
        <v>0.1</v>
      </c>
      <c r="E36" s="12">
        <f>D36*100/B35</f>
        <v>0.24330900243309</v>
      </c>
      <c r="F36" s="9">
        <v>9.3000000000000007</v>
      </c>
      <c r="G36" s="9">
        <v>4.0999999999999996</v>
      </c>
      <c r="H36" s="9">
        <v>7</v>
      </c>
      <c r="I36" s="9">
        <v>4.5</v>
      </c>
      <c r="J36" s="9"/>
      <c r="K36" s="9"/>
      <c r="L36" s="9"/>
      <c r="M36" s="9"/>
      <c r="N36" s="9"/>
      <c r="O36" s="9"/>
      <c r="P36" s="13">
        <f>AVERAGE(F36:O36)</f>
        <v>6.2249999999999996</v>
      </c>
    </row>
    <row r="37" spans="1:16" x14ac:dyDescent="0.25">
      <c r="A37" s="100"/>
      <c r="B37" s="116"/>
      <c r="C37" s="18" t="s">
        <v>54</v>
      </c>
      <c r="D37" s="11">
        <v>1.1000000000000001</v>
      </c>
      <c r="E37" s="12">
        <f>D37*100/B35</f>
        <v>2.6763990267639906</v>
      </c>
      <c r="F37" s="9">
        <v>11.7</v>
      </c>
      <c r="G37" s="9">
        <v>10.6</v>
      </c>
      <c r="H37" s="9">
        <v>26.1</v>
      </c>
      <c r="I37" s="9">
        <v>9.1</v>
      </c>
      <c r="J37" s="9"/>
      <c r="K37" s="9"/>
      <c r="L37" s="9"/>
      <c r="M37" s="9"/>
      <c r="N37" s="9"/>
      <c r="O37" s="9"/>
      <c r="P37" s="13">
        <f t="shared" ref="P37:P40" si="4">AVERAGE(F37:O37)</f>
        <v>14.375</v>
      </c>
    </row>
    <row r="38" spans="1:16" x14ac:dyDescent="0.25">
      <c r="A38" s="100"/>
      <c r="B38" s="116"/>
      <c r="C38" s="18" t="s">
        <v>68</v>
      </c>
      <c r="D38" s="11">
        <v>0.9</v>
      </c>
      <c r="E38" s="12">
        <f>D38*100/B35</f>
        <v>2.1897810218978102</v>
      </c>
      <c r="F38" s="9">
        <v>7.2</v>
      </c>
      <c r="G38" s="9">
        <v>5.9</v>
      </c>
      <c r="H38" s="9">
        <v>8.1999999999999993</v>
      </c>
      <c r="I38" s="9">
        <v>5.8</v>
      </c>
      <c r="J38" s="9">
        <v>7</v>
      </c>
      <c r="K38" s="9">
        <v>4.7</v>
      </c>
      <c r="L38" s="9">
        <v>2.4</v>
      </c>
      <c r="M38" s="9">
        <v>5.2</v>
      </c>
      <c r="N38" s="9">
        <v>2.36</v>
      </c>
      <c r="O38" s="9"/>
      <c r="P38" s="13">
        <f t="shared" si="4"/>
        <v>5.4177777777777782</v>
      </c>
    </row>
    <row r="39" spans="1:16" x14ac:dyDescent="0.25">
      <c r="A39" s="100"/>
      <c r="B39" s="116"/>
      <c r="C39" s="22" t="s">
        <v>44</v>
      </c>
      <c r="D39" s="11">
        <v>4</v>
      </c>
      <c r="E39" s="12">
        <f>D39*100/B35</f>
        <v>9.7323600973236015</v>
      </c>
      <c r="F39" s="9">
        <v>8</v>
      </c>
      <c r="G39" s="9">
        <v>11.3</v>
      </c>
      <c r="H39" s="9">
        <v>5.3</v>
      </c>
      <c r="I39" s="9">
        <v>5.9</v>
      </c>
      <c r="J39" s="9">
        <v>2.6</v>
      </c>
      <c r="K39" s="9">
        <v>4.2</v>
      </c>
      <c r="L39" s="9">
        <v>4.3</v>
      </c>
      <c r="M39" s="9">
        <v>5.7</v>
      </c>
      <c r="N39" s="9"/>
      <c r="O39" s="9"/>
      <c r="P39" s="13">
        <f t="shared" si="4"/>
        <v>5.9125000000000005</v>
      </c>
    </row>
    <row r="40" spans="1:16" x14ac:dyDescent="0.25">
      <c r="A40" s="100"/>
      <c r="B40" s="116"/>
      <c r="C40" s="22" t="s">
        <v>37</v>
      </c>
      <c r="D40" s="11">
        <v>4</v>
      </c>
      <c r="E40" s="12">
        <f>D40*100/B35</f>
        <v>9.7323600973236015</v>
      </c>
      <c r="F40" s="9">
        <v>7.7</v>
      </c>
      <c r="G40" s="9">
        <v>11.8</v>
      </c>
      <c r="H40" s="9">
        <v>14.7</v>
      </c>
      <c r="I40" s="9">
        <v>14.3</v>
      </c>
      <c r="J40" s="9">
        <v>15</v>
      </c>
      <c r="K40" s="9">
        <v>13.5</v>
      </c>
      <c r="L40" s="9">
        <v>21.4</v>
      </c>
      <c r="M40" s="9">
        <v>16.3</v>
      </c>
      <c r="N40" s="9">
        <v>18.399999999999999</v>
      </c>
      <c r="O40" s="9">
        <v>16.3</v>
      </c>
      <c r="P40" s="13">
        <f t="shared" si="4"/>
        <v>14.940000000000001</v>
      </c>
    </row>
    <row r="41" spans="1:16" x14ac:dyDescent="0.25">
      <c r="A41" s="100"/>
      <c r="B41" s="116"/>
      <c r="C41" s="9" t="s">
        <v>41</v>
      </c>
      <c r="D41" s="11">
        <v>8</v>
      </c>
      <c r="E41" s="12">
        <f>D41*100/B35</f>
        <v>19.464720194647203</v>
      </c>
      <c r="F41" s="9">
        <v>15.2</v>
      </c>
      <c r="G41" s="9">
        <v>13.1</v>
      </c>
      <c r="H41" s="9">
        <v>12.4</v>
      </c>
      <c r="I41" s="9">
        <v>15.8</v>
      </c>
      <c r="J41" s="9">
        <v>10.5</v>
      </c>
      <c r="K41" s="9">
        <v>17.3</v>
      </c>
      <c r="L41" s="9">
        <v>14.1</v>
      </c>
      <c r="M41" s="9">
        <v>17.600000000000001</v>
      </c>
      <c r="N41" s="9">
        <v>10.1</v>
      </c>
      <c r="O41" s="9">
        <v>17.2</v>
      </c>
      <c r="P41" s="13">
        <f>AVERAGE(F41:O41)</f>
        <v>14.329999999999998</v>
      </c>
    </row>
    <row r="42" spans="1:16" x14ac:dyDescent="0.25">
      <c r="A42" s="100"/>
      <c r="B42" s="117"/>
      <c r="C42" s="25" t="s">
        <v>38</v>
      </c>
      <c r="D42" s="106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8"/>
      <c r="P42" s="15">
        <f>AVERAGE(P35:P41)</f>
        <v>11.935753968253968</v>
      </c>
    </row>
    <row r="43" spans="1:16" x14ac:dyDescent="0.25">
      <c r="A43" s="102" t="s">
        <v>7</v>
      </c>
      <c r="B43" s="115">
        <f>SUM(D43:D45)</f>
        <v>21.95</v>
      </c>
      <c r="C43" s="9" t="s">
        <v>50</v>
      </c>
      <c r="D43" s="11">
        <v>0.2</v>
      </c>
      <c r="E43" s="12">
        <f>D43*100/B43</f>
        <v>0.91116173120728927</v>
      </c>
      <c r="F43" s="9">
        <v>3.6</v>
      </c>
      <c r="G43" s="9">
        <v>4.7</v>
      </c>
      <c r="H43" s="9">
        <v>4.2</v>
      </c>
      <c r="I43" s="9"/>
      <c r="J43" s="9"/>
      <c r="K43" s="9"/>
      <c r="L43" s="9"/>
      <c r="M43" s="9"/>
      <c r="N43" s="9"/>
      <c r="O43" s="9"/>
      <c r="P43" s="13">
        <f>AVERAGE(F43:O43)</f>
        <v>4.166666666666667</v>
      </c>
    </row>
    <row r="44" spans="1:16" x14ac:dyDescent="0.25">
      <c r="A44" s="105"/>
      <c r="B44" s="116"/>
      <c r="C44" s="22" t="s">
        <v>37</v>
      </c>
      <c r="D44" s="11">
        <v>11</v>
      </c>
      <c r="E44" s="12">
        <f>D44*100/B43</f>
        <v>50.113895216400913</v>
      </c>
      <c r="F44" s="9">
        <v>8.1</v>
      </c>
      <c r="G44" s="9">
        <v>17.5</v>
      </c>
      <c r="H44" s="9">
        <v>18.3</v>
      </c>
      <c r="I44" s="9">
        <v>10.199999999999999</v>
      </c>
      <c r="J44" s="9">
        <v>23.1</v>
      </c>
      <c r="K44" s="9">
        <v>10.4</v>
      </c>
      <c r="L44" s="9">
        <v>20.2</v>
      </c>
      <c r="M44" s="9">
        <v>12.1</v>
      </c>
      <c r="N44" s="9">
        <v>10.8</v>
      </c>
      <c r="O44" s="9">
        <v>16.399999999999999</v>
      </c>
      <c r="P44" s="13">
        <f t="shared" ref="P44:P45" si="5">AVERAGE(F44:O44)</f>
        <v>14.710000000000003</v>
      </c>
    </row>
    <row r="45" spans="1:16" x14ac:dyDescent="0.25">
      <c r="A45" s="105"/>
      <c r="B45" s="116"/>
      <c r="C45" s="9" t="s">
        <v>41</v>
      </c>
      <c r="D45" s="11">
        <v>10.75</v>
      </c>
      <c r="E45" s="12">
        <f>D45*100/B43</f>
        <v>48.974943052391801</v>
      </c>
      <c r="F45" s="9">
        <v>23.2</v>
      </c>
      <c r="G45" s="9">
        <v>16.100000000000001</v>
      </c>
      <c r="H45" s="9">
        <v>11.5</v>
      </c>
      <c r="I45" s="9">
        <v>9.8000000000000007</v>
      </c>
      <c r="J45" s="9">
        <v>11.2</v>
      </c>
      <c r="K45" s="9">
        <v>11.4</v>
      </c>
      <c r="L45" s="9">
        <v>15.5</v>
      </c>
      <c r="M45" s="9">
        <v>13.4</v>
      </c>
      <c r="N45" s="9">
        <v>17.100000000000001</v>
      </c>
      <c r="O45" s="9">
        <v>9.9</v>
      </c>
      <c r="P45" s="13">
        <f t="shared" si="5"/>
        <v>13.910000000000002</v>
      </c>
    </row>
    <row r="46" spans="1:16" x14ac:dyDescent="0.25">
      <c r="A46" s="103"/>
      <c r="B46" s="117"/>
      <c r="C46" s="25" t="s">
        <v>38</v>
      </c>
      <c r="D46" s="106"/>
      <c r="E46" s="107"/>
      <c r="F46" s="107"/>
      <c r="G46" s="107"/>
      <c r="H46" s="107"/>
      <c r="I46" s="107"/>
      <c r="J46" s="107"/>
      <c r="K46" s="107"/>
      <c r="L46" s="107"/>
      <c r="M46" s="107"/>
      <c r="N46" s="107"/>
      <c r="O46" s="108"/>
      <c r="P46" s="15">
        <f>AVERAGE(P43:P45)</f>
        <v>10.92888888888889</v>
      </c>
    </row>
    <row r="47" spans="1:16" x14ac:dyDescent="0.25">
      <c r="A47" s="102" t="s">
        <v>13</v>
      </c>
      <c r="B47" s="102">
        <f>D47+D48+D50+D49+D51+D52</f>
        <v>34.050000000000004</v>
      </c>
      <c r="C47" s="9" t="s">
        <v>41</v>
      </c>
      <c r="D47" s="11">
        <v>18.75</v>
      </c>
      <c r="E47" s="12">
        <f>D47*100/B47</f>
        <v>55.066079295154175</v>
      </c>
      <c r="F47" s="9">
        <v>32.299999999999997</v>
      </c>
      <c r="G47" s="9">
        <v>31.5</v>
      </c>
      <c r="H47" s="9">
        <v>23.4</v>
      </c>
      <c r="I47" s="9">
        <v>20</v>
      </c>
      <c r="J47" s="9">
        <v>27.6</v>
      </c>
      <c r="K47" s="9">
        <v>16.5</v>
      </c>
      <c r="L47" s="9">
        <v>9.1999999999999993</v>
      </c>
      <c r="M47" s="9">
        <v>11.2</v>
      </c>
      <c r="N47" s="9">
        <v>10.5</v>
      </c>
      <c r="O47" s="9">
        <v>10</v>
      </c>
      <c r="P47" s="13">
        <f>AVERAGE(E47:O47)</f>
        <v>22.47873448137765</v>
      </c>
    </row>
    <row r="48" spans="1:16" x14ac:dyDescent="0.25">
      <c r="A48" s="105"/>
      <c r="B48" s="105"/>
      <c r="C48" s="18" t="s">
        <v>68</v>
      </c>
      <c r="D48" s="11">
        <v>1.45</v>
      </c>
      <c r="E48" s="12">
        <f>D48*100/B47</f>
        <v>4.258443465491923</v>
      </c>
      <c r="F48" s="9">
        <v>6.5</v>
      </c>
      <c r="G48" s="9">
        <v>6</v>
      </c>
      <c r="H48" s="9">
        <v>7</v>
      </c>
      <c r="I48" s="9">
        <v>5.2</v>
      </c>
      <c r="J48" s="9">
        <v>6.2</v>
      </c>
      <c r="K48" s="9">
        <v>7.8</v>
      </c>
      <c r="L48" s="9">
        <v>6</v>
      </c>
      <c r="M48" s="9">
        <v>7.5</v>
      </c>
      <c r="N48" s="9">
        <v>5.6</v>
      </c>
      <c r="O48" s="9"/>
      <c r="P48" s="13">
        <f t="shared" ref="P48:P52" si="6">AVERAGE(E48:O48)</f>
        <v>6.2058443465491919</v>
      </c>
    </row>
    <row r="49" spans="1:16" x14ac:dyDescent="0.25">
      <c r="A49" s="105"/>
      <c r="B49" s="105"/>
      <c r="C49" s="22" t="s">
        <v>44</v>
      </c>
      <c r="D49" s="11">
        <v>2.9</v>
      </c>
      <c r="E49" s="12">
        <f>D49*100/B47</f>
        <v>8.516886930983846</v>
      </c>
      <c r="F49" s="9">
        <v>9.5</v>
      </c>
      <c r="G49" s="9">
        <v>7</v>
      </c>
      <c r="H49" s="9">
        <v>5.8</v>
      </c>
      <c r="I49" s="9">
        <v>5.5</v>
      </c>
      <c r="J49" s="9">
        <v>5.8</v>
      </c>
      <c r="K49" s="9">
        <v>6</v>
      </c>
      <c r="L49" s="9">
        <v>7</v>
      </c>
      <c r="M49" s="9">
        <v>5.5</v>
      </c>
      <c r="N49" s="9">
        <v>6.5</v>
      </c>
      <c r="O49" s="9">
        <v>6.4</v>
      </c>
      <c r="P49" s="13">
        <f t="shared" si="6"/>
        <v>6.6833533573621677</v>
      </c>
    </row>
    <row r="50" spans="1:16" x14ac:dyDescent="0.25">
      <c r="A50" s="105"/>
      <c r="B50" s="105"/>
      <c r="C50" s="9" t="s">
        <v>36</v>
      </c>
      <c r="D50" s="11">
        <v>4.6500000000000004</v>
      </c>
      <c r="E50" s="12">
        <f>D50*100/B47</f>
        <v>13.656387665198238</v>
      </c>
      <c r="F50" s="9">
        <v>11</v>
      </c>
      <c r="G50" s="9">
        <v>16.5</v>
      </c>
      <c r="H50" s="9">
        <v>9</v>
      </c>
      <c r="I50" s="9">
        <v>9.8000000000000007</v>
      </c>
      <c r="J50" s="9">
        <v>9.5</v>
      </c>
      <c r="K50" s="9">
        <v>14.2</v>
      </c>
      <c r="L50" s="9">
        <v>11</v>
      </c>
      <c r="M50" s="9">
        <v>15.5</v>
      </c>
      <c r="N50" s="9">
        <v>9.8000000000000007</v>
      </c>
      <c r="O50" s="9">
        <v>10</v>
      </c>
      <c r="P50" s="13">
        <f t="shared" si="6"/>
        <v>11.814217060472567</v>
      </c>
    </row>
    <row r="51" spans="1:16" x14ac:dyDescent="0.25">
      <c r="A51" s="105"/>
      <c r="B51" s="105"/>
      <c r="C51" s="18" t="s">
        <v>70</v>
      </c>
      <c r="D51" s="11">
        <v>4.95</v>
      </c>
      <c r="E51" s="12">
        <f>D51*100/B47</f>
        <v>14.537444933920703</v>
      </c>
      <c r="F51" s="9">
        <v>11.5</v>
      </c>
      <c r="G51" s="9">
        <v>14.5</v>
      </c>
      <c r="H51" s="9">
        <v>17</v>
      </c>
      <c r="I51" s="9">
        <v>13.2</v>
      </c>
      <c r="J51" s="9">
        <v>14.2</v>
      </c>
      <c r="K51" s="9">
        <v>13.5</v>
      </c>
      <c r="L51" s="9">
        <v>17.5</v>
      </c>
      <c r="M51" s="9">
        <v>12</v>
      </c>
      <c r="N51" s="9">
        <v>9.5</v>
      </c>
      <c r="O51" s="9">
        <v>10.5</v>
      </c>
      <c r="P51" s="13">
        <f t="shared" si="6"/>
        <v>13.448858630356426</v>
      </c>
    </row>
    <row r="52" spans="1:16" x14ac:dyDescent="0.25">
      <c r="A52" s="105"/>
      <c r="B52" s="105"/>
      <c r="C52" s="9" t="s">
        <v>50</v>
      </c>
      <c r="D52" s="11">
        <v>1.35</v>
      </c>
      <c r="E52" s="12">
        <f>D52*100/B47</f>
        <v>3.9647577092511006</v>
      </c>
      <c r="F52" s="9">
        <v>4.5</v>
      </c>
      <c r="G52" s="9">
        <v>5.5</v>
      </c>
      <c r="H52" s="9">
        <v>4.8</v>
      </c>
      <c r="I52" s="9">
        <v>6</v>
      </c>
      <c r="J52" s="9">
        <v>5</v>
      </c>
      <c r="K52" s="9"/>
      <c r="L52" s="9"/>
      <c r="M52" s="9"/>
      <c r="N52" s="9"/>
      <c r="O52" s="9"/>
      <c r="P52" s="13">
        <f t="shared" si="6"/>
        <v>4.9607929515418503</v>
      </c>
    </row>
    <row r="53" spans="1:16" x14ac:dyDescent="0.25">
      <c r="A53" s="103"/>
      <c r="B53" s="103"/>
      <c r="C53" s="25" t="s">
        <v>38</v>
      </c>
      <c r="D53" s="111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3"/>
      <c r="P53" s="15">
        <f>AVERAGE(P47:P52)</f>
        <v>10.931966804609976</v>
      </c>
    </row>
    <row r="56" spans="1:16" x14ac:dyDescent="0.25">
      <c r="C56" s="39" t="s">
        <v>79</v>
      </c>
      <c r="D56" s="48">
        <v>1</v>
      </c>
      <c r="E56" s="48">
        <v>2</v>
      </c>
      <c r="F56" s="48">
        <v>4</v>
      </c>
      <c r="G56" s="48">
        <v>7</v>
      </c>
      <c r="H56" s="48">
        <v>5</v>
      </c>
      <c r="I56" s="48">
        <v>10</v>
      </c>
      <c r="J56" s="48">
        <v>3</v>
      </c>
      <c r="K56" s="48">
        <v>9</v>
      </c>
      <c r="L56" s="48">
        <v>8</v>
      </c>
      <c r="M56" s="48" t="s">
        <v>9</v>
      </c>
    </row>
    <row r="57" spans="1:16" x14ac:dyDescent="0.25">
      <c r="C57" s="18" t="s">
        <v>68</v>
      </c>
      <c r="D57" s="45">
        <v>0</v>
      </c>
      <c r="E57" s="51">
        <v>0</v>
      </c>
      <c r="F57" s="51">
        <v>0</v>
      </c>
      <c r="G57" s="51">
        <v>0</v>
      </c>
      <c r="H57" s="51">
        <v>4.3</v>
      </c>
      <c r="I57" s="51">
        <v>0</v>
      </c>
      <c r="J57" s="51">
        <v>2.2000000000000002</v>
      </c>
      <c r="K57" s="51">
        <v>0</v>
      </c>
      <c r="L57" s="51">
        <v>4.3</v>
      </c>
      <c r="M57" s="45">
        <f>AVERAGE(D57:L57)</f>
        <v>1.2000000000000002</v>
      </c>
    </row>
    <row r="58" spans="1:16" x14ac:dyDescent="0.25">
      <c r="C58" s="26" t="s">
        <v>66</v>
      </c>
      <c r="D58" s="45">
        <v>0</v>
      </c>
      <c r="E58" s="51">
        <v>0</v>
      </c>
      <c r="F58" s="51">
        <v>0</v>
      </c>
      <c r="G58" s="51">
        <v>15.4</v>
      </c>
      <c r="H58" s="51">
        <v>0</v>
      </c>
      <c r="I58" s="51">
        <v>0</v>
      </c>
      <c r="J58" s="51">
        <v>0</v>
      </c>
      <c r="K58" s="51">
        <v>0</v>
      </c>
      <c r="L58" s="51">
        <v>0</v>
      </c>
      <c r="M58" s="45">
        <f t="shared" ref="M58:M70" si="7">AVERAGE(D58:L58)</f>
        <v>1.7111111111111112</v>
      </c>
    </row>
    <row r="59" spans="1:16" x14ac:dyDescent="0.25">
      <c r="C59" s="22" t="s">
        <v>59</v>
      </c>
      <c r="D59" s="59">
        <v>0.3</v>
      </c>
      <c r="E59" s="51">
        <v>0</v>
      </c>
      <c r="F59" s="51">
        <v>11.2</v>
      </c>
      <c r="G59" s="51">
        <v>0</v>
      </c>
      <c r="H59" s="51">
        <v>0</v>
      </c>
      <c r="I59" s="51">
        <v>0</v>
      </c>
      <c r="J59" s="51">
        <v>0</v>
      </c>
      <c r="K59" s="51">
        <v>0</v>
      </c>
      <c r="L59" s="51">
        <v>0</v>
      </c>
      <c r="M59" s="45">
        <f t="shared" si="7"/>
        <v>1.2777777777777777</v>
      </c>
    </row>
    <row r="60" spans="1:16" x14ac:dyDescent="0.25">
      <c r="C60" s="26" t="s">
        <v>56</v>
      </c>
      <c r="D60" s="59">
        <v>4.6232876712328759</v>
      </c>
      <c r="E60" s="51">
        <v>0</v>
      </c>
      <c r="F60" s="51">
        <v>26.4</v>
      </c>
      <c r="G60" s="51">
        <v>0</v>
      </c>
      <c r="H60" s="51">
        <v>0</v>
      </c>
      <c r="I60" s="51">
        <v>0</v>
      </c>
      <c r="J60" s="51">
        <v>0</v>
      </c>
      <c r="K60" s="51">
        <v>0</v>
      </c>
      <c r="L60" s="51">
        <v>14.5</v>
      </c>
      <c r="M60" s="45">
        <f t="shared" si="7"/>
        <v>5.0581430745814311</v>
      </c>
    </row>
    <row r="61" spans="1:16" x14ac:dyDescent="0.25">
      <c r="C61" s="18" t="s">
        <v>54</v>
      </c>
      <c r="D61" s="45">
        <v>0</v>
      </c>
      <c r="E61" s="51">
        <v>0</v>
      </c>
      <c r="F61" s="51">
        <v>0</v>
      </c>
      <c r="G61" s="51">
        <v>2.6</v>
      </c>
      <c r="H61" s="51">
        <v>74.3</v>
      </c>
      <c r="I61" s="51">
        <v>0</v>
      </c>
      <c r="J61" s="51">
        <v>2.7</v>
      </c>
      <c r="K61" s="51">
        <v>0</v>
      </c>
      <c r="L61" s="51">
        <v>0</v>
      </c>
      <c r="M61" s="45">
        <f t="shared" si="7"/>
        <v>8.8444444444444432</v>
      </c>
    </row>
    <row r="62" spans="1:16" x14ac:dyDescent="0.25">
      <c r="C62" s="47" t="s">
        <v>36</v>
      </c>
      <c r="D62" s="45">
        <v>0</v>
      </c>
      <c r="E62" s="51">
        <v>0</v>
      </c>
      <c r="F62" s="51">
        <v>0</v>
      </c>
      <c r="G62" s="51">
        <v>0</v>
      </c>
      <c r="H62" s="51">
        <v>0</v>
      </c>
      <c r="I62" s="51">
        <v>0</v>
      </c>
      <c r="J62" s="51">
        <v>56</v>
      </c>
      <c r="K62" s="51">
        <v>0</v>
      </c>
      <c r="L62" s="51">
        <v>13.7</v>
      </c>
      <c r="M62" s="45">
        <f t="shared" si="7"/>
        <v>7.7444444444444445</v>
      </c>
    </row>
    <row r="63" spans="1:16" x14ac:dyDescent="0.25">
      <c r="C63" s="18" t="s">
        <v>58</v>
      </c>
      <c r="D63" s="45">
        <v>0</v>
      </c>
      <c r="E63" s="51">
        <v>0</v>
      </c>
      <c r="F63" s="51">
        <v>0</v>
      </c>
      <c r="G63" s="51">
        <v>0</v>
      </c>
      <c r="H63" s="51">
        <v>0</v>
      </c>
      <c r="I63" s="51">
        <v>79.2</v>
      </c>
      <c r="J63" s="51">
        <v>0</v>
      </c>
      <c r="K63" s="51">
        <v>0</v>
      </c>
      <c r="L63" s="51">
        <v>0</v>
      </c>
      <c r="M63" s="45">
        <f t="shared" si="7"/>
        <v>8.8000000000000007</v>
      </c>
    </row>
    <row r="64" spans="1:16" x14ac:dyDescent="0.25">
      <c r="C64" s="18" t="s">
        <v>61</v>
      </c>
      <c r="D64" s="45">
        <v>0</v>
      </c>
      <c r="E64" s="51">
        <v>0</v>
      </c>
      <c r="F64" s="51">
        <v>0</v>
      </c>
      <c r="G64" s="51">
        <v>0</v>
      </c>
      <c r="H64" s="51">
        <v>0</v>
      </c>
      <c r="I64" s="51">
        <v>4.5999999999999996</v>
      </c>
      <c r="J64" s="51">
        <v>0</v>
      </c>
      <c r="K64" s="51">
        <v>0</v>
      </c>
      <c r="L64" s="51">
        <v>0</v>
      </c>
      <c r="M64" s="45">
        <f t="shared" si="7"/>
        <v>0.51111111111111107</v>
      </c>
    </row>
    <row r="65" spans="3:13" x14ac:dyDescent="0.25">
      <c r="C65" s="47" t="s">
        <v>41</v>
      </c>
      <c r="D65" s="59">
        <v>92.808219178082169</v>
      </c>
      <c r="E65" s="51">
        <v>6.6</v>
      </c>
      <c r="F65" s="51">
        <v>59.5</v>
      </c>
      <c r="G65" s="51">
        <v>76.599999999999994</v>
      </c>
      <c r="H65" s="51">
        <v>21.4</v>
      </c>
      <c r="I65" s="51">
        <v>0</v>
      </c>
      <c r="J65" s="51">
        <v>19.5</v>
      </c>
      <c r="K65" s="51">
        <v>49</v>
      </c>
      <c r="L65" s="51">
        <v>55.1</v>
      </c>
      <c r="M65" s="45">
        <f t="shared" si="7"/>
        <v>42.278691019786912</v>
      </c>
    </row>
    <row r="66" spans="3:13" x14ac:dyDescent="0.25">
      <c r="C66" s="47" t="s">
        <v>50</v>
      </c>
      <c r="D66" s="45">
        <v>1</v>
      </c>
      <c r="E66" s="51">
        <v>12.4</v>
      </c>
      <c r="F66" s="51">
        <v>3</v>
      </c>
      <c r="G66" s="51">
        <v>0</v>
      </c>
      <c r="H66" s="51">
        <v>0</v>
      </c>
      <c r="I66" s="51">
        <v>14.8</v>
      </c>
      <c r="J66" s="51">
        <v>0.2</v>
      </c>
      <c r="K66" s="51">
        <v>0.9</v>
      </c>
      <c r="L66" s="51">
        <v>4</v>
      </c>
      <c r="M66" s="45">
        <f t="shared" si="7"/>
        <v>4.0333333333333332</v>
      </c>
    </row>
    <row r="67" spans="3:13" x14ac:dyDescent="0.25">
      <c r="C67" s="18" t="s">
        <v>69</v>
      </c>
      <c r="D67" s="45">
        <v>0</v>
      </c>
      <c r="E67" s="51">
        <v>0</v>
      </c>
      <c r="F67" s="51">
        <v>0</v>
      </c>
      <c r="G67" s="51">
        <v>0</v>
      </c>
      <c r="H67" s="51">
        <v>0</v>
      </c>
      <c r="I67" s="51">
        <v>1.5</v>
      </c>
      <c r="J67" s="51">
        <v>0</v>
      </c>
      <c r="K67" s="51">
        <v>0</v>
      </c>
      <c r="L67" s="51">
        <v>0</v>
      </c>
      <c r="M67" s="45">
        <f t="shared" si="7"/>
        <v>0.16666666666666666</v>
      </c>
    </row>
    <row r="68" spans="3:13" x14ac:dyDescent="0.25">
      <c r="C68" s="18" t="s">
        <v>67</v>
      </c>
      <c r="D68" s="45">
        <v>0</v>
      </c>
      <c r="E68" s="51">
        <v>0</v>
      </c>
      <c r="F68" s="51">
        <v>0</v>
      </c>
      <c r="G68" s="51">
        <v>5.4</v>
      </c>
      <c r="H68" s="51">
        <v>0</v>
      </c>
      <c r="I68" s="51">
        <v>0</v>
      </c>
      <c r="J68" s="51">
        <v>0</v>
      </c>
      <c r="K68" s="51">
        <v>0</v>
      </c>
      <c r="L68" s="51">
        <v>0</v>
      </c>
      <c r="M68" s="45">
        <f t="shared" si="7"/>
        <v>0.60000000000000009</v>
      </c>
    </row>
    <row r="69" spans="3:13" x14ac:dyDescent="0.25">
      <c r="C69" s="22" t="s">
        <v>44</v>
      </c>
      <c r="D69" s="45">
        <v>1.2</v>
      </c>
      <c r="E69" s="51">
        <v>65</v>
      </c>
      <c r="F69" s="51">
        <v>0</v>
      </c>
      <c r="G69" s="51">
        <v>0</v>
      </c>
      <c r="H69" s="51">
        <v>0</v>
      </c>
      <c r="I69" s="51">
        <v>0</v>
      </c>
      <c r="J69" s="51">
        <v>9.6999999999999993</v>
      </c>
      <c r="K69" s="51">
        <v>0</v>
      </c>
      <c r="L69" s="51">
        <v>8.5</v>
      </c>
      <c r="M69" s="45">
        <f t="shared" si="7"/>
        <v>9.3777777777777782</v>
      </c>
    </row>
    <row r="70" spans="3:13" x14ac:dyDescent="0.25">
      <c r="C70" s="22" t="s">
        <v>37</v>
      </c>
      <c r="D70" s="45">
        <v>0</v>
      </c>
      <c r="E70" s="51">
        <v>15.9</v>
      </c>
      <c r="F70" s="51">
        <v>0</v>
      </c>
      <c r="G70" s="51">
        <v>0</v>
      </c>
      <c r="H70" s="51">
        <v>0</v>
      </c>
      <c r="I70" s="51">
        <v>0</v>
      </c>
      <c r="J70" s="51">
        <v>9.6999999999999993</v>
      </c>
      <c r="K70" s="51">
        <v>50.1</v>
      </c>
      <c r="L70" s="51">
        <v>0</v>
      </c>
      <c r="M70" s="45">
        <f t="shared" si="7"/>
        <v>8.4111111111111114</v>
      </c>
    </row>
    <row r="71" spans="3:13" x14ac:dyDescent="0.25">
      <c r="D71" s="46"/>
      <c r="E71" s="46"/>
      <c r="F71" s="46"/>
      <c r="G71" s="46"/>
      <c r="H71" s="46"/>
      <c r="I71" s="46"/>
      <c r="J71" s="46"/>
      <c r="K71" s="46"/>
      <c r="L71" s="46"/>
      <c r="M71" s="46"/>
    </row>
    <row r="72" spans="3:13" x14ac:dyDescent="0.25">
      <c r="E72" s="44"/>
    </row>
    <row r="73" spans="3:13" x14ac:dyDescent="0.25">
      <c r="E73" s="44"/>
    </row>
    <row r="74" spans="3:13" x14ac:dyDescent="0.25">
      <c r="C74" s="18" t="s">
        <v>68</v>
      </c>
      <c r="D74" s="44">
        <v>1.2000000000000002</v>
      </c>
      <c r="E74" s="44"/>
      <c r="G74" s="44"/>
    </row>
    <row r="75" spans="3:13" x14ac:dyDescent="0.25">
      <c r="C75" s="26" t="s">
        <v>66</v>
      </c>
      <c r="D75" s="44">
        <v>1.7111111111111112</v>
      </c>
      <c r="G75" s="44"/>
    </row>
    <row r="76" spans="3:13" x14ac:dyDescent="0.25">
      <c r="C76" s="22" t="s">
        <v>59</v>
      </c>
      <c r="D76" s="44">
        <v>1.2777777777777777</v>
      </c>
      <c r="G76" s="44"/>
    </row>
    <row r="77" spans="3:13" x14ac:dyDescent="0.25">
      <c r="C77" s="26" t="s">
        <v>56</v>
      </c>
      <c r="D77" s="44">
        <v>5.0581430745814311</v>
      </c>
      <c r="E77" s="44"/>
      <c r="G77" s="44"/>
    </row>
    <row r="78" spans="3:13" x14ac:dyDescent="0.25">
      <c r="C78" s="18" t="s">
        <v>54</v>
      </c>
      <c r="D78" s="44">
        <v>8.8444444444444432</v>
      </c>
      <c r="E78" s="44"/>
    </row>
    <row r="79" spans="3:13" x14ac:dyDescent="0.25">
      <c r="C79" s="64" t="s">
        <v>36</v>
      </c>
      <c r="D79" s="44">
        <v>7.7444444444444445</v>
      </c>
      <c r="E79" s="44"/>
    </row>
    <row r="80" spans="3:13" x14ac:dyDescent="0.25">
      <c r="C80" s="18" t="s">
        <v>58</v>
      </c>
      <c r="D80" s="44">
        <v>8.8000000000000007</v>
      </c>
    </row>
    <row r="81" spans="3:4" x14ac:dyDescent="0.25">
      <c r="C81" s="18" t="s">
        <v>61</v>
      </c>
      <c r="D81" s="44">
        <v>0.51111111111111107</v>
      </c>
    </row>
    <row r="82" spans="3:4" x14ac:dyDescent="0.25">
      <c r="C82" s="64" t="s">
        <v>41</v>
      </c>
      <c r="D82" s="44">
        <v>42.278691019786912</v>
      </c>
    </row>
    <row r="83" spans="3:4" x14ac:dyDescent="0.25">
      <c r="C83" s="64" t="s">
        <v>50</v>
      </c>
      <c r="D83" s="44">
        <v>4.0333333333333332</v>
      </c>
    </row>
    <row r="84" spans="3:4" x14ac:dyDescent="0.25">
      <c r="C84" s="18" t="s">
        <v>69</v>
      </c>
      <c r="D84" s="44">
        <v>0.16666666666666666</v>
      </c>
    </row>
    <row r="85" spans="3:4" x14ac:dyDescent="0.25">
      <c r="C85" s="18" t="s">
        <v>67</v>
      </c>
      <c r="D85" s="44">
        <v>0.60000000000000009</v>
      </c>
    </row>
    <row r="86" spans="3:4" x14ac:dyDescent="0.25">
      <c r="C86" s="22" t="s">
        <v>44</v>
      </c>
      <c r="D86" s="44">
        <v>9.3777777777777782</v>
      </c>
    </row>
    <row r="87" spans="3:4" x14ac:dyDescent="0.25">
      <c r="C87" s="22" t="s">
        <v>37</v>
      </c>
      <c r="D87" s="44">
        <v>8.4111111111111114</v>
      </c>
    </row>
  </sheetData>
  <mergeCells count="34">
    <mergeCell ref="D46:O46"/>
    <mergeCell ref="D53:O53"/>
    <mergeCell ref="A47:A53"/>
    <mergeCell ref="B47:B53"/>
    <mergeCell ref="A43:A46"/>
    <mergeCell ref="B43:B46"/>
    <mergeCell ref="A30:A34"/>
    <mergeCell ref="B30:B34"/>
    <mergeCell ref="D34:O34"/>
    <mergeCell ref="A35:A42"/>
    <mergeCell ref="B35:B42"/>
    <mergeCell ref="D42:O42"/>
    <mergeCell ref="A26:A29"/>
    <mergeCell ref="B26:B29"/>
    <mergeCell ref="D29:O29"/>
    <mergeCell ref="A5:A10"/>
    <mergeCell ref="B5:B10"/>
    <mergeCell ref="D10:O10"/>
    <mergeCell ref="A11:A15"/>
    <mergeCell ref="B11:B15"/>
    <mergeCell ref="D15:O15"/>
    <mergeCell ref="A16:A20"/>
    <mergeCell ref="B16:B20"/>
    <mergeCell ref="D20:O20"/>
    <mergeCell ref="A21:A25"/>
    <mergeCell ref="B21:B25"/>
    <mergeCell ref="A1:P2"/>
    <mergeCell ref="A3:A4"/>
    <mergeCell ref="B3:B4"/>
    <mergeCell ref="C3:C4"/>
    <mergeCell ref="D3:D4"/>
    <mergeCell ref="E3:E4"/>
    <mergeCell ref="F3:O3"/>
    <mergeCell ref="P3:P4"/>
  </mergeCells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zoomScale="80" zoomScaleNormal="80" workbookViewId="0">
      <selection activeCell="C22" sqref="C22"/>
    </sheetView>
  </sheetViews>
  <sheetFormatPr defaultRowHeight="15" x14ac:dyDescent="0.25"/>
  <cols>
    <col min="2" max="2" width="18.7109375" customWidth="1"/>
    <col min="3" max="3" width="51.7109375" customWidth="1"/>
    <col min="4" max="4" width="15.140625" customWidth="1"/>
    <col min="5" max="5" width="25.85546875" customWidth="1"/>
  </cols>
  <sheetData>
    <row r="1" spans="1:16" x14ac:dyDescent="0.25">
      <c r="A1" s="93" t="s">
        <v>71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</row>
    <row r="2" spans="1:16" x14ac:dyDescent="0.25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</row>
    <row r="3" spans="1:16" x14ac:dyDescent="0.25">
      <c r="A3" s="94" t="s">
        <v>29</v>
      </c>
      <c r="B3" s="95" t="s">
        <v>30</v>
      </c>
      <c r="C3" s="94" t="s">
        <v>31</v>
      </c>
      <c r="D3" s="96" t="s">
        <v>32</v>
      </c>
      <c r="E3" s="97" t="s">
        <v>33</v>
      </c>
      <c r="F3" s="98" t="s">
        <v>34</v>
      </c>
      <c r="G3" s="98"/>
      <c r="H3" s="98"/>
      <c r="I3" s="98"/>
      <c r="J3" s="98"/>
      <c r="K3" s="98"/>
      <c r="L3" s="98"/>
      <c r="M3" s="98"/>
      <c r="N3" s="98"/>
      <c r="O3" s="98"/>
      <c r="P3" s="99" t="s">
        <v>9</v>
      </c>
    </row>
    <row r="4" spans="1:16" x14ac:dyDescent="0.25">
      <c r="A4" s="94"/>
      <c r="B4" s="95"/>
      <c r="C4" s="94"/>
      <c r="D4" s="96"/>
      <c r="E4" s="97"/>
      <c r="F4" s="10">
        <v>1</v>
      </c>
      <c r="G4" s="10">
        <v>2</v>
      </c>
      <c r="H4" s="10">
        <v>3</v>
      </c>
      <c r="I4" s="10">
        <v>4</v>
      </c>
      <c r="J4" s="10">
        <v>5</v>
      </c>
      <c r="K4" s="10">
        <v>6</v>
      </c>
      <c r="L4" s="10">
        <v>7</v>
      </c>
      <c r="M4" s="10">
        <v>8</v>
      </c>
      <c r="N4" s="10">
        <v>9</v>
      </c>
      <c r="O4" s="10">
        <v>10</v>
      </c>
      <c r="P4" s="99"/>
    </row>
    <row r="5" spans="1:16" x14ac:dyDescent="0.25">
      <c r="A5" s="100" t="s">
        <v>72</v>
      </c>
      <c r="B5" s="100">
        <f>D5+D6+D7+D8+D9</f>
        <v>56.75</v>
      </c>
      <c r="C5" s="26" t="s">
        <v>56</v>
      </c>
      <c r="D5" s="11">
        <v>16.95</v>
      </c>
      <c r="E5" s="12">
        <f>D5*100/B5</f>
        <v>29.867841409691628</v>
      </c>
      <c r="F5" s="9">
        <v>13</v>
      </c>
      <c r="G5" s="9">
        <v>18.5</v>
      </c>
      <c r="H5" s="9">
        <v>17</v>
      </c>
      <c r="I5" s="9">
        <v>18</v>
      </c>
      <c r="J5" s="9">
        <v>11</v>
      </c>
      <c r="K5" s="9">
        <v>23</v>
      </c>
      <c r="L5" s="9">
        <v>21</v>
      </c>
      <c r="M5" s="9">
        <v>12</v>
      </c>
      <c r="N5" s="9">
        <v>20.5</v>
      </c>
      <c r="O5" s="9">
        <v>12</v>
      </c>
      <c r="P5" s="13">
        <f>AVERAGE(F5:O5)</f>
        <v>16.600000000000001</v>
      </c>
    </row>
    <row r="6" spans="1:16" x14ac:dyDescent="0.25">
      <c r="A6" s="100"/>
      <c r="B6" s="100"/>
      <c r="C6" s="22" t="s">
        <v>73</v>
      </c>
      <c r="D6" s="11">
        <v>16.899999999999999</v>
      </c>
      <c r="E6" s="12">
        <f>D6*100/B5</f>
        <v>29.779735682819378</v>
      </c>
      <c r="F6" s="9">
        <v>14</v>
      </c>
      <c r="G6" s="9">
        <v>19</v>
      </c>
      <c r="H6" s="9">
        <v>11</v>
      </c>
      <c r="I6" s="9">
        <v>7</v>
      </c>
      <c r="J6" s="9">
        <v>16</v>
      </c>
      <c r="K6" s="9">
        <v>6</v>
      </c>
      <c r="L6" s="9">
        <v>8</v>
      </c>
      <c r="M6" s="9">
        <v>9.5</v>
      </c>
      <c r="N6" s="9">
        <v>5</v>
      </c>
      <c r="O6" s="9">
        <v>6</v>
      </c>
      <c r="P6" s="13">
        <f t="shared" ref="P6:P7" si="0">AVERAGE(F6:O6)</f>
        <v>10.15</v>
      </c>
    </row>
    <row r="7" spans="1:16" x14ac:dyDescent="0.25">
      <c r="A7" s="100"/>
      <c r="B7" s="100"/>
      <c r="C7" s="9" t="s">
        <v>47</v>
      </c>
      <c r="D7" s="11">
        <v>19.7</v>
      </c>
      <c r="E7" s="12">
        <f>D7*100/B5</f>
        <v>34.713656387665196</v>
      </c>
      <c r="F7" s="16">
        <v>25</v>
      </c>
      <c r="G7" s="16">
        <v>17</v>
      </c>
      <c r="H7" s="16">
        <v>18</v>
      </c>
      <c r="I7" s="16">
        <v>19.5</v>
      </c>
      <c r="J7" s="16">
        <v>24</v>
      </c>
      <c r="K7" s="16">
        <v>18</v>
      </c>
      <c r="L7" s="16">
        <v>12</v>
      </c>
      <c r="M7" s="16">
        <v>11</v>
      </c>
      <c r="N7" s="16">
        <v>20</v>
      </c>
      <c r="O7" s="16">
        <v>21</v>
      </c>
      <c r="P7" s="13">
        <f t="shared" si="0"/>
        <v>18.55</v>
      </c>
    </row>
    <row r="8" spans="1:16" x14ac:dyDescent="0.25">
      <c r="A8" s="100"/>
      <c r="B8" s="100"/>
      <c r="C8" s="9" t="s">
        <v>41</v>
      </c>
      <c r="D8" s="11">
        <v>3.2</v>
      </c>
      <c r="E8" s="12">
        <f>D8*100/B5</f>
        <v>5.6387665198237888</v>
      </c>
      <c r="F8" s="9">
        <v>19.7</v>
      </c>
      <c r="G8" s="9">
        <v>25</v>
      </c>
      <c r="H8" s="9">
        <v>17</v>
      </c>
      <c r="I8" s="9">
        <v>18</v>
      </c>
      <c r="J8" s="9">
        <v>19.5</v>
      </c>
      <c r="K8" s="9">
        <v>24</v>
      </c>
      <c r="L8" s="9">
        <v>18</v>
      </c>
      <c r="M8" s="9">
        <v>12</v>
      </c>
      <c r="N8" s="9">
        <v>11</v>
      </c>
      <c r="O8" s="9">
        <v>20</v>
      </c>
      <c r="P8" s="13">
        <f>AVERAGE(F8:O8)</f>
        <v>18.419999999999998</v>
      </c>
    </row>
    <row r="9" spans="1:16" x14ac:dyDescent="0.25">
      <c r="A9" s="100"/>
      <c r="B9" s="100"/>
      <c r="C9" s="25" t="s">
        <v>38</v>
      </c>
      <c r="D9" s="106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8"/>
      <c r="P9" s="15">
        <f>AVERAGE(P5:P8)</f>
        <v>15.93</v>
      </c>
    </row>
    <row r="10" spans="1:16" x14ac:dyDescent="0.25">
      <c r="A10" s="100" t="s">
        <v>72</v>
      </c>
      <c r="B10" s="102">
        <f>D10+D11+D12+D13+D14</f>
        <v>84.45</v>
      </c>
      <c r="C10" s="9" t="s">
        <v>37</v>
      </c>
      <c r="D10" s="11">
        <v>52.3</v>
      </c>
      <c r="E10" s="12">
        <f>D10*100/B10</f>
        <v>61.930136175251626</v>
      </c>
      <c r="F10" s="1">
        <v>21.4</v>
      </c>
      <c r="G10" s="1">
        <v>22.1</v>
      </c>
      <c r="H10" s="1">
        <v>31</v>
      </c>
      <c r="I10" s="1">
        <v>20.5</v>
      </c>
      <c r="J10" s="1">
        <v>15.9</v>
      </c>
      <c r="K10" s="1">
        <v>14.8</v>
      </c>
      <c r="L10" s="1">
        <v>31.7</v>
      </c>
      <c r="M10" s="1">
        <v>29.2</v>
      </c>
      <c r="N10" s="1">
        <v>13.9</v>
      </c>
      <c r="O10" s="1">
        <v>13.7</v>
      </c>
      <c r="P10" s="13">
        <f>AVERAGE(F10:O10)</f>
        <v>21.419999999999998</v>
      </c>
    </row>
    <row r="11" spans="1:16" x14ac:dyDescent="0.25">
      <c r="A11" s="100"/>
      <c r="B11" s="105"/>
      <c r="C11" s="18" t="s">
        <v>74</v>
      </c>
      <c r="D11" s="11">
        <v>2.7</v>
      </c>
      <c r="E11" s="12">
        <f>D11*100/B10</f>
        <v>3.197158081705151</v>
      </c>
      <c r="F11" s="1">
        <v>12.5</v>
      </c>
      <c r="G11" s="1">
        <v>5.4</v>
      </c>
      <c r="H11" s="1">
        <v>11.6</v>
      </c>
      <c r="I11" s="1">
        <v>8.5</v>
      </c>
      <c r="J11" s="1"/>
      <c r="K11" s="1"/>
      <c r="L11" s="1"/>
      <c r="M11" s="1"/>
      <c r="N11" s="1"/>
      <c r="O11" s="1"/>
      <c r="P11" s="13">
        <f>AVERAGE(F11:O11)</f>
        <v>9.5</v>
      </c>
    </row>
    <row r="12" spans="1:16" x14ac:dyDescent="0.25">
      <c r="A12" s="100"/>
      <c r="B12" s="105"/>
      <c r="C12" s="22" t="s">
        <v>81</v>
      </c>
      <c r="D12" s="11">
        <v>5.35</v>
      </c>
      <c r="E12" s="12">
        <f>D12*100/B10</f>
        <v>6.3351095322676141</v>
      </c>
      <c r="F12" s="1">
        <v>17.8</v>
      </c>
      <c r="G12" s="1">
        <v>12.2</v>
      </c>
      <c r="H12" s="1">
        <v>8.4</v>
      </c>
      <c r="I12" s="1">
        <v>10</v>
      </c>
      <c r="J12" s="1">
        <v>8.3000000000000007</v>
      </c>
      <c r="K12" s="1">
        <v>13.2</v>
      </c>
      <c r="L12" s="1">
        <v>8.6999999999999993</v>
      </c>
      <c r="M12" s="1">
        <v>8.1</v>
      </c>
      <c r="N12" s="1">
        <v>7.3</v>
      </c>
      <c r="O12" s="1">
        <v>14.3</v>
      </c>
      <c r="P12" s="13">
        <f t="shared" ref="P12:P14" si="1">AVERAGE(F12:O12)</f>
        <v>10.83</v>
      </c>
    </row>
    <row r="13" spans="1:16" x14ac:dyDescent="0.25">
      <c r="A13" s="100"/>
      <c r="B13" s="105"/>
      <c r="C13" s="18" t="s">
        <v>54</v>
      </c>
      <c r="D13" s="11">
        <v>5.15</v>
      </c>
      <c r="E13" s="12">
        <f>D13*100/B10</f>
        <v>6.0982830076968622</v>
      </c>
      <c r="F13" s="1">
        <v>16.100000000000001</v>
      </c>
      <c r="G13" s="1">
        <v>15.4</v>
      </c>
      <c r="H13" s="1">
        <v>12.5</v>
      </c>
      <c r="I13" s="1">
        <v>12.8</v>
      </c>
      <c r="J13" s="1">
        <v>11.4</v>
      </c>
      <c r="K13" s="1">
        <v>18.600000000000001</v>
      </c>
      <c r="L13" s="1">
        <v>20.6</v>
      </c>
      <c r="M13" s="1">
        <v>23.1</v>
      </c>
      <c r="N13" s="1">
        <v>24.2</v>
      </c>
      <c r="O13" s="1">
        <v>13.8</v>
      </c>
      <c r="P13" s="13">
        <f t="shared" si="1"/>
        <v>16.850000000000001</v>
      </c>
    </row>
    <row r="14" spans="1:16" x14ac:dyDescent="0.25">
      <c r="A14" s="100"/>
      <c r="B14" s="105"/>
      <c r="C14" s="22" t="s">
        <v>80</v>
      </c>
      <c r="D14" s="11">
        <v>18.95</v>
      </c>
      <c r="E14" s="12">
        <f>D14*100/B10</f>
        <v>22.439313203078743</v>
      </c>
      <c r="F14" s="1">
        <v>34.5</v>
      </c>
      <c r="G14" s="1">
        <v>22</v>
      </c>
      <c r="H14" s="1">
        <v>17.600000000000001</v>
      </c>
      <c r="I14" s="1">
        <v>14.1</v>
      </c>
      <c r="J14" s="1">
        <v>34.200000000000003</v>
      </c>
      <c r="K14" s="1">
        <v>24.5</v>
      </c>
      <c r="L14" s="1">
        <v>16.2</v>
      </c>
      <c r="M14" s="1">
        <v>17.3</v>
      </c>
      <c r="N14" s="1">
        <v>20.2</v>
      </c>
      <c r="O14" s="1">
        <v>20.3</v>
      </c>
      <c r="P14" s="13">
        <f t="shared" si="1"/>
        <v>22.089999999999996</v>
      </c>
    </row>
    <row r="15" spans="1:16" x14ac:dyDescent="0.25">
      <c r="A15" s="100"/>
      <c r="B15" s="103"/>
      <c r="C15" s="25" t="s">
        <v>38</v>
      </c>
      <c r="D15" s="106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8"/>
      <c r="P15" s="15">
        <f>AVERAGE(P10:P14)</f>
        <v>16.137999999999998</v>
      </c>
    </row>
    <row r="18" spans="3:6" x14ac:dyDescent="0.25">
      <c r="C18" s="39" t="s">
        <v>79</v>
      </c>
      <c r="D18" s="40">
        <v>1</v>
      </c>
      <c r="E18" s="40">
        <v>2</v>
      </c>
      <c r="F18" s="42" t="s">
        <v>9</v>
      </c>
    </row>
    <row r="19" spans="3:6" x14ac:dyDescent="0.25">
      <c r="C19" s="22" t="s">
        <v>80</v>
      </c>
      <c r="D19" s="43">
        <v>0</v>
      </c>
      <c r="E19" s="22">
        <v>22.4</v>
      </c>
      <c r="F19" s="50">
        <f>AVERAGE(D19:E19)</f>
        <v>11.2</v>
      </c>
    </row>
    <row r="20" spans="3:6" x14ac:dyDescent="0.25">
      <c r="C20" s="22" t="s">
        <v>41</v>
      </c>
      <c r="D20" s="43">
        <v>5.6387665198237888</v>
      </c>
      <c r="E20" s="22">
        <v>0</v>
      </c>
      <c r="F20" s="50">
        <f t="shared" ref="F20:F26" si="2">AVERAGE(D20:E20)</f>
        <v>2.8193832599118944</v>
      </c>
    </row>
    <row r="21" spans="3:6" x14ac:dyDescent="0.25">
      <c r="C21" s="26" t="s">
        <v>56</v>
      </c>
      <c r="D21" s="12">
        <v>29.9</v>
      </c>
      <c r="E21" s="22">
        <v>0</v>
      </c>
      <c r="F21" s="50">
        <f t="shared" si="2"/>
        <v>14.95</v>
      </c>
    </row>
    <row r="22" spans="3:6" x14ac:dyDescent="0.25">
      <c r="C22" s="22" t="s">
        <v>81</v>
      </c>
      <c r="D22" s="43">
        <v>0</v>
      </c>
      <c r="E22" s="22">
        <v>6.3</v>
      </c>
      <c r="F22" s="50">
        <f t="shared" si="2"/>
        <v>3.15</v>
      </c>
    </row>
    <row r="23" spans="3:6" x14ac:dyDescent="0.25">
      <c r="C23" s="22" t="s">
        <v>73</v>
      </c>
      <c r="D23" s="43">
        <v>29.8</v>
      </c>
      <c r="E23" s="22">
        <v>3.2</v>
      </c>
      <c r="F23" s="50">
        <f t="shared" si="2"/>
        <v>16.5</v>
      </c>
    </row>
    <row r="24" spans="3:6" x14ac:dyDescent="0.25">
      <c r="C24" s="38" t="s">
        <v>47</v>
      </c>
      <c r="D24" s="43">
        <v>34.713656387665196</v>
      </c>
      <c r="E24" s="22">
        <v>0</v>
      </c>
      <c r="F24" s="50">
        <f t="shared" si="2"/>
        <v>17.356828193832598</v>
      </c>
    </row>
    <row r="25" spans="3:6" x14ac:dyDescent="0.25">
      <c r="C25" s="38" t="s">
        <v>37</v>
      </c>
      <c r="D25" s="43">
        <v>0</v>
      </c>
      <c r="E25" s="22">
        <v>61.9</v>
      </c>
      <c r="F25" s="50">
        <f t="shared" si="2"/>
        <v>30.95</v>
      </c>
    </row>
    <row r="26" spans="3:6" x14ac:dyDescent="0.25">
      <c r="C26" s="18" t="s">
        <v>54</v>
      </c>
      <c r="D26" s="43">
        <v>0</v>
      </c>
      <c r="E26" s="22">
        <v>6.1</v>
      </c>
      <c r="F26" s="50">
        <f t="shared" si="2"/>
        <v>3.05</v>
      </c>
    </row>
  </sheetData>
  <mergeCells count="14">
    <mergeCell ref="A5:A9"/>
    <mergeCell ref="B5:B9"/>
    <mergeCell ref="D9:O9"/>
    <mergeCell ref="A10:A15"/>
    <mergeCell ref="B10:B15"/>
    <mergeCell ref="D15:O15"/>
    <mergeCell ref="A1:P2"/>
    <mergeCell ref="A3:A4"/>
    <mergeCell ref="B3:B4"/>
    <mergeCell ref="C3:C4"/>
    <mergeCell ref="D3:D4"/>
    <mergeCell ref="E3:E4"/>
    <mergeCell ref="F3:O3"/>
    <mergeCell ref="P3:P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zoomScale="80" zoomScaleNormal="80" workbookViewId="0">
      <selection activeCell="F2" sqref="F2:I2"/>
    </sheetView>
  </sheetViews>
  <sheetFormatPr defaultRowHeight="15" x14ac:dyDescent="0.25"/>
  <cols>
    <col min="1" max="1" width="18.5703125" customWidth="1"/>
    <col min="2" max="2" width="15" customWidth="1"/>
    <col min="3" max="3" width="13.85546875" customWidth="1"/>
    <col min="4" max="4" width="20.140625" customWidth="1"/>
    <col min="5" max="5" width="12.42578125" customWidth="1"/>
    <col min="6" max="6" width="17.140625" customWidth="1"/>
    <col min="7" max="7" width="14.5703125" customWidth="1"/>
    <col min="8" max="8" width="14.140625" customWidth="1"/>
    <col min="9" max="9" width="20" customWidth="1"/>
    <col min="10" max="10" width="15.5703125" customWidth="1"/>
    <col min="11" max="11" width="13.85546875" customWidth="1"/>
    <col min="12" max="12" width="13.28515625" customWidth="1"/>
  </cols>
  <sheetData>
    <row r="1" spans="1:11" ht="15.75" x14ac:dyDescent="0.25">
      <c r="A1" s="118" t="s">
        <v>16</v>
      </c>
      <c r="B1" s="119"/>
      <c r="C1" s="119"/>
      <c r="D1" s="119"/>
      <c r="E1" s="119"/>
      <c r="F1" s="119"/>
      <c r="G1" s="119"/>
      <c r="H1" s="119"/>
      <c r="I1" s="120"/>
    </row>
    <row r="2" spans="1:11" ht="15.75" x14ac:dyDescent="0.25">
      <c r="A2" s="123" t="s">
        <v>23</v>
      </c>
      <c r="B2" s="124"/>
      <c r="C2" s="124"/>
      <c r="D2" s="125"/>
      <c r="E2" s="72"/>
      <c r="F2" s="123" t="s">
        <v>15</v>
      </c>
      <c r="G2" s="124"/>
      <c r="H2" s="124"/>
      <c r="I2" s="125"/>
      <c r="J2" s="72"/>
    </row>
    <row r="3" spans="1:11" ht="15.75" x14ac:dyDescent="0.25">
      <c r="A3" s="121" t="s">
        <v>1</v>
      </c>
      <c r="B3" s="121" t="s">
        <v>8</v>
      </c>
      <c r="C3" s="121"/>
      <c r="D3" s="121"/>
      <c r="E3" s="72"/>
      <c r="F3" s="121" t="s">
        <v>1</v>
      </c>
      <c r="G3" s="121" t="s">
        <v>8</v>
      </c>
      <c r="H3" s="121"/>
      <c r="I3" s="66"/>
      <c r="J3" s="72"/>
    </row>
    <row r="4" spans="1:11" ht="15.75" x14ac:dyDescent="0.25">
      <c r="A4" s="121"/>
      <c r="B4" s="34" t="s">
        <v>17</v>
      </c>
      <c r="C4" s="34" t="s">
        <v>18</v>
      </c>
      <c r="D4" s="66" t="s">
        <v>91</v>
      </c>
      <c r="E4" s="72"/>
      <c r="F4" s="121"/>
      <c r="G4" s="66" t="s">
        <v>17</v>
      </c>
      <c r="H4" s="66" t="s">
        <v>18</v>
      </c>
      <c r="I4" s="66" t="s">
        <v>91</v>
      </c>
      <c r="J4" s="72"/>
      <c r="K4" s="36"/>
    </row>
    <row r="5" spans="1:11" ht="15.75" x14ac:dyDescent="0.25">
      <c r="A5" s="34" t="s">
        <v>35</v>
      </c>
      <c r="B5" s="35">
        <v>151.6</v>
      </c>
      <c r="C5" s="66">
        <v>36.9</v>
      </c>
      <c r="D5" s="35">
        <f>B5*10000/1000000</f>
        <v>1.516</v>
      </c>
      <c r="E5" s="72"/>
      <c r="F5" s="34" t="s">
        <v>35</v>
      </c>
      <c r="G5" s="37">
        <v>113.5</v>
      </c>
      <c r="H5" s="66">
        <v>43.8</v>
      </c>
      <c r="I5" s="79">
        <v>1.135</v>
      </c>
      <c r="J5" s="72"/>
    </row>
    <row r="6" spans="1:11" ht="15.75" x14ac:dyDescent="0.25">
      <c r="A6" s="34" t="s">
        <v>39</v>
      </c>
      <c r="B6" s="35">
        <v>90.35</v>
      </c>
      <c r="C6" s="66">
        <v>34.200000000000003</v>
      </c>
      <c r="D6" s="35">
        <f t="shared" ref="D6:D12" si="0">B6*10000/1000000</f>
        <v>0.90349999999999997</v>
      </c>
      <c r="E6" s="72"/>
      <c r="F6" s="34" t="s">
        <v>39</v>
      </c>
      <c r="G6" s="37">
        <v>170.4</v>
      </c>
      <c r="H6" s="66">
        <v>73.900000000000006</v>
      </c>
      <c r="I6" s="79">
        <v>1.704</v>
      </c>
      <c r="J6" s="72"/>
    </row>
    <row r="7" spans="1:11" ht="15.75" x14ac:dyDescent="0.25">
      <c r="A7" s="34" t="s">
        <v>42</v>
      </c>
      <c r="B7" s="35">
        <v>185.85</v>
      </c>
      <c r="C7" s="66">
        <v>61.15</v>
      </c>
      <c r="D7" s="35">
        <f t="shared" si="0"/>
        <v>1.8585</v>
      </c>
      <c r="E7" s="72"/>
      <c r="F7" s="34" t="s">
        <v>60</v>
      </c>
      <c r="G7" s="37">
        <v>187.15</v>
      </c>
      <c r="H7" s="66">
        <v>70.849999999999994</v>
      </c>
      <c r="I7" s="79">
        <v>1.8714999999999999</v>
      </c>
      <c r="J7" s="72"/>
    </row>
    <row r="8" spans="1:11" ht="15.75" x14ac:dyDescent="0.25">
      <c r="A8" s="34" t="s">
        <v>75</v>
      </c>
      <c r="B8" s="35">
        <v>95.45</v>
      </c>
      <c r="C8" s="66">
        <v>57.4</v>
      </c>
      <c r="D8" s="35">
        <f t="shared" si="0"/>
        <v>0.95450000000000002</v>
      </c>
      <c r="E8" s="72"/>
      <c r="F8" s="34" t="s">
        <v>42</v>
      </c>
      <c r="G8" s="37">
        <v>165</v>
      </c>
      <c r="H8" s="66">
        <v>55.15</v>
      </c>
      <c r="I8" s="79">
        <v>1.65</v>
      </c>
      <c r="J8" s="72"/>
    </row>
    <row r="9" spans="1:11" ht="15.75" x14ac:dyDescent="0.25">
      <c r="A9" s="34" t="s">
        <v>76</v>
      </c>
      <c r="B9" s="35">
        <v>86.95</v>
      </c>
      <c r="C9" s="66">
        <v>33.9</v>
      </c>
      <c r="D9" s="35">
        <f t="shared" si="0"/>
        <v>0.86950000000000005</v>
      </c>
      <c r="E9" s="72"/>
      <c r="F9" s="34" t="s">
        <v>55</v>
      </c>
      <c r="G9" s="37">
        <v>116.3</v>
      </c>
      <c r="H9" s="66">
        <v>78.400000000000006</v>
      </c>
      <c r="I9" s="79">
        <v>1.163</v>
      </c>
      <c r="J9" s="72"/>
    </row>
    <row r="10" spans="1:11" ht="15.75" x14ac:dyDescent="0.25">
      <c r="A10" s="34" t="s">
        <v>51</v>
      </c>
      <c r="B10" s="35">
        <v>158.19999999999999</v>
      </c>
      <c r="C10" s="66">
        <v>66.45</v>
      </c>
      <c r="D10" s="35">
        <f t="shared" si="0"/>
        <v>1.5820000000000001</v>
      </c>
      <c r="E10" s="72"/>
      <c r="F10" s="34" t="s">
        <v>57</v>
      </c>
      <c r="G10" s="37">
        <v>145.6</v>
      </c>
      <c r="H10" s="66">
        <v>77.55</v>
      </c>
      <c r="I10" s="79">
        <v>1.456</v>
      </c>
      <c r="J10" s="72"/>
    </row>
    <row r="11" spans="1:11" ht="15.75" x14ac:dyDescent="0.25">
      <c r="A11" s="34" t="s">
        <v>49</v>
      </c>
      <c r="B11" s="35">
        <v>52.5</v>
      </c>
      <c r="C11" s="66">
        <v>25.55</v>
      </c>
      <c r="D11" s="35">
        <f t="shared" si="0"/>
        <v>0.52500000000000002</v>
      </c>
      <c r="E11" s="72"/>
      <c r="F11" s="34" t="s">
        <v>75</v>
      </c>
      <c r="G11" s="37">
        <v>170.1</v>
      </c>
      <c r="H11" s="66">
        <v>65</v>
      </c>
      <c r="I11" s="79">
        <v>1.7010000000000001</v>
      </c>
      <c r="J11" s="72"/>
    </row>
    <row r="12" spans="1:11" ht="15.75" x14ac:dyDescent="0.25">
      <c r="A12" s="34" t="s">
        <v>45</v>
      </c>
      <c r="B12" s="35">
        <v>107.5</v>
      </c>
      <c r="C12" s="66">
        <v>91.4</v>
      </c>
      <c r="D12" s="35">
        <f t="shared" si="0"/>
        <v>1.075</v>
      </c>
      <c r="E12" s="72"/>
      <c r="F12" s="34" t="s">
        <v>62</v>
      </c>
      <c r="G12" s="37">
        <v>221.4</v>
      </c>
      <c r="H12" s="66">
        <v>86.75</v>
      </c>
      <c r="I12" s="79">
        <v>2.214</v>
      </c>
      <c r="J12" s="72"/>
    </row>
    <row r="13" spans="1:11" ht="15.75" x14ac:dyDescent="0.25">
      <c r="A13" s="71" t="s">
        <v>9</v>
      </c>
      <c r="B13" s="73">
        <f>AVERAGE(B5:B12)</f>
        <v>116.05000000000001</v>
      </c>
      <c r="C13" s="73">
        <f>AVERAGE(C5:C12)</f>
        <v>50.868750000000006</v>
      </c>
      <c r="D13" s="73">
        <f>AVERAGE(D5:D12)</f>
        <v>1.1605000000000001</v>
      </c>
      <c r="E13" s="72"/>
      <c r="F13" s="34" t="s">
        <v>64</v>
      </c>
      <c r="G13" s="37">
        <v>112.2</v>
      </c>
      <c r="H13" s="66">
        <v>65.55</v>
      </c>
      <c r="I13" s="80">
        <v>1.5549999999999999</v>
      </c>
    </row>
    <row r="14" spans="1:11" ht="15.75" x14ac:dyDescent="0.25">
      <c r="F14" s="71" t="s">
        <v>9</v>
      </c>
      <c r="G14" s="81">
        <f>AVERAGE(G5:G13)</f>
        <v>155.73888888888891</v>
      </c>
      <c r="H14" s="81">
        <f>AVERAGE(H5:H13)</f>
        <v>68.550000000000011</v>
      </c>
      <c r="I14" s="83">
        <v>1.1220000000000001</v>
      </c>
      <c r="J14" s="36"/>
    </row>
    <row r="15" spans="1:11" ht="15.75" x14ac:dyDescent="0.25">
      <c r="A15" s="122" t="s">
        <v>22</v>
      </c>
      <c r="B15" s="122"/>
      <c r="C15" s="122"/>
      <c r="D15" s="122"/>
      <c r="E15" s="75"/>
      <c r="I15" s="70"/>
    </row>
    <row r="16" spans="1:11" ht="15.75" x14ac:dyDescent="0.25">
      <c r="A16" s="121" t="s">
        <v>1</v>
      </c>
      <c r="B16" s="121" t="s">
        <v>8</v>
      </c>
      <c r="C16" s="121"/>
      <c r="D16" s="121"/>
      <c r="E16" s="75"/>
      <c r="F16" s="76"/>
      <c r="G16" s="74"/>
      <c r="I16" s="70"/>
    </row>
    <row r="17" spans="1:9" ht="15.75" x14ac:dyDescent="0.25">
      <c r="A17" s="121"/>
      <c r="B17" s="34" t="s">
        <v>17</v>
      </c>
      <c r="C17" s="34" t="s">
        <v>18</v>
      </c>
      <c r="D17" s="66" t="s">
        <v>91</v>
      </c>
      <c r="E17" s="75"/>
      <c r="F17" s="122" t="s">
        <v>71</v>
      </c>
      <c r="G17" s="122"/>
      <c r="H17" s="122"/>
      <c r="I17" s="122"/>
    </row>
    <row r="18" spans="1:9" ht="15.75" x14ac:dyDescent="0.25">
      <c r="A18" s="34" t="s">
        <v>35</v>
      </c>
      <c r="B18" s="35">
        <v>84.05</v>
      </c>
      <c r="C18" s="66">
        <v>29.2</v>
      </c>
      <c r="D18" s="35">
        <f>B18*10000/1000000</f>
        <v>0.84050000000000002</v>
      </c>
      <c r="E18" s="75"/>
      <c r="F18" s="121" t="s">
        <v>1</v>
      </c>
      <c r="G18" s="121" t="s">
        <v>8</v>
      </c>
      <c r="H18" s="121"/>
      <c r="I18" s="121"/>
    </row>
    <row r="19" spans="1:9" ht="15.75" x14ac:dyDescent="0.25">
      <c r="A19" s="34" t="s">
        <v>39</v>
      </c>
      <c r="B19" s="35">
        <v>96.3</v>
      </c>
      <c r="C19" s="66">
        <v>25.75</v>
      </c>
      <c r="D19" s="35">
        <f t="shared" ref="D19:D26" si="1">B19*10000/1000000</f>
        <v>0.96299999999999997</v>
      </c>
      <c r="E19" s="75"/>
      <c r="F19" s="121"/>
      <c r="G19" s="34" t="s">
        <v>17</v>
      </c>
      <c r="H19" s="34" t="s">
        <v>18</v>
      </c>
      <c r="I19" s="66" t="s">
        <v>91</v>
      </c>
    </row>
    <row r="20" spans="1:9" ht="15.75" x14ac:dyDescent="0.25">
      <c r="A20" s="34" t="s">
        <v>60</v>
      </c>
      <c r="B20" s="35">
        <v>128.80000000000001</v>
      </c>
      <c r="C20" s="66">
        <v>41.1</v>
      </c>
      <c r="D20" s="35">
        <f t="shared" si="1"/>
        <v>1.288</v>
      </c>
      <c r="E20" s="75"/>
      <c r="F20" s="34" t="s">
        <v>77</v>
      </c>
      <c r="G20" s="66">
        <v>182.4</v>
      </c>
      <c r="H20" s="66">
        <v>56.75</v>
      </c>
      <c r="I20" s="35">
        <f>G20*10000/1000000</f>
        <v>1.8240000000000001</v>
      </c>
    </row>
    <row r="21" spans="1:9" ht="15.75" x14ac:dyDescent="0.25">
      <c r="A21" s="34" t="s">
        <v>42</v>
      </c>
      <c r="B21" s="35">
        <v>242.55</v>
      </c>
      <c r="C21" s="66">
        <v>69.8</v>
      </c>
      <c r="D21" s="35">
        <f t="shared" si="1"/>
        <v>2.4255</v>
      </c>
      <c r="E21" s="75"/>
      <c r="F21" s="34" t="s">
        <v>78</v>
      </c>
      <c r="G21" s="66">
        <v>314.5</v>
      </c>
      <c r="H21" s="66">
        <v>84.45</v>
      </c>
      <c r="I21" s="35">
        <f t="shared" ref="I21" si="2">G21*10000/1000000</f>
        <v>3.145</v>
      </c>
    </row>
    <row r="22" spans="1:9" ht="15.75" x14ac:dyDescent="0.25">
      <c r="A22" s="34" t="s">
        <v>55</v>
      </c>
      <c r="B22" s="35">
        <v>167.45</v>
      </c>
      <c r="C22" s="66">
        <v>45.15</v>
      </c>
      <c r="D22" s="35">
        <f t="shared" si="1"/>
        <v>1.6745000000000001</v>
      </c>
      <c r="E22" s="75"/>
      <c r="F22" s="71" t="s">
        <v>9</v>
      </c>
      <c r="G22" s="19">
        <f>AVERAGE(G20:G21)</f>
        <v>248.45</v>
      </c>
      <c r="H22" s="19">
        <f>AVERAGE(H20:H21)</f>
        <v>70.599999999999994</v>
      </c>
      <c r="I22" s="82">
        <f>AVERAGE(I20:I21)</f>
        <v>2.4845000000000002</v>
      </c>
    </row>
    <row r="23" spans="1:9" ht="15.75" x14ac:dyDescent="0.25">
      <c r="A23" s="34" t="s">
        <v>75</v>
      </c>
      <c r="B23" s="35">
        <v>105.6</v>
      </c>
      <c r="C23" s="66">
        <v>74.8</v>
      </c>
      <c r="D23" s="35">
        <f t="shared" si="1"/>
        <v>1.056</v>
      </c>
      <c r="E23" s="75"/>
      <c r="F23" s="76"/>
      <c r="G23" s="74"/>
      <c r="I23" s="70"/>
    </row>
    <row r="24" spans="1:9" ht="15.75" x14ac:dyDescent="0.25">
      <c r="A24" s="34" t="s">
        <v>62</v>
      </c>
      <c r="B24" s="35">
        <v>105.65</v>
      </c>
      <c r="C24" s="66">
        <v>34.049999999999997</v>
      </c>
      <c r="D24" s="35">
        <f t="shared" si="1"/>
        <v>1.0565</v>
      </c>
      <c r="E24" s="75"/>
      <c r="F24" s="76"/>
      <c r="G24" s="74"/>
      <c r="I24" s="70"/>
    </row>
    <row r="25" spans="1:9" ht="15.75" x14ac:dyDescent="0.25">
      <c r="A25" s="34" t="s">
        <v>76</v>
      </c>
      <c r="B25" s="35">
        <v>64.95</v>
      </c>
      <c r="C25" s="66">
        <v>21.95</v>
      </c>
      <c r="D25" s="35">
        <f t="shared" si="1"/>
        <v>0.64949999999999997</v>
      </c>
      <c r="E25" s="77"/>
      <c r="F25" s="76"/>
      <c r="G25" s="74"/>
    </row>
    <row r="26" spans="1:9" ht="15.75" x14ac:dyDescent="0.25">
      <c r="A26" s="34" t="s">
        <v>64</v>
      </c>
      <c r="B26" s="35">
        <v>78.55</v>
      </c>
      <c r="C26" s="66">
        <v>27.1</v>
      </c>
      <c r="D26" s="35">
        <f t="shared" si="1"/>
        <v>0.78549999999999998</v>
      </c>
      <c r="E26" s="77"/>
      <c r="F26" s="78"/>
      <c r="G26" s="78"/>
    </row>
    <row r="27" spans="1:9" ht="15.75" x14ac:dyDescent="0.25">
      <c r="A27" s="71" t="s">
        <v>9</v>
      </c>
      <c r="B27" s="73">
        <f>AVERAGE(B18:B26)</f>
        <v>119.32222222222224</v>
      </c>
      <c r="C27" s="73">
        <f t="shared" ref="C27:D27" si="3">AVERAGE(C18:C26)</f>
        <v>40.988888888888894</v>
      </c>
      <c r="D27" s="73">
        <f t="shared" si="3"/>
        <v>1.1932222222222222</v>
      </c>
    </row>
  </sheetData>
  <mergeCells count="13">
    <mergeCell ref="A1:I1"/>
    <mergeCell ref="B16:D16"/>
    <mergeCell ref="A15:D15"/>
    <mergeCell ref="F17:I17"/>
    <mergeCell ref="F18:F19"/>
    <mergeCell ref="A16:A17"/>
    <mergeCell ref="G18:I18"/>
    <mergeCell ref="A2:D2"/>
    <mergeCell ref="F2:I2"/>
    <mergeCell ref="A3:A4"/>
    <mergeCell ref="F3:F4"/>
    <mergeCell ref="G3:H3"/>
    <mergeCell ref="B3:D3"/>
  </mergeCells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workbookViewId="0">
      <selection sqref="A1:T51"/>
    </sheetView>
  </sheetViews>
  <sheetFormatPr defaultRowHeight="15" x14ac:dyDescent="0.25"/>
  <sheetData>
    <row r="1" spans="1:20" x14ac:dyDescent="0.25">
      <c r="A1" s="126" t="s">
        <v>82</v>
      </c>
      <c r="B1" s="126"/>
      <c r="C1" s="126"/>
      <c r="D1" s="126"/>
      <c r="E1" s="126"/>
      <c r="F1" s="126"/>
      <c r="G1" s="55"/>
      <c r="H1" s="128" t="s">
        <v>82</v>
      </c>
      <c r="I1" s="129"/>
      <c r="J1" s="129"/>
      <c r="K1" s="129"/>
      <c r="L1" s="129"/>
      <c r="M1" s="130"/>
      <c r="O1" s="131" t="s">
        <v>83</v>
      </c>
      <c r="P1" s="131"/>
      <c r="Q1" s="131"/>
      <c r="R1" s="131"/>
      <c r="S1" s="131"/>
      <c r="T1" s="131"/>
    </row>
    <row r="2" spans="1:20" x14ac:dyDescent="0.25">
      <c r="A2" s="104" t="s">
        <v>23</v>
      </c>
      <c r="B2" s="104"/>
      <c r="C2" s="104"/>
      <c r="D2" s="104"/>
      <c r="E2" s="104"/>
      <c r="F2" s="104"/>
      <c r="G2" s="55"/>
      <c r="H2" s="132" t="s">
        <v>84</v>
      </c>
      <c r="I2" s="133"/>
      <c r="J2" s="133"/>
      <c r="K2" s="133"/>
      <c r="L2" s="133"/>
      <c r="M2" s="134"/>
      <c r="O2" s="104" t="s">
        <v>84</v>
      </c>
      <c r="P2" s="104"/>
      <c r="Q2" s="104"/>
      <c r="R2" s="104"/>
      <c r="S2" s="104"/>
      <c r="T2" s="104"/>
    </row>
    <row r="3" spans="1:20" x14ac:dyDescent="0.25">
      <c r="A3" s="61" t="s">
        <v>1</v>
      </c>
      <c r="B3" s="61" t="s">
        <v>85</v>
      </c>
      <c r="C3" s="61" t="s">
        <v>86</v>
      </c>
      <c r="D3" s="61" t="s">
        <v>1</v>
      </c>
      <c r="E3" s="61" t="s">
        <v>85</v>
      </c>
      <c r="F3" s="61" t="s">
        <v>86</v>
      </c>
      <c r="G3" s="55"/>
      <c r="H3" s="61" t="s">
        <v>1</v>
      </c>
      <c r="I3" s="61" t="s">
        <v>85</v>
      </c>
      <c r="J3" s="61" t="s">
        <v>86</v>
      </c>
      <c r="K3" s="61" t="s">
        <v>1</v>
      </c>
      <c r="L3" s="61" t="s">
        <v>85</v>
      </c>
      <c r="M3" s="61" t="s">
        <v>86</v>
      </c>
      <c r="O3" s="61" t="s">
        <v>1</v>
      </c>
      <c r="P3" s="61" t="s">
        <v>85</v>
      </c>
      <c r="Q3" s="61"/>
      <c r="R3" s="61" t="s">
        <v>1</v>
      </c>
      <c r="S3" s="61" t="s">
        <v>85</v>
      </c>
      <c r="T3" s="61"/>
    </row>
    <row r="4" spans="1:20" x14ac:dyDescent="0.25">
      <c r="A4" s="100">
        <v>1</v>
      </c>
      <c r="B4" s="60" t="s">
        <v>87</v>
      </c>
      <c r="C4" s="1">
        <v>45</v>
      </c>
      <c r="D4" s="100">
        <v>6</v>
      </c>
      <c r="E4" s="60" t="s">
        <v>87</v>
      </c>
      <c r="F4" s="1">
        <v>46</v>
      </c>
      <c r="G4" s="55"/>
      <c r="H4" s="100">
        <v>1</v>
      </c>
      <c r="I4" s="60" t="s">
        <v>87</v>
      </c>
      <c r="J4" s="1">
        <v>46</v>
      </c>
      <c r="K4" s="100">
        <v>6</v>
      </c>
      <c r="L4" s="60" t="s">
        <v>87</v>
      </c>
      <c r="M4" s="1">
        <v>50</v>
      </c>
      <c r="O4" s="100">
        <v>1</v>
      </c>
      <c r="P4" s="60" t="s">
        <v>87</v>
      </c>
      <c r="Q4" s="1">
        <v>306</v>
      </c>
      <c r="R4" s="100">
        <v>6</v>
      </c>
      <c r="S4" s="60" t="s">
        <v>87</v>
      </c>
      <c r="T4" s="1">
        <v>250</v>
      </c>
    </row>
    <row r="5" spans="1:20" x14ac:dyDescent="0.25">
      <c r="A5" s="100"/>
      <c r="B5" s="60" t="s">
        <v>88</v>
      </c>
      <c r="C5" s="1">
        <v>43</v>
      </c>
      <c r="D5" s="100"/>
      <c r="E5" s="60" t="s">
        <v>88</v>
      </c>
      <c r="F5" s="1">
        <v>50</v>
      </c>
      <c r="G5" s="55"/>
      <c r="H5" s="100"/>
      <c r="I5" s="60" t="s">
        <v>88</v>
      </c>
      <c r="J5" s="1">
        <v>55</v>
      </c>
      <c r="K5" s="100"/>
      <c r="L5" s="60" t="s">
        <v>88</v>
      </c>
      <c r="M5" s="1">
        <v>57</v>
      </c>
      <c r="O5" s="100"/>
      <c r="P5" s="60" t="s">
        <v>88</v>
      </c>
      <c r="Q5" s="1">
        <v>310</v>
      </c>
      <c r="R5" s="100"/>
      <c r="S5" s="60" t="s">
        <v>88</v>
      </c>
      <c r="T5" s="1">
        <v>300</v>
      </c>
    </row>
    <row r="6" spans="1:20" x14ac:dyDescent="0.25">
      <c r="A6" s="100"/>
      <c r="B6" s="60" t="s">
        <v>89</v>
      </c>
      <c r="C6" s="1">
        <v>40</v>
      </c>
      <c r="D6" s="100"/>
      <c r="E6" s="60" t="s">
        <v>89</v>
      </c>
      <c r="F6" s="1">
        <v>56</v>
      </c>
      <c r="G6" s="55"/>
      <c r="H6" s="100"/>
      <c r="I6" s="60" t="s">
        <v>89</v>
      </c>
      <c r="J6" s="1">
        <v>50</v>
      </c>
      <c r="K6" s="100"/>
      <c r="L6" s="60" t="s">
        <v>89</v>
      </c>
      <c r="M6" s="1">
        <v>55</v>
      </c>
      <c r="O6" s="100"/>
      <c r="P6" s="60" t="s">
        <v>89</v>
      </c>
      <c r="Q6" s="1">
        <v>309</v>
      </c>
      <c r="R6" s="100"/>
      <c r="S6" s="60" t="s">
        <v>89</v>
      </c>
      <c r="T6" s="1">
        <v>309</v>
      </c>
    </row>
    <row r="7" spans="1:20" x14ac:dyDescent="0.25">
      <c r="A7" s="100">
        <v>2</v>
      </c>
      <c r="B7" s="60" t="s">
        <v>87</v>
      </c>
      <c r="C7" s="1">
        <v>53</v>
      </c>
      <c r="D7" s="100">
        <v>7</v>
      </c>
      <c r="E7" s="60" t="s">
        <v>87</v>
      </c>
      <c r="F7" s="1">
        <v>45</v>
      </c>
      <c r="G7" s="55"/>
      <c r="H7" s="100">
        <v>2</v>
      </c>
      <c r="I7" s="60" t="s">
        <v>87</v>
      </c>
      <c r="J7" s="1">
        <v>50</v>
      </c>
      <c r="K7" s="100">
        <v>7</v>
      </c>
      <c r="L7" s="60" t="s">
        <v>87</v>
      </c>
      <c r="M7" s="1">
        <v>26</v>
      </c>
      <c r="O7" s="100">
        <v>2</v>
      </c>
      <c r="P7" s="60" t="s">
        <v>87</v>
      </c>
      <c r="Q7" s="1">
        <v>305</v>
      </c>
      <c r="R7" s="100">
        <v>7</v>
      </c>
      <c r="S7" s="60" t="s">
        <v>87</v>
      </c>
      <c r="T7" s="1">
        <v>304</v>
      </c>
    </row>
    <row r="8" spans="1:20" x14ac:dyDescent="0.25">
      <c r="A8" s="100"/>
      <c r="B8" s="60" t="s">
        <v>88</v>
      </c>
      <c r="C8" s="1">
        <v>30</v>
      </c>
      <c r="D8" s="100"/>
      <c r="E8" s="60" t="s">
        <v>88</v>
      </c>
      <c r="F8" s="1">
        <v>43</v>
      </c>
      <c r="G8" s="55"/>
      <c r="H8" s="100"/>
      <c r="I8" s="60" t="s">
        <v>88</v>
      </c>
      <c r="J8" s="1">
        <v>55</v>
      </c>
      <c r="K8" s="100"/>
      <c r="L8" s="60" t="s">
        <v>88</v>
      </c>
      <c r="M8" s="1">
        <v>38</v>
      </c>
      <c r="O8" s="100"/>
      <c r="P8" s="60" t="s">
        <v>88</v>
      </c>
      <c r="Q8" s="1">
        <v>311</v>
      </c>
      <c r="R8" s="100"/>
      <c r="S8" s="60" t="s">
        <v>88</v>
      </c>
      <c r="T8" s="1">
        <v>310</v>
      </c>
    </row>
    <row r="9" spans="1:20" x14ac:dyDescent="0.25">
      <c r="A9" s="100"/>
      <c r="B9" s="60" t="s">
        <v>89</v>
      </c>
      <c r="C9" s="1">
        <v>38</v>
      </c>
      <c r="D9" s="100"/>
      <c r="E9" s="60" t="s">
        <v>89</v>
      </c>
      <c r="F9" s="1">
        <v>41</v>
      </c>
      <c r="G9" s="55"/>
      <c r="H9" s="100"/>
      <c r="I9" s="60" t="s">
        <v>89</v>
      </c>
      <c r="J9" s="1">
        <v>46</v>
      </c>
      <c r="K9" s="100"/>
      <c r="L9" s="60" t="s">
        <v>89</v>
      </c>
      <c r="M9" s="1">
        <v>30</v>
      </c>
      <c r="O9" s="100"/>
      <c r="P9" s="60" t="s">
        <v>89</v>
      </c>
      <c r="Q9" s="1">
        <v>314</v>
      </c>
      <c r="R9" s="100"/>
      <c r="S9" s="60" t="s">
        <v>89</v>
      </c>
      <c r="T9" s="1">
        <v>314</v>
      </c>
    </row>
    <row r="10" spans="1:20" x14ac:dyDescent="0.25">
      <c r="A10" s="100">
        <v>3</v>
      </c>
      <c r="B10" s="60" t="s">
        <v>87</v>
      </c>
      <c r="C10" s="1">
        <v>45</v>
      </c>
      <c r="D10" s="100">
        <v>8</v>
      </c>
      <c r="E10" s="60" t="s">
        <v>87</v>
      </c>
      <c r="F10" s="1">
        <v>35</v>
      </c>
      <c r="G10" s="55"/>
      <c r="H10" s="100">
        <v>3</v>
      </c>
      <c r="I10" s="60" t="s">
        <v>87</v>
      </c>
      <c r="J10" s="1">
        <v>51</v>
      </c>
      <c r="K10" s="100">
        <v>8</v>
      </c>
      <c r="L10" s="60" t="s">
        <v>87</v>
      </c>
      <c r="M10" s="1">
        <v>37</v>
      </c>
      <c r="O10" s="100">
        <v>3</v>
      </c>
      <c r="P10" s="60" t="s">
        <v>87</v>
      </c>
      <c r="Q10" s="1">
        <v>301</v>
      </c>
      <c r="R10" s="100">
        <v>8</v>
      </c>
      <c r="S10" s="60" t="s">
        <v>87</v>
      </c>
      <c r="T10" s="1">
        <v>300</v>
      </c>
    </row>
    <row r="11" spans="1:20" x14ac:dyDescent="0.25">
      <c r="A11" s="100"/>
      <c r="B11" s="60" t="s">
        <v>88</v>
      </c>
      <c r="C11" s="1">
        <v>36</v>
      </c>
      <c r="D11" s="100"/>
      <c r="E11" s="60" t="s">
        <v>88</v>
      </c>
      <c r="F11" s="1">
        <v>31</v>
      </c>
      <c r="G11" s="55"/>
      <c r="H11" s="100"/>
      <c r="I11" s="60" t="s">
        <v>88</v>
      </c>
      <c r="J11" s="1">
        <v>46</v>
      </c>
      <c r="K11" s="100"/>
      <c r="L11" s="60" t="s">
        <v>88</v>
      </c>
      <c r="M11" s="1">
        <v>42</v>
      </c>
      <c r="O11" s="100"/>
      <c r="P11" s="60" t="s">
        <v>88</v>
      </c>
      <c r="Q11" s="1">
        <v>309</v>
      </c>
      <c r="R11" s="100"/>
      <c r="S11" s="60" t="s">
        <v>88</v>
      </c>
      <c r="T11" s="1">
        <v>308</v>
      </c>
    </row>
    <row r="12" spans="1:20" x14ac:dyDescent="0.25">
      <c r="A12" s="100"/>
      <c r="B12" s="60" t="s">
        <v>89</v>
      </c>
      <c r="C12" s="1">
        <v>33</v>
      </c>
      <c r="D12" s="100"/>
      <c r="E12" s="60" t="s">
        <v>89</v>
      </c>
      <c r="F12" s="1">
        <v>30</v>
      </c>
      <c r="G12" s="55"/>
      <c r="H12" s="100"/>
      <c r="I12" s="60" t="s">
        <v>89</v>
      </c>
      <c r="J12" s="1">
        <v>54</v>
      </c>
      <c r="K12" s="100"/>
      <c r="L12" s="60" t="s">
        <v>89</v>
      </c>
      <c r="M12" s="1">
        <v>32</v>
      </c>
      <c r="O12" s="100"/>
      <c r="P12" s="60" t="s">
        <v>89</v>
      </c>
      <c r="Q12" s="1">
        <v>319</v>
      </c>
      <c r="R12" s="100"/>
      <c r="S12" s="60" t="s">
        <v>89</v>
      </c>
      <c r="T12" s="1">
        <v>319</v>
      </c>
    </row>
    <row r="13" spans="1:20" x14ac:dyDescent="0.25">
      <c r="A13" s="100">
        <v>4</v>
      </c>
      <c r="B13" s="60" t="s">
        <v>87</v>
      </c>
      <c r="C13" s="1">
        <v>38</v>
      </c>
      <c r="D13" s="100">
        <v>9</v>
      </c>
      <c r="E13" s="60" t="s">
        <v>87</v>
      </c>
      <c r="F13" s="1">
        <v>45</v>
      </c>
      <c r="G13" s="55"/>
      <c r="H13" s="100">
        <v>4</v>
      </c>
      <c r="I13" s="60" t="s">
        <v>87</v>
      </c>
      <c r="J13" s="1">
        <v>41</v>
      </c>
      <c r="K13" s="100">
        <v>9</v>
      </c>
      <c r="L13" s="60" t="s">
        <v>87</v>
      </c>
      <c r="M13" s="1">
        <v>40</v>
      </c>
      <c r="O13" s="100">
        <v>4</v>
      </c>
      <c r="P13" s="60" t="s">
        <v>87</v>
      </c>
      <c r="Q13" s="1">
        <v>200</v>
      </c>
      <c r="R13" s="100">
        <v>9</v>
      </c>
      <c r="S13" s="60" t="s">
        <v>87</v>
      </c>
      <c r="T13" s="1">
        <v>304</v>
      </c>
    </row>
    <row r="14" spans="1:20" x14ac:dyDescent="0.25">
      <c r="A14" s="100"/>
      <c r="B14" s="60" t="s">
        <v>88</v>
      </c>
      <c r="C14" s="1">
        <v>28</v>
      </c>
      <c r="D14" s="100"/>
      <c r="E14" s="60" t="s">
        <v>88</v>
      </c>
      <c r="F14" s="1">
        <v>35</v>
      </c>
      <c r="G14" s="55"/>
      <c r="H14" s="100"/>
      <c r="I14" s="60" t="s">
        <v>88</v>
      </c>
      <c r="J14" s="1">
        <v>51</v>
      </c>
      <c r="K14" s="100"/>
      <c r="L14" s="60" t="s">
        <v>88</v>
      </c>
      <c r="M14" s="1">
        <v>46</v>
      </c>
      <c r="O14" s="100"/>
      <c r="P14" s="60" t="s">
        <v>88</v>
      </c>
      <c r="Q14" s="1">
        <v>205</v>
      </c>
      <c r="R14" s="100"/>
      <c r="S14" s="60" t="s">
        <v>88</v>
      </c>
      <c r="T14" s="1">
        <v>308</v>
      </c>
    </row>
    <row r="15" spans="1:20" x14ac:dyDescent="0.25">
      <c r="A15" s="100"/>
      <c r="B15" s="60" t="s">
        <v>89</v>
      </c>
      <c r="C15" s="1">
        <v>47</v>
      </c>
      <c r="D15" s="100"/>
      <c r="E15" s="60" t="s">
        <v>89</v>
      </c>
      <c r="F15" s="1">
        <v>32</v>
      </c>
      <c r="G15" s="55"/>
      <c r="H15" s="100"/>
      <c r="I15" s="60" t="s">
        <v>89</v>
      </c>
      <c r="J15" s="1">
        <v>47</v>
      </c>
      <c r="K15" s="100"/>
      <c r="L15" s="60" t="s">
        <v>89</v>
      </c>
      <c r="M15" s="1">
        <v>39</v>
      </c>
      <c r="O15" s="100"/>
      <c r="P15" s="60" t="s">
        <v>89</v>
      </c>
      <c r="Q15" s="1">
        <v>210</v>
      </c>
      <c r="R15" s="100"/>
      <c r="S15" s="60" t="s">
        <v>89</v>
      </c>
      <c r="T15" s="1">
        <v>315</v>
      </c>
    </row>
    <row r="16" spans="1:20" x14ac:dyDescent="0.25">
      <c r="A16" s="100">
        <v>5</v>
      </c>
      <c r="B16" s="60" t="s">
        <v>87</v>
      </c>
      <c r="C16" s="1">
        <v>30</v>
      </c>
      <c r="D16" s="100">
        <v>10</v>
      </c>
      <c r="E16" s="60" t="s">
        <v>87</v>
      </c>
      <c r="F16" s="1">
        <v>50</v>
      </c>
      <c r="G16" s="55"/>
      <c r="H16" s="100">
        <v>5</v>
      </c>
      <c r="I16" s="60" t="s">
        <v>87</v>
      </c>
      <c r="J16" s="1">
        <v>55</v>
      </c>
      <c r="K16" s="100">
        <v>10</v>
      </c>
      <c r="L16" s="60" t="s">
        <v>87</v>
      </c>
      <c r="M16" s="1">
        <v>30</v>
      </c>
      <c r="O16" s="100">
        <v>5</v>
      </c>
      <c r="P16" s="60" t="s">
        <v>87</v>
      </c>
      <c r="Q16" s="1">
        <v>300</v>
      </c>
      <c r="R16" s="100">
        <v>10</v>
      </c>
      <c r="S16" s="60" t="s">
        <v>87</v>
      </c>
      <c r="T16" s="1">
        <v>301</v>
      </c>
    </row>
    <row r="17" spans="1:20" x14ac:dyDescent="0.25">
      <c r="A17" s="100"/>
      <c r="B17" s="60" t="s">
        <v>88</v>
      </c>
      <c r="C17" s="1">
        <v>35</v>
      </c>
      <c r="D17" s="100"/>
      <c r="E17" s="60" t="s">
        <v>88</v>
      </c>
      <c r="F17" s="1">
        <v>46</v>
      </c>
      <c r="G17" s="55"/>
      <c r="H17" s="100"/>
      <c r="I17" s="60" t="s">
        <v>88</v>
      </c>
      <c r="J17" s="1">
        <v>47</v>
      </c>
      <c r="K17" s="100"/>
      <c r="L17" s="60" t="s">
        <v>88</v>
      </c>
      <c r="M17" s="1">
        <v>37</v>
      </c>
      <c r="O17" s="100"/>
      <c r="P17" s="60" t="s">
        <v>88</v>
      </c>
      <c r="Q17" s="1">
        <v>301</v>
      </c>
      <c r="R17" s="100"/>
      <c r="S17" s="60" t="s">
        <v>88</v>
      </c>
      <c r="T17" s="1">
        <v>308</v>
      </c>
    </row>
    <row r="18" spans="1:20" x14ac:dyDescent="0.25">
      <c r="A18" s="100"/>
      <c r="B18" s="60" t="s">
        <v>89</v>
      </c>
      <c r="C18" s="1">
        <v>36</v>
      </c>
      <c r="D18" s="100"/>
      <c r="E18" s="60" t="s">
        <v>89</v>
      </c>
      <c r="F18" s="1">
        <v>42</v>
      </c>
      <c r="G18" s="55"/>
      <c r="H18" s="100"/>
      <c r="I18" s="60" t="s">
        <v>89</v>
      </c>
      <c r="J18" s="1">
        <v>30</v>
      </c>
      <c r="K18" s="100"/>
      <c r="L18" s="60" t="s">
        <v>89</v>
      </c>
      <c r="M18" s="1">
        <v>33</v>
      </c>
      <c r="O18" s="100"/>
      <c r="P18" s="60" t="s">
        <v>89</v>
      </c>
      <c r="Q18" s="1">
        <v>303</v>
      </c>
      <c r="R18" s="100"/>
      <c r="S18" s="60" t="s">
        <v>89</v>
      </c>
      <c r="T18" s="1">
        <v>3015</v>
      </c>
    </row>
    <row r="19" spans="1:20" x14ac:dyDescent="0.25">
      <c r="A19" s="126" t="s">
        <v>82</v>
      </c>
      <c r="B19" s="126"/>
      <c r="C19" s="126"/>
      <c r="D19" s="126"/>
      <c r="E19" s="126"/>
      <c r="F19" s="126"/>
      <c r="G19" s="55"/>
      <c r="H19" s="128" t="s">
        <v>82</v>
      </c>
      <c r="I19" s="129"/>
      <c r="J19" s="129"/>
      <c r="K19" s="129"/>
      <c r="L19" s="129"/>
      <c r="M19" s="130"/>
      <c r="O19" s="131" t="s">
        <v>83</v>
      </c>
      <c r="P19" s="131"/>
      <c r="Q19" s="131"/>
      <c r="R19" s="131"/>
      <c r="S19" s="131"/>
      <c r="T19" s="131"/>
    </row>
    <row r="20" spans="1:20" x14ac:dyDescent="0.25">
      <c r="A20" s="104" t="s">
        <v>15</v>
      </c>
      <c r="B20" s="104"/>
      <c r="C20" s="104"/>
      <c r="D20" s="104"/>
      <c r="E20" s="104"/>
      <c r="F20" s="104"/>
      <c r="G20" s="55"/>
      <c r="H20" s="132" t="s">
        <v>90</v>
      </c>
      <c r="I20" s="133"/>
      <c r="J20" s="133"/>
      <c r="K20" s="133"/>
      <c r="L20" s="133"/>
      <c r="M20" s="134"/>
      <c r="O20" s="104" t="s">
        <v>90</v>
      </c>
      <c r="P20" s="104"/>
      <c r="Q20" s="104"/>
      <c r="R20" s="104"/>
      <c r="S20" s="104"/>
      <c r="T20" s="104"/>
    </row>
    <row r="21" spans="1:20" x14ac:dyDescent="0.25">
      <c r="A21" s="61" t="s">
        <v>1</v>
      </c>
      <c r="B21" s="61" t="s">
        <v>85</v>
      </c>
      <c r="C21" s="61" t="s">
        <v>86</v>
      </c>
      <c r="D21" s="61" t="s">
        <v>1</v>
      </c>
      <c r="E21" s="61" t="s">
        <v>85</v>
      </c>
      <c r="F21" s="61" t="s">
        <v>86</v>
      </c>
      <c r="G21" s="55"/>
      <c r="H21" s="61" t="s">
        <v>1</v>
      </c>
      <c r="I21" s="61" t="s">
        <v>85</v>
      </c>
      <c r="J21" s="61" t="s">
        <v>86</v>
      </c>
      <c r="K21" s="61" t="s">
        <v>1</v>
      </c>
      <c r="L21" s="61" t="s">
        <v>85</v>
      </c>
      <c r="M21" s="61" t="s">
        <v>86</v>
      </c>
      <c r="O21" s="61" t="s">
        <v>1</v>
      </c>
      <c r="P21" s="61" t="s">
        <v>85</v>
      </c>
      <c r="Q21" s="61"/>
      <c r="R21" s="61" t="s">
        <v>1</v>
      </c>
      <c r="S21" s="61" t="s">
        <v>85</v>
      </c>
      <c r="T21" s="61"/>
    </row>
    <row r="22" spans="1:20" x14ac:dyDescent="0.25">
      <c r="A22" s="100">
        <v>1</v>
      </c>
      <c r="B22" s="60" t="s">
        <v>87</v>
      </c>
      <c r="C22" s="1">
        <v>39</v>
      </c>
      <c r="D22" s="100">
        <v>6</v>
      </c>
      <c r="E22" s="60" t="s">
        <v>87</v>
      </c>
      <c r="F22" s="1">
        <v>43</v>
      </c>
      <c r="G22" s="55"/>
      <c r="H22" s="100">
        <v>1</v>
      </c>
      <c r="I22" s="60" t="s">
        <v>87</v>
      </c>
      <c r="J22" s="1">
        <v>33</v>
      </c>
      <c r="K22" s="100">
        <v>6</v>
      </c>
      <c r="L22" s="60" t="s">
        <v>87</v>
      </c>
      <c r="M22" s="1">
        <v>29</v>
      </c>
      <c r="O22" s="100">
        <v>1</v>
      </c>
      <c r="P22" s="60" t="s">
        <v>87</v>
      </c>
      <c r="Q22" s="1">
        <v>200</v>
      </c>
      <c r="R22" s="100">
        <v>6</v>
      </c>
      <c r="S22" s="60" t="s">
        <v>87</v>
      </c>
      <c r="T22" s="1">
        <v>300</v>
      </c>
    </row>
    <row r="23" spans="1:20" x14ac:dyDescent="0.25">
      <c r="A23" s="100"/>
      <c r="B23" s="60" t="s">
        <v>88</v>
      </c>
      <c r="C23" s="1">
        <v>50</v>
      </c>
      <c r="D23" s="100"/>
      <c r="E23" s="60" t="s">
        <v>88</v>
      </c>
      <c r="F23" s="1">
        <v>58</v>
      </c>
      <c r="G23" s="55"/>
      <c r="H23" s="100"/>
      <c r="I23" s="60" t="s">
        <v>88</v>
      </c>
      <c r="J23" s="1">
        <v>35</v>
      </c>
      <c r="K23" s="100"/>
      <c r="L23" s="60" t="s">
        <v>88</v>
      </c>
      <c r="M23" s="1">
        <v>37</v>
      </c>
      <c r="O23" s="100"/>
      <c r="P23" s="60" t="s">
        <v>88</v>
      </c>
      <c r="Q23" s="1">
        <v>210</v>
      </c>
      <c r="R23" s="100"/>
      <c r="S23" s="60" t="s">
        <v>88</v>
      </c>
      <c r="T23" s="1">
        <v>340</v>
      </c>
    </row>
    <row r="24" spans="1:20" x14ac:dyDescent="0.25">
      <c r="A24" s="100"/>
      <c r="B24" s="60" t="s">
        <v>89</v>
      </c>
      <c r="C24" s="1">
        <v>50</v>
      </c>
      <c r="D24" s="100"/>
      <c r="E24" s="60" t="s">
        <v>89</v>
      </c>
      <c r="F24" s="1">
        <v>67</v>
      </c>
      <c r="G24" s="55"/>
      <c r="H24" s="100"/>
      <c r="I24" s="60" t="s">
        <v>89</v>
      </c>
      <c r="J24" s="1">
        <v>33</v>
      </c>
      <c r="K24" s="100"/>
      <c r="L24" s="60" t="s">
        <v>89</v>
      </c>
      <c r="M24" s="1">
        <v>34</v>
      </c>
      <c r="O24" s="100"/>
      <c r="P24" s="60" t="s">
        <v>89</v>
      </c>
      <c r="Q24" s="1">
        <v>220</v>
      </c>
      <c r="R24" s="100"/>
      <c r="S24" s="60" t="s">
        <v>89</v>
      </c>
      <c r="T24" s="1">
        <v>360</v>
      </c>
    </row>
    <row r="25" spans="1:20" x14ac:dyDescent="0.25">
      <c r="A25" s="100">
        <v>2</v>
      </c>
      <c r="B25" s="60" t="s">
        <v>87</v>
      </c>
      <c r="C25" s="1">
        <v>55</v>
      </c>
      <c r="D25" s="100">
        <v>7</v>
      </c>
      <c r="E25" s="60" t="s">
        <v>87</v>
      </c>
      <c r="F25" s="1">
        <v>40</v>
      </c>
      <c r="G25" s="55"/>
      <c r="H25" s="100">
        <v>2</v>
      </c>
      <c r="I25" s="60" t="s">
        <v>87</v>
      </c>
      <c r="J25" s="1">
        <v>38</v>
      </c>
      <c r="K25" s="100">
        <v>7</v>
      </c>
      <c r="L25" s="60" t="s">
        <v>87</v>
      </c>
      <c r="M25" s="1">
        <v>60</v>
      </c>
      <c r="O25" s="100">
        <v>2</v>
      </c>
      <c r="P25" s="60" t="s">
        <v>87</v>
      </c>
      <c r="Q25" s="1">
        <v>190</v>
      </c>
      <c r="R25" s="100">
        <v>7</v>
      </c>
      <c r="S25" s="60" t="s">
        <v>87</v>
      </c>
      <c r="T25" s="1">
        <v>200</v>
      </c>
    </row>
    <row r="26" spans="1:20" x14ac:dyDescent="0.25">
      <c r="A26" s="100"/>
      <c r="B26" s="60" t="s">
        <v>88</v>
      </c>
      <c r="C26" s="1">
        <v>52</v>
      </c>
      <c r="D26" s="100"/>
      <c r="E26" s="60" t="s">
        <v>88</v>
      </c>
      <c r="F26" s="1">
        <v>43</v>
      </c>
      <c r="G26" s="55"/>
      <c r="H26" s="100"/>
      <c r="I26" s="60" t="s">
        <v>88</v>
      </c>
      <c r="J26" s="1">
        <v>25</v>
      </c>
      <c r="K26" s="100"/>
      <c r="L26" s="60" t="s">
        <v>88</v>
      </c>
      <c r="M26" s="1">
        <v>55</v>
      </c>
      <c r="O26" s="100"/>
      <c r="P26" s="60" t="s">
        <v>88</v>
      </c>
      <c r="Q26" s="1">
        <v>250</v>
      </c>
      <c r="R26" s="100"/>
      <c r="S26" s="60" t="s">
        <v>88</v>
      </c>
      <c r="T26" s="1">
        <v>250</v>
      </c>
    </row>
    <row r="27" spans="1:20" x14ac:dyDescent="0.25">
      <c r="A27" s="100"/>
      <c r="B27" s="60" t="s">
        <v>89</v>
      </c>
      <c r="C27" s="1">
        <v>44</v>
      </c>
      <c r="D27" s="100"/>
      <c r="E27" s="60" t="s">
        <v>89</v>
      </c>
      <c r="F27" s="1">
        <v>40</v>
      </c>
      <c r="G27" s="55"/>
      <c r="H27" s="100"/>
      <c r="I27" s="60" t="s">
        <v>89</v>
      </c>
      <c r="J27" s="1">
        <v>20</v>
      </c>
      <c r="K27" s="100"/>
      <c r="L27" s="60" t="s">
        <v>89</v>
      </c>
      <c r="M27" s="1">
        <v>45</v>
      </c>
      <c r="O27" s="100"/>
      <c r="P27" s="60" t="s">
        <v>89</v>
      </c>
      <c r="Q27" s="1">
        <v>300</v>
      </c>
      <c r="R27" s="100"/>
      <c r="S27" s="60" t="s">
        <v>89</v>
      </c>
      <c r="T27" s="1">
        <v>300</v>
      </c>
    </row>
    <row r="28" spans="1:20" x14ac:dyDescent="0.25">
      <c r="A28" s="100">
        <v>3</v>
      </c>
      <c r="B28" s="60" t="s">
        <v>87</v>
      </c>
      <c r="C28" s="1">
        <v>43</v>
      </c>
      <c r="D28" s="100">
        <v>8</v>
      </c>
      <c r="E28" s="60" t="s">
        <v>87</v>
      </c>
      <c r="F28" s="1">
        <v>44</v>
      </c>
      <c r="G28" s="55"/>
      <c r="H28" s="100">
        <v>3</v>
      </c>
      <c r="I28" s="60" t="s">
        <v>87</v>
      </c>
      <c r="J28" s="1">
        <v>51</v>
      </c>
      <c r="K28" s="100">
        <v>8</v>
      </c>
      <c r="L28" s="60" t="s">
        <v>87</v>
      </c>
      <c r="M28" s="1">
        <v>37</v>
      </c>
      <c r="O28" s="100">
        <v>3</v>
      </c>
      <c r="P28" s="60" t="s">
        <v>87</v>
      </c>
      <c r="Q28" s="1">
        <v>250</v>
      </c>
      <c r="R28" s="100">
        <v>8</v>
      </c>
      <c r="S28" s="60" t="s">
        <v>87</v>
      </c>
      <c r="T28" s="1">
        <v>200</v>
      </c>
    </row>
    <row r="29" spans="1:20" x14ac:dyDescent="0.25">
      <c r="A29" s="100"/>
      <c r="B29" s="60" t="s">
        <v>88</v>
      </c>
      <c r="C29" s="1">
        <v>42</v>
      </c>
      <c r="D29" s="100"/>
      <c r="E29" s="60" t="s">
        <v>88</v>
      </c>
      <c r="F29" s="1">
        <v>47</v>
      </c>
      <c r="G29" s="55"/>
      <c r="H29" s="100"/>
      <c r="I29" s="60" t="s">
        <v>88</v>
      </c>
      <c r="J29" s="1">
        <v>43</v>
      </c>
      <c r="K29" s="100"/>
      <c r="L29" s="60" t="s">
        <v>88</v>
      </c>
      <c r="M29" s="1">
        <v>41</v>
      </c>
      <c r="O29" s="100"/>
      <c r="P29" s="60" t="s">
        <v>88</v>
      </c>
      <c r="Q29" s="1">
        <v>260</v>
      </c>
      <c r="R29" s="100"/>
      <c r="S29" s="60" t="s">
        <v>88</v>
      </c>
      <c r="T29" s="1">
        <v>205</v>
      </c>
    </row>
    <row r="30" spans="1:20" x14ac:dyDescent="0.25">
      <c r="A30" s="100"/>
      <c r="B30" s="60" t="s">
        <v>89</v>
      </c>
      <c r="C30" s="1">
        <v>49</v>
      </c>
      <c r="D30" s="100"/>
      <c r="E30" s="60" t="s">
        <v>89</v>
      </c>
      <c r="F30" s="1">
        <v>58</v>
      </c>
      <c r="G30" s="55"/>
      <c r="H30" s="100"/>
      <c r="I30" s="60" t="s">
        <v>89</v>
      </c>
      <c r="J30" s="1">
        <v>34</v>
      </c>
      <c r="K30" s="100"/>
      <c r="L30" s="60" t="s">
        <v>89</v>
      </c>
      <c r="M30" s="1">
        <v>33</v>
      </c>
      <c r="O30" s="100"/>
      <c r="P30" s="60" t="s">
        <v>89</v>
      </c>
      <c r="Q30" s="1">
        <v>280</v>
      </c>
      <c r="R30" s="100"/>
      <c r="S30" s="60" t="s">
        <v>89</v>
      </c>
      <c r="T30" s="1">
        <v>210</v>
      </c>
    </row>
    <row r="31" spans="1:20" x14ac:dyDescent="0.25">
      <c r="A31" s="100">
        <v>4</v>
      </c>
      <c r="B31" s="60" t="s">
        <v>87</v>
      </c>
      <c r="C31" s="1">
        <v>43</v>
      </c>
      <c r="D31" s="100">
        <v>9</v>
      </c>
      <c r="E31" s="60" t="s">
        <v>87</v>
      </c>
      <c r="F31" s="1">
        <v>40</v>
      </c>
      <c r="G31" s="55"/>
      <c r="H31" s="100">
        <v>4</v>
      </c>
      <c r="I31" s="60" t="s">
        <v>87</v>
      </c>
      <c r="J31" s="1">
        <v>53</v>
      </c>
      <c r="K31" s="100">
        <v>9</v>
      </c>
      <c r="L31" s="60" t="s">
        <v>87</v>
      </c>
      <c r="M31" s="1">
        <v>39</v>
      </c>
      <c r="O31" s="100">
        <v>4</v>
      </c>
      <c r="P31" s="60" t="s">
        <v>87</v>
      </c>
      <c r="Q31" s="1">
        <v>250</v>
      </c>
      <c r="R31" s="100">
        <v>9</v>
      </c>
      <c r="S31" s="60" t="s">
        <v>87</v>
      </c>
      <c r="T31" s="1">
        <v>300</v>
      </c>
    </row>
    <row r="32" spans="1:20" x14ac:dyDescent="0.25">
      <c r="A32" s="100"/>
      <c r="B32" s="60" t="s">
        <v>88</v>
      </c>
      <c r="C32" s="1">
        <v>53</v>
      </c>
      <c r="D32" s="100"/>
      <c r="E32" s="60" t="s">
        <v>88</v>
      </c>
      <c r="F32" s="1">
        <v>38</v>
      </c>
      <c r="G32" s="55"/>
      <c r="H32" s="100"/>
      <c r="I32" s="60" t="s">
        <v>88</v>
      </c>
      <c r="J32" s="1">
        <v>52</v>
      </c>
      <c r="K32" s="100"/>
      <c r="L32" s="60" t="s">
        <v>88</v>
      </c>
      <c r="M32" s="1">
        <v>45</v>
      </c>
      <c r="O32" s="100"/>
      <c r="P32" s="60" t="s">
        <v>88</v>
      </c>
      <c r="Q32" s="1">
        <v>260</v>
      </c>
      <c r="R32" s="100"/>
      <c r="S32" s="60" t="s">
        <v>88</v>
      </c>
      <c r="T32" s="1">
        <v>301</v>
      </c>
    </row>
    <row r="33" spans="1:20" x14ac:dyDescent="0.25">
      <c r="A33" s="100"/>
      <c r="B33" s="60" t="s">
        <v>89</v>
      </c>
      <c r="C33" s="1">
        <v>60</v>
      </c>
      <c r="D33" s="100"/>
      <c r="E33" s="60" t="s">
        <v>89</v>
      </c>
      <c r="F33" s="1">
        <v>36</v>
      </c>
      <c r="G33" s="55"/>
      <c r="H33" s="100"/>
      <c r="I33" s="60" t="s">
        <v>89</v>
      </c>
      <c r="J33" s="1">
        <v>37</v>
      </c>
      <c r="K33" s="100"/>
      <c r="L33" s="60" t="s">
        <v>89</v>
      </c>
      <c r="M33" s="1">
        <v>38</v>
      </c>
      <c r="O33" s="100"/>
      <c r="P33" s="60" t="s">
        <v>89</v>
      </c>
      <c r="Q33" s="1">
        <v>280</v>
      </c>
      <c r="R33" s="100"/>
      <c r="S33" s="60" t="s">
        <v>89</v>
      </c>
      <c r="T33" s="1">
        <v>304</v>
      </c>
    </row>
    <row r="34" spans="1:20" x14ac:dyDescent="0.25">
      <c r="A34" s="100">
        <v>5</v>
      </c>
      <c r="B34" s="60" t="s">
        <v>87</v>
      </c>
      <c r="C34" s="1">
        <v>40</v>
      </c>
      <c r="D34" s="100">
        <v>10</v>
      </c>
      <c r="E34" s="60" t="s">
        <v>87</v>
      </c>
      <c r="F34" s="1">
        <v>40</v>
      </c>
      <c r="G34" s="55"/>
      <c r="H34" s="100">
        <v>5</v>
      </c>
      <c r="I34" s="60" t="s">
        <v>87</v>
      </c>
      <c r="J34" s="1">
        <v>46</v>
      </c>
      <c r="K34" s="100">
        <v>10</v>
      </c>
      <c r="L34" s="60" t="s">
        <v>87</v>
      </c>
      <c r="M34" s="1">
        <v>30</v>
      </c>
      <c r="O34" s="100">
        <v>5</v>
      </c>
      <c r="P34" s="60" t="s">
        <v>87</v>
      </c>
      <c r="Q34" s="1">
        <v>250</v>
      </c>
      <c r="R34" s="100">
        <v>10</v>
      </c>
      <c r="S34" s="60" t="s">
        <v>87</v>
      </c>
      <c r="T34" s="1">
        <v>250</v>
      </c>
    </row>
    <row r="35" spans="1:20" x14ac:dyDescent="0.25">
      <c r="A35" s="100"/>
      <c r="B35" s="60" t="s">
        <v>88</v>
      </c>
      <c r="C35" s="1">
        <v>39</v>
      </c>
      <c r="D35" s="100"/>
      <c r="E35" s="60" t="s">
        <v>88</v>
      </c>
      <c r="F35" s="1">
        <v>46</v>
      </c>
      <c r="G35" s="55"/>
      <c r="H35" s="100"/>
      <c r="I35" s="60" t="s">
        <v>88</v>
      </c>
      <c r="J35" s="1">
        <v>44</v>
      </c>
      <c r="K35" s="100"/>
      <c r="L35" s="60" t="s">
        <v>88</v>
      </c>
      <c r="M35" s="1">
        <v>36</v>
      </c>
      <c r="O35" s="100"/>
      <c r="P35" s="60" t="s">
        <v>88</v>
      </c>
      <c r="Q35" s="1">
        <v>300</v>
      </c>
      <c r="R35" s="100"/>
      <c r="S35" s="60" t="s">
        <v>88</v>
      </c>
      <c r="T35" s="1">
        <v>300</v>
      </c>
    </row>
    <row r="36" spans="1:20" x14ac:dyDescent="0.25">
      <c r="A36" s="100"/>
      <c r="B36" s="60" t="s">
        <v>89</v>
      </c>
      <c r="C36" s="1">
        <v>32</v>
      </c>
      <c r="D36" s="100"/>
      <c r="E36" s="60" t="s">
        <v>89</v>
      </c>
      <c r="F36" s="1">
        <v>44</v>
      </c>
      <c r="G36" s="55"/>
      <c r="H36" s="100"/>
      <c r="I36" s="60" t="s">
        <v>89</v>
      </c>
      <c r="J36" s="1">
        <v>48</v>
      </c>
      <c r="K36" s="100"/>
      <c r="L36" s="60" t="s">
        <v>89</v>
      </c>
      <c r="M36" s="1">
        <v>33</v>
      </c>
      <c r="O36" s="100"/>
      <c r="P36" s="60" t="s">
        <v>89</v>
      </c>
      <c r="Q36" s="1">
        <v>350</v>
      </c>
      <c r="R36" s="100"/>
      <c r="S36" s="60" t="s">
        <v>89</v>
      </c>
      <c r="T36" s="1">
        <v>310</v>
      </c>
    </row>
    <row r="37" spans="1:20" x14ac:dyDescent="0.25">
      <c r="A37" s="126" t="s">
        <v>82</v>
      </c>
      <c r="B37" s="126"/>
      <c r="C37" s="126"/>
      <c r="D37" s="126"/>
      <c r="E37" s="126"/>
      <c r="F37" s="126"/>
      <c r="R37" s="127">
        <v>11</v>
      </c>
      <c r="S37" s="60" t="s">
        <v>87</v>
      </c>
      <c r="T37" s="62">
        <v>301</v>
      </c>
    </row>
    <row r="38" spans="1:20" x14ac:dyDescent="0.25">
      <c r="A38" s="104" t="s">
        <v>22</v>
      </c>
      <c r="B38" s="104"/>
      <c r="C38" s="104"/>
      <c r="D38" s="104"/>
      <c r="E38" s="104"/>
      <c r="F38" s="104"/>
      <c r="R38" s="127"/>
      <c r="S38" s="60" t="s">
        <v>88</v>
      </c>
      <c r="T38" s="62">
        <v>308</v>
      </c>
    </row>
    <row r="39" spans="1:20" x14ac:dyDescent="0.25">
      <c r="A39" s="61" t="s">
        <v>1</v>
      </c>
      <c r="B39" s="61" t="s">
        <v>85</v>
      </c>
      <c r="C39" s="61" t="s">
        <v>86</v>
      </c>
      <c r="D39" s="61" t="s">
        <v>1</v>
      </c>
      <c r="E39" s="61" t="s">
        <v>85</v>
      </c>
      <c r="F39" s="61" t="s">
        <v>86</v>
      </c>
      <c r="R39" s="127"/>
      <c r="S39" s="60" t="s">
        <v>89</v>
      </c>
      <c r="T39" s="62">
        <v>315</v>
      </c>
    </row>
    <row r="40" spans="1:20" x14ac:dyDescent="0.25">
      <c r="A40" s="100">
        <v>1</v>
      </c>
      <c r="B40" s="60" t="s">
        <v>87</v>
      </c>
      <c r="C40" s="1">
        <v>50</v>
      </c>
      <c r="D40" s="100">
        <v>5</v>
      </c>
      <c r="E40" s="60" t="s">
        <v>87</v>
      </c>
      <c r="F40" s="63">
        <v>39</v>
      </c>
    </row>
    <row r="41" spans="1:20" x14ac:dyDescent="0.25">
      <c r="A41" s="100"/>
      <c r="B41" s="60" t="s">
        <v>88</v>
      </c>
      <c r="C41" s="1">
        <v>53</v>
      </c>
      <c r="D41" s="100"/>
      <c r="E41" s="60" t="s">
        <v>88</v>
      </c>
      <c r="F41" s="63">
        <v>51</v>
      </c>
    </row>
    <row r="42" spans="1:20" x14ac:dyDescent="0.25">
      <c r="A42" s="100"/>
      <c r="B42" s="60" t="s">
        <v>89</v>
      </c>
      <c r="C42" s="1">
        <v>55</v>
      </c>
      <c r="D42" s="100"/>
      <c r="E42" s="60" t="s">
        <v>89</v>
      </c>
      <c r="F42" s="63">
        <v>53</v>
      </c>
    </row>
    <row r="43" spans="1:20" x14ac:dyDescent="0.25">
      <c r="A43" s="100">
        <v>2</v>
      </c>
      <c r="B43" s="60" t="s">
        <v>87</v>
      </c>
      <c r="C43" s="1">
        <v>40</v>
      </c>
      <c r="D43" s="100">
        <v>6</v>
      </c>
      <c r="E43" s="60" t="s">
        <v>87</v>
      </c>
      <c r="F43" s="63">
        <v>40</v>
      </c>
    </row>
    <row r="44" spans="1:20" x14ac:dyDescent="0.25">
      <c r="A44" s="100"/>
      <c r="B44" s="60" t="s">
        <v>88</v>
      </c>
      <c r="C44" s="1">
        <v>45</v>
      </c>
      <c r="D44" s="100"/>
      <c r="E44" s="60" t="s">
        <v>88</v>
      </c>
      <c r="F44" s="63">
        <v>45</v>
      </c>
    </row>
    <row r="45" spans="1:20" x14ac:dyDescent="0.25">
      <c r="A45" s="100"/>
      <c r="B45" s="60" t="s">
        <v>89</v>
      </c>
      <c r="C45" s="1">
        <v>50</v>
      </c>
      <c r="D45" s="100"/>
      <c r="E45" s="60" t="s">
        <v>89</v>
      </c>
      <c r="F45" s="63">
        <v>50</v>
      </c>
    </row>
    <row r="46" spans="1:20" x14ac:dyDescent="0.25">
      <c r="A46" s="100">
        <v>3</v>
      </c>
      <c r="B46" s="60" t="s">
        <v>87</v>
      </c>
      <c r="C46" s="1">
        <v>48</v>
      </c>
      <c r="D46" s="100">
        <v>7</v>
      </c>
      <c r="E46" s="60" t="s">
        <v>87</v>
      </c>
      <c r="F46" s="1">
        <v>41</v>
      </c>
    </row>
    <row r="47" spans="1:20" x14ac:dyDescent="0.25">
      <c r="A47" s="100"/>
      <c r="B47" s="60" t="s">
        <v>88</v>
      </c>
      <c r="C47" s="1">
        <v>52</v>
      </c>
      <c r="D47" s="100"/>
      <c r="E47" s="60" t="s">
        <v>88</v>
      </c>
      <c r="F47" s="1">
        <v>44</v>
      </c>
    </row>
    <row r="48" spans="1:20" x14ac:dyDescent="0.25">
      <c r="A48" s="100"/>
      <c r="B48" s="60" t="s">
        <v>89</v>
      </c>
      <c r="C48" s="1">
        <v>60</v>
      </c>
      <c r="D48" s="100"/>
      <c r="E48" s="60" t="s">
        <v>89</v>
      </c>
      <c r="F48" s="1">
        <v>51</v>
      </c>
    </row>
    <row r="49" spans="1:6" x14ac:dyDescent="0.25">
      <c r="A49" s="102">
        <v>4</v>
      </c>
      <c r="B49" s="60" t="s">
        <v>87</v>
      </c>
      <c r="C49" s="1">
        <v>46</v>
      </c>
      <c r="D49" s="102">
        <v>8</v>
      </c>
      <c r="E49" s="60" t="s">
        <v>87</v>
      </c>
      <c r="F49" s="1">
        <v>39</v>
      </c>
    </row>
    <row r="50" spans="1:6" x14ac:dyDescent="0.25">
      <c r="A50" s="105"/>
      <c r="B50" s="60" t="s">
        <v>88</v>
      </c>
      <c r="C50" s="1">
        <v>48</v>
      </c>
      <c r="D50" s="105"/>
      <c r="E50" s="60" t="s">
        <v>88</v>
      </c>
      <c r="F50" s="1">
        <v>45</v>
      </c>
    </row>
    <row r="51" spans="1:6" x14ac:dyDescent="0.25">
      <c r="A51" s="103"/>
      <c r="B51" s="60" t="s">
        <v>89</v>
      </c>
      <c r="C51" s="1">
        <v>51</v>
      </c>
      <c r="D51" s="103"/>
      <c r="E51" s="60" t="s">
        <v>89</v>
      </c>
      <c r="F51" s="1">
        <v>49</v>
      </c>
    </row>
  </sheetData>
  <mergeCells count="83">
    <mergeCell ref="R4:R6"/>
    <mergeCell ref="A1:F1"/>
    <mergeCell ref="H1:M1"/>
    <mergeCell ref="O1:T1"/>
    <mergeCell ref="A2:F2"/>
    <mergeCell ref="H2:M2"/>
    <mergeCell ref="O2:T2"/>
    <mergeCell ref="A4:A6"/>
    <mergeCell ref="D4:D6"/>
    <mergeCell ref="H4:H6"/>
    <mergeCell ref="K4:K6"/>
    <mergeCell ref="O4:O6"/>
    <mergeCell ref="R10:R12"/>
    <mergeCell ref="A7:A9"/>
    <mergeCell ref="D7:D9"/>
    <mergeCell ref="H7:H9"/>
    <mergeCell ref="K7:K9"/>
    <mergeCell ref="O7:O9"/>
    <mergeCell ref="R7:R9"/>
    <mergeCell ref="A10:A12"/>
    <mergeCell ref="D10:D12"/>
    <mergeCell ref="H10:H12"/>
    <mergeCell ref="K10:K12"/>
    <mergeCell ref="O10:O12"/>
    <mergeCell ref="R16:R18"/>
    <mergeCell ref="A13:A15"/>
    <mergeCell ref="D13:D15"/>
    <mergeCell ref="H13:H15"/>
    <mergeCell ref="K13:K15"/>
    <mergeCell ref="O13:O15"/>
    <mergeCell ref="R13:R15"/>
    <mergeCell ref="A16:A18"/>
    <mergeCell ref="D16:D18"/>
    <mergeCell ref="H16:H18"/>
    <mergeCell ref="K16:K18"/>
    <mergeCell ref="O16:O18"/>
    <mergeCell ref="R22:R24"/>
    <mergeCell ref="A19:F19"/>
    <mergeCell ref="H19:M19"/>
    <mergeCell ref="O19:T19"/>
    <mergeCell ref="A20:F20"/>
    <mergeCell ref="H20:M20"/>
    <mergeCell ref="O20:T20"/>
    <mergeCell ref="A22:A24"/>
    <mergeCell ref="D22:D24"/>
    <mergeCell ref="H22:H24"/>
    <mergeCell ref="K22:K24"/>
    <mergeCell ref="O22:O24"/>
    <mergeCell ref="R28:R30"/>
    <mergeCell ref="A25:A27"/>
    <mergeCell ref="D25:D27"/>
    <mergeCell ref="H25:H27"/>
    <mergeCell ref="K25:K27"/>
    <mergeCell ref="O25:O27"/>
    <mergeCell ref="R25:R27"/>
    <mergeCell ref="A28:A30"/>
    <mergeCell ref="D28:D30"/>
    <mergeCell ref="H28:H30"/>
    <mergeCell ref="K28:K30"/>
    <mergeCell ref="O28:O30"/>
    <mergeCell ref="R34:R36"/>
    <mergeCell ref="A31:A33"/>
    <mergeCell ref="D31:D33"/>
    <mergeCell ref="H31:H33"/>
    <mergeCell ref="K31:K33"/>
    <mergeCell ref="O31:O33"/>
    <mergeCell ref="R31:R33"/>
    <mergeCell ref="A34:A36"/>
    <mergeCell ref="D34:D36"/>
    <mergeCell ref="H34:H36"/>
    <mergeCell ref="K34:K36"/>
    <mergeCell ref="O34:O36"/>
    <mergeCell ref="R37:R39"/>
    <mergeCell ref="A38:F38"/>
    <mergeCell ref="A40:A42"/>
    <mergeCell ref="D40:D42"/>
    <mergeCell ref="A43:A45"/>
    <mergeCell ref="D43:D45"/>
    <mergeCell ref="A46:A48"/>
    <mergeCell ref="D46:D48"/>
    <mergeCell ref="A49:A51"/>
    <mergeCell ref="D49:D51"/>
    <mergeCell ref="A37:F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покр INDVI</vt:lpstr>
      <vt:lpstr>Бот сост З 1 пв</vt:lpstr>
      <vt:lpstr>Бот сост  2 дв</vt:lpstr>
      <vt:lpstr>Бот сост З 3 дв</vt:lpstr>
      <vt:lpstr>Бот сост контроль</vt:lpstr>
      <vt:lpstr>Урожайность</vt:lpstr>
      <vt:lpstr>Почва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2022-10-06T21:49:06Z</dcterms:modified>
</cp:coreProperties>
</file>