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9405" tabRatio="719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CCmd!$D$3:$D$9</definedName>
    <definedName name="ExternalData_1" localSheetId="1">'draft-phonon'!$B$1:$B$9</definedName>
  </definedNames>
  <calcPr calcId="144525" concurrentCalc="0"/>
</workbook>
</file>

<file path=xl/connections.xml><?xml version="1.0" encoding="utf-8"?>
<connections xmlns="http://schemas.openxmlformats.org/spreadsheetml/2006/main">
  <connection id="1" name="PN" type="6" background="1" refreshedVersion="2" saveData="1">
    <textPr sourceFile="F:\William\diamond\PBE3\PN.txt">
      <textFields>
        <textField/>
      </textFields>
    </textPr>
  </connection>
  <connection id="2" name="tmp" type="6" background="1" refreshedVersion="2" saveData="1">
    <textPr sourceFile="F:\William\ethylene\PBE3\tmp.txt">
      <textFields>
        <textField/>
      </textFields>
    </textPr>
  </connection>
  <connection id="3" name="tmp1" type="6" background="1" refreshedVersion="2" saveData="1">
    <textPr sourceFile="F:\William\tmp\tmp.txt">
      <textFields>
        <textField/>
      </textFields>
    </textPr>
  </connection>
  <connection id="4" name="tmp2" type="6" background="1" refreshedVersion="2" saveData="1">
    <textPr sourceFile="F:\William\PV0c\tmp.txt" space="1" consecutive="1">
      <textFields>
        <textField/>
      </textFields>
    </textPr>
  </connection>
  <connection id="5" name="tmpp1" type="6" background="1" refreshedVersion="2" saveData="1">
    <textPr sourceFile="F:\William\PV0c\tmpp.txt" space="1" consecutive="1">
      <textFields>
        <textField/>
      </textFields>
    </textPr>
  </connection>
  <connection id="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<sst xmlns="http://schemas.openxmlformats.org/spreadsheetml/2006/main" count="20">
  <si>
    <t>V</t>
  </si>
  <si>
    <t>vol ratio</t>
  </si>
  <si>
    <t>QM</t>
  </si>
  <si>
    <t>PN</t>
  </si>
  <si>
    <t>QMPN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</si>
  <si>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</si>
  <si>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</si>
  <si>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</si>
  <si>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</si>
  <si>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</si>
  <si>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</si>
  <si>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</si>
  <si>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</si>
  <si>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</si>
  <si>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a</t>
  </si>
  <si>
    <t>b</t>
  </si>
  <si>
    <t>c</t>
  </si>
  <si>
    <t>QM/2</t>
  </si>
  <si>
    <t>vol%</t>
  </si>
  <si>
    <t>vol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</si>
</sst>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" fillId="9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2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29" borderId="1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topLeftCell="B1" workbookViewId="0">
      <selection activeCell="B2" sqref="B2:B9"/>
    </sheetView>
  </sheetViews>
  <sheetFormatPr defaultColWidth="9" defaultRowHeight="15.75" outlineLevelCol="5"/>
  <cols>
    <col min="1" max="1" width="9" style="1"/>
    <col min="2" max="2" width="9.375" style="1"/>
    <col min="3" max="3" width="19.125" style="1" customWidth="1"/>
    <col min="4" max="4" width="9.5" style="1" customWidth="1"/>
    <col min="5" max="5" width="12.625" style="1"/>
    <col min="6" max="6" width="13.75" style="1"/>
    <col min="7" max="16384" width="9" style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>
      <c r="B2">
        <v>132.850104</v>
      </c>
      <c r="C2" s="1">
        <v>1.02</v>
      </c>
      <c r="D2" s="1">
        <v>-32.305627</v>
      </c>
      <c r="E2">
        <v>0</v>
      </c>
      <c r="F2" s="1">
        <f>D2+E2</f>
        <v>-32.305627</v>
      </c>
    </row>
    <row r="3" spans="1:6">
      <c r="A3" s="1" t="s">
        <v>5</v>
      </c>
      <c r="B3">
        <v>130.2452</v>
      </c>
      <c r="C3" s="1">
        <v>1</v>
      </c>
      <c r="D3">
        <v>-32.308937</v>
      </c>
      <c r="E3">
        <v>0</v>
      </c>
      <c r="F3" s="1">
        <f t="shared" ref="F3:F8" si="0">D3+E3</f>
        <v>-32.308937</v>
      </c>
    </row>
    <row r="4" spans="1:6">
      <c r="A4" s="1" t="s">
        <v>6</v>
      </c>
      <c r="B4">
        <v>127.640296</v>
      </c>
      <c r="C4" s="1">
        <v>0.98</v>
      </c>
      <c r="D4">
        <v>-32.311858</v>
      </c>
      <c r="E4">
        <v>0</v>
      </c>
      <c r="F4" s="1">
        <f t="shared" si="0"/>
        <v>-32.311858</v>
      </c>
    </row>
    <row r="5" spans="1:6">
      <c r="A5" s="1" t="s">
        <v>7</v>
      </c>
      <c r="B5">
        <v>125.035392</v>
      </c>
      <c r="C5" s="1">
        <v>0.96</v>
      </c>
      <c r="D5">
        <v>-32.314062</v>
      </c>
      <c r="E5">
        <v>0</v>
      </c>
      <c r="F5" s="1">
        <f t="shared" si="0"/>
        <v>-32.314062</v>
      </c>
    </row>
    <row r="6" spans="1:6">
      <c r="A6" s="1" t="s">
        <v>8</v>
      </c>
      <c r="B6">
        <v>122.430488</v>
      </c>
      <c r="C6" s="1">
        <v>0.94</v>
      </c>
      <c r="D6">
        <v>-32.3160085</v>
      </c>
      <c r="E6">
        <v>0</v>
      </c>
      <c r="F6" s="1">
        <f t="shared" si="0"/>
        <v>-32.3160085</v>
      </c>
    </row>
    <row r="7" spans="1:6">
      <c r="A7" s="1" t="s">
        <v>9</v>
      </c>
      <c r="B7">
        <v>119.825584</v>
      </c>
      <c r="C7" s="1">
        <v>0.92</v>
      </c>
      <c r="D7">
        <v>-32.317202</v>
      </c>
      <c r="E7">
        <v>0</v>
      </c>
      <c r="F7" s="1">
        <f t="shared" si="0"/>
        <v>-32.317202</v>
      </c>
    </row>
    <row r="8" spans="1:6">
      <c r="A8" s="1" t="s">
        <v>10</v>
      </c>
      <c r="B8">
        <v>117.22068</v>
      </c>
      <c r="C8" s="1">
        <v>0.9</v>
      </c>
      <c r="D8">
        <v>-32.3173525</v>
      </c>
      <c r="E8">
        <v>0</v>
      </c>
      <c r="F8" s="1">
        <f t="shared" si="0"/>
        <v>-32.3173525</v>
      </c>
    </row>
    <row r="9" spans="1:6">
      <c r="A9" s="1" t="s">
        <v>11</v>
      </c>
      <c r="B9">
        <v>109.405968</v>
      </c>
      <c r="C9" s="1">
        <v>0.84</v>
      </c>
      <c r="D9">
        <v>-32.311747</v>
      </c>
      <c r="E9">
        <v>0</v>
      </c>
      <c r="F9" s="1">
        <f>E9+D9</f>
        <v>-32.311747</v>
      </c>
    </row>
    <row r="10" spans="1:5">
      <c r="A10" s="1" t="s">
        <v>12</v>
      </c>
      <c r="B10"/>
      <c r="C10" s="1"/>
      <c r="D10" s="1"/>
      <c r="E10"/>
    </row>
    <row r="11" spans="1:5">
      <c r="A11" s="1" t="s">
        <v>13</v>
      </c>
      <c r="B11"/>
      <c r="C11" s="1"/>
      <c r="D11" s="1"/>
      <c r="E1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1" t="s">
        <v>14</v>
      </c>
      <c r="B1">
        <v>29.3096749</v>
      </c>
      <c r="C1">
        <f>B1*1000/6.022140857E+23*6242000000000000000/16</f>
        <v>0.0189873289115637</v>
      </c>
    </row>
    <row r="2" spans="1:3">
      <c r="A2" s="1" t="s">
        <v>15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1" t="s">
        <v>16</v>
      </c>
      <c r="B3">
        <v>30.495898</v>
      </c>
      <c r="C3">
        <f t="shared" si="0"/>
        <v>0.0197557853423853</v>
      </c>
    </row>
    <row r="4" spans="1:3">
      <c r="A4" s="1" t="s">
        <v>5</v>
      </c>
      <c r="B4">
        <v>31.1166284</v>
      </c>
      <c r="C4">
        <f t="shared" si="0"/>
        <v>0.0201579055402523</v>
      </c>
    </row>
    <row r="5" spans="1:3">
      <c r="A5" s="1" t="s">
        <v>6</v>
      </c>
      <c r="B5">
        <v>31.7568846</v>
      </c>
      <c r="C5">
        <f t="shared" si="0"/>
        <v>0.0205726748987848</v>
      </c>
    </row>
    <row r="6" spans="1:3">
      <c r="A6" s="1" t="s">
        <v>7</v>
      </c>
      <c r="B6">
        <v>32.4174621</v>
      </c>
      <c r="C6">
        <f t="shared" si="0"/>
        <v>0.0210006087570371</v>
      </c>
    </row>
    <row r="7" spans="1:3">
      <c r="A7" s="1" t="s">
        <v>8</v>
      </c>
      <c r="B7">
        <v>33.0976486</v>
      </c>
      <c r="C7">
        <f t="shared" si="0"/>
        <v>0.0214412456743952</v>
      </c>
    </row>
    <row r="8" spans="1:3">
      <c r="A8" s="1" t="s">
        <v>9</v>
      </c>
      <c r="B8">
        <v>33.8007879</v>
      </c>
      <c r="C8">
        <f t="shared" si="0"/>
        <v>0.0218967518239959</v>
      </c>
    </row>
    <row r="9" spans="1:3">
      <c r="A9" s="1" t="s">
        <v>10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workbookViewId="0">
      <selection activeCell="E4" sqref="E4:E11"/>
    </sheetView>
  </sheetViews>
  <sheetFormatPr defaultColWidth="9" defaultRowHeight="15.75" outlineLevelCol="6"/>
  <cols>
    <col min="2" max="2" width="9.5"/>
    <col min="3" max="3" width="11.5"/>
    <col min="5" max="5" width="11.5"/>
    <col min="6" max="7" width="12.625"/>
  </cols>
  <sheetData>
    <row r="1" spans="2:5">
      <c r="B1" t="s">
        <v>2</v>
      </c>
      <c r="C1" t="s">
        <v>17</v>
      </c>
      <c r="D1" t="s">
        <v>18</v>
      </c>
      <c r="E1" t="s">
        <v>19</v>
      </c>
    </row>
    <row r="2" spans="1:6">
      <c r="A2" s="1" t="s">
        <v>14</v>
      </c>
      <c r="B2" s="2">
        <v>-18.143411</v>
      </c>
      <c r="C2">
        <f>B2/2</f>
        <v>-9.0717055</v>
      </c>
      <c r="D2" s="1">
        <v>1.06</v>
      </c>
      <c r="E2">
        <f>$D2*130.2452</f>
        <v>138.059912</v>
      </c>
      <c r="F2">
        <f>D2^(1/3)</f>
        <v>1.01961282242222</v>
      </c>
    </row>
    <row r="3" spans="1:6">
      <c r="A3" s="1" t="s">
        <v>15</v>
      </c>
      <c r="B3" s="2">
        <v>-18.228197</v>
      </c>
      <c r="C3">
        <f t="shared" ref="C3:C13" si="0">B3/2</f>
        <v>-9.1140985</v>
      </c>
      <c r="D3" s="1">
        <v>1.04</v>
      </c>
      <c r="E3">
        <f>$D3*130.2452</f>
        <v>135.455008</v>
      </c>
      <c r="F3">
        <f t="shared" ref="F3:F15" si="1">D3^(1/3)</f>
        <v>1.01315940382018</v>
      </c>
    </row>
    <row r="4" spans="1:7">
      <c r="A4" s="1" t="s">
        <v>16</v>
      </c>
      <c r="B4" s="2">
        <v>-64.611254</v>
      </c>
      <c r="C4">
        <f t="shared" si="0"/>
        <v>-32.305627</v>
      </c>
      <c r="D4" s="1">
        <v>1.02</v>
      </c>
      <c r="E4">
        <f>$D4*130.2452</f>
        <v>132.850104</v>
      </c>
      <c r="F4">
        <f t="shared" si="1"/>
        <v>1.00662270956011</v>
      </c>
      <c r="G4">
        <f>B4/2</f>
        <v>-32.305627</v>
      </c>
    </row>
    <row r="5" spans="1:7">
      <c r="A5" s="1" t="s">
        <v>5</v>
      </c>
      <c r="B5" s="3">
        <v>-64.617874</v>
      </c>
      <c r="C5">
        <f t="shared" si="0"/>
        <v>-32.308937</v>
      </c>
      <c r="D5" s="1">
        <v>1</v>
      </c>
      <c r="E5">
        <f t="shared" ref="E5:E13" si="2">$D5*130.2452</f>
        <v>130.2452</v>
      </c>
      <c r="F5">
        <f t="shared" si="1"/>
        <v>1</v>
      </c>
      <c r="G5">
        <f t="shared" ref="G5:G13" si="3">B5/2</f>
        <v>-32.308937</v>
      </c>
    </row>
    <row r="6" spans="1:7">
      <c r="A6" s="1" t="s">
        <v>6</v>
      </c>
      <c r="B6" s="3">
        <v>-64.623716</v>
      </c>
      <c r="C6">
        <f t="shared" si="0"/>
        <v>-32.311858</v>
      </c>
      <c r="D6" s="1">
        <v>0.98</v>
      </c>
      <c r="E6">
        <f t="shared" si="2"/>
        <v>127.640296</v>
      </c>
      <c r="F6">
        <f t="shared" si="1"/>
        <v>0.993288388379269</v>
      </c>
      <c r="G6">
        <f t="shared" si="3"/>
        <v>-32.311858</v>
      </c>
    </row>
    <row r="7" spans="1:7">
      <c r="A7" s="1" t="s">
        <v>7</v>
      </c>
      <c r="B7" s="3">
        <v>-64.628124</v>
      </c>
      <c r="C7">
        <f t="shared" si="0"/>
        <v>-32.314062</v>
      </c>
      <c r="D7" s="1">
        <v>0.96</v>
      </c>
      <c r="E7">
        <f t="shared" si="2"/>
        <v>125.035392</v>
      </c>
      <c r="F7">
        <f t="shared" si="1"/>
        <v>0.986484829732188</v>
      </c>
      <c r="G7">
        <f t="shared" si="3"/>
        <v>-32.314062</v>
      </c>
    </row>
    <row r="8" spans="1:7">
      <c r="A8" s="1" t="s">
        <v>8</v>
      </c>
      <c r="B8" s="3">
        <v>-64.632017</v>
      </c>
      <c r="C8">
        <f t="shared" si="0"/>
        <v>-32.3160085</v>
      </c>
      <c r="D8" s="1">
        <v>0.94</v>
      </c>
      <c r="E8">
        <f t="shared" si="2"/>
        <v>122.430488</v>
      </c>
      <c r="F8">
        <f t="shared" si="1"/>
        <v>0.979586108715562</v>
      </c>
      <c r="G8">
        <f t="shared" si="3"/>
        <v>-32.3160085</v>
      </c>
    </row>
    <row r="9" spans="1:7">
      <c r="A9" s="1" t="s">
        <v>9</v>
      </c>
      <c r="B9" s="3">
        <v>-64.634404</v>
      </c>
      <c r="C9">
        <f t="shared" si="0"/>
        <v>-32.317202</v>
      </c>
      <c r="D9" s="1">
        <v>0.92</v>
      </c>
      <c r="E9">
        <f t="shared" si="2"/>
        <v>119.825584</v>
      </c>
      <c r="F9">
        <f t="shared" si="1"/>
        <v>0.972588826218856</v>
      </c>
      <c r="G9">
        <f t="shared" si="3"/>
        <v>-32.317202</v>
      </c>
    </row>
    <row r="10" spans="1:7">
      <c r="A10" s="1" t="s">
        <v>10</v>
      </c>
      <c r="B10" s="3">
        <v>-64.634705</v>
      </c>
      <c r="C10">
        <f t="shared" si="0"/>
        <v>-32.3173525</v>
      </c>
      <c r="D10" s="1">
        <v>0.9</v>
      </c>
      <c r="E10">
        <f t="shared" si="2"/>
        <v>117.22068</v>
      </c>
      <c r="F10">
        <f t="shared" si="1"/>
        <v>0.96548938460563</v>
      </c>
      <c r="G10">
        <f t="shared" si="3"/>
        <v>-32.3173525</v>
      </c>
    </row>
    <row r="11" spans="1:7">
      <c r="A11" s="1" t="s">
        <v>11</v>
      </c>
      <c r="B11" s="2">
        <v>-64.623494</v>
      </c>
      <c r="C11">
        <f t="shared" si="0"/>
        <v>-32.311747</v>
      </c>
      <c r="D11" s="1">
        <v>0.84</v>
      </c>
      <c r="E11">
        <f t="shared" si="2"/>
        <v>109.405968</v>
      </c>
      <c r="F11">
        <f t="shared" si="1"/>
        <v>0.943538796063307</v>
      </c>
      <c r="G11">
        <f t="shared" si="3"/>
        <v>-32.311747</v>
      </c>
    </row>
    <row r="12" spans="1:7">
      <c r="A12" s="1" t="s">
        <v>12</v>
      </c>
      <c r="B12" s="3">
        <v>-64.40961</v>
      </c>
      <c r="C12">
        <f t="shared" si="0"/>
        <v>-32.204805</v>
      </c>
      <c r="D12" s="1">
        <v>0.68</v>
      </c>
      <c r="E12">
        <f t="shared" si="2"/>
        <v>88.566736</v>
      </c>
      <c r="F12">
        <f t="shared" si="1"/>
        <v>0.879365934431636</v>
      </c>
      <c r="G12">
        <f t="shared" si="3"/>
        <v>-32.204805</v>
      </c>
    </row>
    <row r="13" spans="1:7">
      <c r="A13" s="1" t="s">
        <v>13</v>
      </c>
      <c r="B13" s="3">
        <v>-63.700104</v>
      </c>
      <c r="C13">
        <f t="shared" si="0"/>
        <v>-31.850052</v>
      </c>
      <c r="D13" s="1">
        <v>0.55</v>
      </c>
      <c r="E13">
        <f t="shared" si="2"/>
        <v>71.63486</v>
      </c>
      <c r="F13">
        <f t="shared" si="1"/>
        <v>0.819321270600646</v>
      </c>
      <c r="G13">
        <f t="shared" si="3"/>
        <v>-31.850052</v>
      </c>
    </row>
    <row r="14" spans="4:4">
      <c r="D14" s="1"/>
    </row>
    <row r="15" spans="4:4">
      <c r="D1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2017-03-28T21:40:32Z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