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phonopy!$B$1:$F$24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4" type="6" background="1" refreshedVersion="2" saveData="1">
    <textPr sourceFile="F:\William\tmp.txt" space="1" consecutive="1">
      <textFields>
        <textField/>
      </textFields>
    </textPr>
  </connection>
  <connection id="1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2" name="tmpfull" type="6" background="1" refreshedVersion="2" saveData="1">
    <textPr sourceFile="F:\William\tmp\tmpfull.txt">
      <textFields>
        <textField/>
      </textFields>
    </textPr>
  </connection>
  <connection id="13" name="tmpp" type="6" background="1" refreshedVersion="2" saveData="1">
    <textPr sourceFile="F:\William\PV0c\tmpp.txt" space="1" consecutive="1">
      <textFields>
        <textField/>
      </textFields>
    </textPr>
  </connection>
  <connection id="14" name="tmpp1" type="6" background="1" refreshedVersion="2" saveData="1">
    <textPr sourceFile="F:\William\PV0c\tmpp.txt" space="1" consecutive="1">
      <textFields>
        <textField/>
      </textFields>
    </textPr>
  </connection>
  <connection id="15" name="tmpt" type="6" background="1" refreshedVersion="2" saveData="1">
    <textPr sourceFile="F:\William\PV0c\tmpt.txt" space="1" consecutive="1">
      <textFields>
        <textField/>
      </textFields>
    </textPr>
  </connection>
  <connection id="16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<sst xmlns="http://schemas.openxmlformats.org/spreadsheetml/2006/main" count="172">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</sst>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  <c:pt idx="0">
                  <c:v>2.12973013381394</c:v>
                </c:pt>
                <c:pt idx="1">
                  <c:v>2.13150838717795</c:v>
                </c:pt>
                <c:pt idx="2">
                  <c:v>2.13514365883235</c:v>
                </c:pt>
                <c:pt idx="3">
                  <c:v>2.13704943512894</c:v>
                </c:pt>
                <c:pt idx="4">
                  <c:v>2.13943996052378</c:v>
                </c:pt>
                <c:pt idx="5">
                  <c:v>2.14394845169428</c:v>
                </c:pt>
                <c:pt idx="6">
                  <c:v>2.14364631919282</c:v>
                </c:pt>
                <c:pt idx="7">
                  <c:v>2.14761407685137</c:v>
                </c:pt>
                <c:pt idx="8">
                  <c:v>2.14953236250955</c:v>
                </c:pt>
                <c:pt idx="9">
                  <c:v>2.15045517247771</c:v>
                </c:pt>
                <c:pt idx="10">
                  <c:v>2.15259662164836</c:v>
                </c:pt>
                <c:pt idx="11">
                  <c:v>2.15454250434452</c:v>
                </c:pt>
                <c:pt idx="12">
                  <c:v>2.155955563384</c:v>
                </c:pt>
                <c:pt idx="13">
                  <c:v>2.15758343232551</c:v>
                </c:pt>
                <c:pt idx="14">
                  <c:v>2.15897807066604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5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3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130</v>
      </c>
      <c r="C1" t="s">
        <v>131</v>
      </c>
      <c r="D1" t="s">
        <v>132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133</v>
      </c>
      <c r="C2" t="s">
        <v>131</v>
      </c>
      <c r="D2" t="s">
        <v>132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134</v>
      </c>
      <c r="C3" t="s">
        <v>131</v>
      </c>
      <c r="D3" t="s">
        <v>132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135</v>
      </c>
      <c r="C4" t="s">
        <v>131</v>
      </c>
      <c r="D4" t="s">
        <v>132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136</v>
      </c>
      <c r="C5" t="s">
        <v>131</v>
      </c>
      <c r="D5" t="s">
        <v>132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137</v>
      </c>
      <c r="C6" t="s">
        <v>131</v>
      </c>
      <c r="D6" t="s">
        <v>132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139</v>
      </c>
      <c r="C7" t="s">
        <v>131</v>
      </c>
      <c r="D7" t="s">
        <v>132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140</v>
      </c>
      <c r="C8" t="s">
        <v>131</v>
      </c>
      <c r="D8" t="s">
        <v>132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141</v>
      </c>
      <c r="C9" t="s">
        <v>131</v>
      </c>
      <c r="D9" t="s">
        <v>132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142</v>
      </c>
      <c r="C10" t="s">
        <v>131</v>
      </c>
      <c r="D10" t="s">
        <v>132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143</v>
      </c>
      <c r="C11" t="s">
        <v>131</v>
      </c>
      <c r="D11" t="s">
        <v>132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144</v>
      </c>
      <c r="C12" t="s">
        <v>131</v>
      </c>
      <c r="D12" t="s">
        <v>132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145</v>
      </c>
      <c r="C13" t="s">
        <v>131</v>
      </c>
      <c r="D13" t="s">
        <v>132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146</v>
      </c>
      <c r="C14" t="s">
        <v>131</v>
      </c>
      <c r="D14" t="s">
        <v>132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147</v>
      </c>
      <c r="C15" t="s">
        <v>131</v>
      </c>
      <c r="D15" t="s">
        <v>132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148</v>
      </c>
      <c r="C16" t="s">
        <v>131</v>
      </c>
      <c r="D16" t="s">
        <v>132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149</v>
      </c>
      <c r="C17" t="s">
        <v>131</v>
      </c>
      <c r="D17" t="s">
        <v>132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150</v>
      </c>
      <c r="C18" t="s">
        <v>131</v>
      </c>
      <c r="D18" t="s">
        <v>132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151</v>
      </c>
      <c r="C19" t="s">
        <v>131</v>
      </c>
      <c r="D19" t="s">
        <v>132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152</v>
      </c>
      <c r="C20" t="s">
        <v>131</v>
      </c>
      <c r="D20" t="s">
        <v>132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153</v>
      </c>
      <c r="C21" t="s">
        <v>131</v>
      </c>
      <c r="D21" t="s">
        <v>132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154</v>
      </c>
      <c r="C22" t="s">
        <v>131</v>
      </c>
      <c r="D22" t="s">
        <v>132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155</v>
      </c>
      <c r="C23" t="s">
        <v>131</v>
      </c>
      <c r="D23" t="s">
        <v>132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156</v>
      </c>
      <c r="C24" t="s">
        <v>131</v>
      </c>
      <c r="D24" t="s">
        <v>132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115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115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116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116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117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117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118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118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119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119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120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120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121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121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122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122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123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123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124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124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125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125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126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126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127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127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128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128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129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129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157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157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158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158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159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159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160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160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161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161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162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162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163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163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164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164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165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165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166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166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167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167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168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168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169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169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170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170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171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171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opLeftCell="E3" workbookViewId="0">
      <selection activeCell="K4" sqref="K4:K18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9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14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>
        <v>-214.676473994638</v>
      </c>
      <c r="K3" s="11">
        <v>-214.253536856973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9" si="2">C4/2.611E+22*6.02*1E+23</f>
        <v>-215.869723994638</v>
      </c>
      <c r="I4">
        <f t="shared" ref="I4:I9" si="3">D4/2.611E+22*6.02*1E+23</f>
        <v>-215.378687020086</v>
      </c>
      <c r="J4">
        <f>H4+214.676473994638</f>
        <v>-1.19325000000001</v>
      </c>
      <c r="K4">
        <f>I4+214.253536856973</f>
        <v>-1.12515016311301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si="3"/>
        <v>-215.392675680168</v>
      </c>
      <c r="J5">
        <f>H5+214.676473994638</f>
        <v>-1.20764865951699</v>
      </c>
      <c r="K5">
        <f t="shared" ref="K5:K18" si="4">I5+214.253536856973</f>
        <v>-1.139138823195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3"/>
        <v>-215.404115000913</v>
      </c>
      <c r="J6">
        <f t="shared" ref="J6:J18" si="5">H6+214.676473994638</f>
        <v>-1.21992613941001</v>
      </c>
      <c r="K6">
        <f t="shared" si="4"/>
        <v>-1.15057814394001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-215.413180559193</v>
      </c>
      <c r="J7">
        <f t="shared" si="5"/>
        <v>-1.22943109919601</v>
      </c>
      <c r="K7">
        <f t="shared" si="4"/>
        <v>-1.15964370222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-9.34318635039476</v>
      </c>
      <c r="E8" s="10">
        <v>-0.194466</v>
      </c>
      <c r="F8">
        <v>0.0213943996052378</v>
      </c>
      <c r="G8">
        <v>0.0207224978899954</v>
      </c>
      <c r="H8">
        <f t="shared" si="2"/>
        <v>-215.912585656836</v>
      </c>
      <c r="I8">
        <f t="shared" si="3"/>
        <v>-215.419309955482</v>
      </c>
      <c r="J8">
        <f t="shared" si="5"/>
        <v>-1.236111662198</v>
      </c>
      <c r="K8">
        <f t="shared" si="4"/>
        <v>-1.16577309850899</v>
      </c>
      <c r="L8">
        <f>B10*2</f>
        <v>13.3961364708543</v>
      </c>
      <c r="N8">
        <v>1.02</v>
      </c>
      <c r="O8">
        <f t="shared" si="1"/>
        <v>6.76438574270861</v>
      </c>
    </row>
    <row r="9" spans="1:15">
      <c r="A9" t="s">
        <v>9</v>
      </c>
      <c r="B9" s="1">
        <v>6.76438574270861</v>
      </c>
      <c r="C9">
        <v>-9.36471925</v>
      </c>
      <c r="D9" s="10">
        <f t="shared" si="0"/>
        <v>-9.34327976548306</v>
      </c>
      <c r="E9" s="10">
        <v>0.083872</v>
      </c>
      <c r="F9">
        <v>0.0214394845169428</v>
      </c>
      <c r="G9">
        <v>0.0207691221463404</v>
      </c>
      <c r="H9">
        <f t="shared" si="2"/>
        <v>-215.915778954424</v>
      </c>
      <c r="I9">
        <f t="shared" si="3"/>
        <v>-215.421463761808</v>
      </c>
      <c r="J9">
        <f t="shared" si="5"/>
        <v>-1.23930495978601</v>
      </c>
      <c r="K9">
        <f t="shared" si="4"/>
        <v>-1.16792690483501</v>
      </c>
      <c r="L9">
        <v>1</v>
      </c>
      <c r="M9">
        <f>6.72574231244026*L9</f>
        <v>6.72574231244026</v>
      </c>
      <c r="N9">
        <v>1.01</v>
      </c>
      <c r="O9">
        <f t="shared" si="1"/>
        <v>6.69806823542716</v>
      </c>
    </row>
    <row r="10" spans="1:15">
      <c r="A10" t="s">
        <v>10</v>
      </c>
      <c r="B10">
        <v>6.69806823542716</v>
      </c>
      <c r="C10">
        <v>-9.364684</v>
      </c>
      <c r="D10" s="10">
        <f t="shared" ref="D10:D18" si="6">C10+F10</f>
        <v>-9.34324753680807</v>
      </c>
      <c r="E10" s="10">
        <v>0.40474</v>
      </c>
      <c r="F10">
        <v>0.0214364631919282</v>
      </c>
      <c r="G10">
        <v>0.0207971474890624</v>
      </c>
      <c r="H10">
        <f t="shared" ref="H10:H29" si="7">C10/2.611E+22*6.02*1E+23</f>
        <v>-215.914966219839</v>
      </c>
      <c r="I10">
        <f t="shared" ref="I10:I18" si="8">D10/2.611E+22*6.02*1E+23</f>
        <v>-215.4207206878</v>
      </c>
      <c r="J10">
        <f t="shared" si="5"/>
        <v>-1.23849222520099</v>
      </c>
      <c r="K10">
        <f t="shared" si="4"/>
        <v>-1.16718383082701</v>
      </c>
      <c r="N10">
        <v>0.99</v>
      </c>
      <c r="O10">
        <f t="shared" si="1"/>
        <v>6.56543322086424</v>
      </c>
    </row>
    <row r="11" spans="1:15">
      <c r="A11" t="s">
        <v>11</v>
      </c>
      <c r="B11" s="1">
        <v>6.6317507281457</v>
      </c>
      <c r="C11">
        <v>-9.36446125</v>
      </c>
      <c r="D11" s="10">
        <f t="shared" si="6"/>
        <v>-9.34298510923149</v>
      </c>
      <c r="E11" s="10">
        <v>0.766066</v>
      </c>
      <c r="F11">
        <v>0.0214761407685137</v>
      </c>
      <c r="G11">
        <v>0.0208237304654679</v>
      </c>
      <c r="H11">
        <f t="shared" si="7"/>
        <v>-215.909830428954</v>
      </c>
      <c r="I11">
        <f t="shared" si="8"/>
        <v>-215.414670078796</v>
      </c>
      <c r="J11">
        <f t="shared" si="5"/>
        <v>-1.23335643431599</v>
      </c>
      <c r="K11">
        <f t="shared" si="4"/>
        <v>-1.16113322182301</v>
      </c>
      <c r="N11">
        <v>0.98</v>
      </c>
      <c r="O11">
        <f t="shared" si="1"/>
        <v>6.49911571358279</v>
      </c>
    </row>
    <row r="12" spans="1:15">
      <c r="A12" t="s">
        <v>12</v>
      </c>
      <c r="B12" s="1">
        <v>6.56543322086424</v>
      </c>
      <c r="C12">
        <v>-9.36401425</v>
      </c>
      <c r="D12" s="10">
        <f t="shared" si="6"/>
        <v>-9.3425189263749</v>
      </c>
      <c r="E12" s="10">
        <v>1.209655</v>
      </c>
      <c r="F12">
        <v>0.0214953236250955</v>
      </c>
      <c r="G12">
        <v>0.0208437353704383</v>
      </c>
      <c r="H12">
        <f t="shared" si="7"/>
        <v>-215.899524262735</v>
      </c>
      <c r="I12">
        <f t="shared" si="8"/>
        <v>-215.403921626874</v>
      </c>
      <c r="J12">
        <f t="shared" si="5"/>
        <v>-1.22305026809701</v>
      </c>
      <c r="K12">
        <f t="shared" si="4"/>
        <v>-1.150384769901</v>
      </c>
      <c r="N12">
        <v>0.97</v>
      </c>
      <c r="O12">
        <f t="shared" si="1"/>
        <v>6.43279820630133</v>
      </c>
    </row>
    <row r="13" spans="1:15">
      <c r="A13" t="s">
        <v>13</v>
      </c>
      <c r="B13" s="1">
        <v>6.49911571358279</v>
      </c>
      <c r="C13">
        <v>-9.363318</v>
      </c>
      <c r="D13" s="10">
        <f t="shared" si="6"/>
        <v>-9.34181344827522</v>
      </c>
      <c r="E13" s="10">
        <v>1.650845</v>
      </c>
      <c r="F13">
        <v>0.0215045517247771</v>
      </c>
      <c r="G13">
        <v>0.0208632790939217</v>
      </c>
      <c r="H13">
        <f t="shared" si="7"/>
        <v>-215.883471313673</v>
      </c>
      <c r="I13">
        <f t="shared" si="8"/>
        <v>-215.387655911976</v>
      </c>
      <c r="J13">
        <f t="shared" si="5"/>
        <v>-1.206997319035</v>
      </c>
      <c r="K13">
        <f t="shared" si="4"/>
        <v>-1.134119055003</v>
      </c>
      <c r="N13">
        <v>0.96</v>
      </c>
      <c r="O13">
        <f t="shared" si="1"/>
        <v>6.36648069901987</v>
      </c>
    </row>
    <row r="14" spans="1:15">
      <c r="A14" t="s">
        <v>14</v>
      </c>
      <c r="B14" s="1">
        <v>6.43279820630133</v>
      </c>
      <c r="C14">
        <v>-9.36232725</v>
      </c>
      <c r="D14" s="10">
        <f t="shared" si="6"/>
        <v>-9.34080128378352</v>
      </c>
      <c r="E14" s="10">
        <v>2.184954</v>
      </c>
      <c r="F14">
        <v>0.0215259662164836</v>
      </c>
      <c r="G14">
        <v>0.0208786517777622</v>
      </c>
      <c r="H14">
        <f t="shared" si="7"/>
        <v>-215.860628284182</v>
      </c>
      <c r="I14">
        <f t="shared" si="8"/>
        <v>-215.364319143534</v>
      </c>
      <c r="J14">
        <f t="shared" si="5"/>
        <v>-1.18415428954401</v>
      </c>
      <c r="K14">
        <f t="shared" si="4"/>
        <v>-1.110782286561</v>
      </c>
      <c r="L14">
        <v>0.95</v>
      </c>
      <c r="M14">
        <f t="shared" ref="M14:M25" si="9">6.72574231244026*L14</f>
        <v>6.38945519681825</v>
      </c>
      <c r="N14">
        <v>0.95</v>
      </c>
      <c r="O14">
        <f t="shared" si="1"/>
        <v>6.30016319173841</v>
      </c>
    </row>
    <row r="15" spans="1:15">
      <c r="A15" t="s">
        <v>15</v>
      </c>
      <c r="B15" s="1">
        <v>6.36648069901987</v>
      </c>
      <c r="C15">
        <v>-9.3610255</v>
      </c>
      <c r="D15" s="10">
        <f t="shared" si="6"/>
        <v>-9.33948007495655</v>
      </c>
      <c r="E15" s="10">
        <v>2.81936</v>
      </c>
      <c r="F15">
        <v>0.0215454250434452</v>
      </c>
      <c r="G15">
        <v>0.0209155631075892</v>
      </c>
      <c r="H15">
        <f t="shared" si="7"/>
        <v>-215.830614745308</v>
      </c>
      <c r="I15">
        <f t="shared" si="8"/>
        <v>-215.333856956103</v>
      </c>
      <c r="J15">
        <f t="shared" si="5"/>
        <v>-1.15414075067</v>
      </c>
      <c r="K15">
        <f t="shared" si="4"/>
        <v>-1.08032009913001</v>
      </c>
      <c r="L15">
        <v>0.9</v>
      </c>
      <c r="M15">
        <f t="shared" si="9"/>
        <v>6.05316808119623</v>
      </c>
      <c r="N15">
        <v>0.94</v>
      </c>
      <c r="O15">
        <f t="shared" ref="O15:O25" si="10">6.6317507281457*N15</f>
        <v>6.23384568445696</v>
      </c>
    </row>
    <row r="16" spans="1:15">
      <c r="A16" t="s">
        <v>16</v>
      </c>
      <c r="B16" s="1">
        <v>6.30016319173841</v>
      </c>
      <c r="C16">
        <v>-9.359363</v>
      </c>
      <c r="D16" s="10">
        <f t="shared" si="6"/>
        <v>-9.33780344436616</v>
      </c>
      <c r="E16" s="10">
        <v>3.470399</v>
      </c>
      <c r="F16">
        <v>0.02155955563384</v>
      </c>
      <c r="G16">
        <v>0.02093910836919</v>
      </c>
      <c r="H16">
        <f t="shared" si="7"/>
        <v>-215.792283646113</v>
      </c>
      <c r="I16">
        <f t="shared" si="8"/>
        <v>-215.295200057772</v>
      </c>
      <c r="J16">
        <f t="shared" si="5"/>
        <v>-1.11580965147499</v>
      </c>
      <c r="K16">
        <f t="shared" si="4"/>
        <v>-1.04166320079901</v>
      </c>
      <c r="L16">
        <v>0.85</v>
      </c>
      <c r="M16">
        <f t="shared" si="9"/>
        <v>5.71688096557422</v>
      </c>
      <c r="N16">
        <v>0.93</v>
      </c>
      <c r="O16">
        <f t="shared" si="10"/>
        <v>6.1675281771755</v>
      </c>
    </row>
    <row r="17" spans="1:15">
      <c r="A17" t="s">
        <v>17</v>
      </c>
      <c r="B17">
        <v>6.23384568445696</v>
      </c>
      <c r="C17">
        <v>-9.3572985</v>
      </c>
      <c r="D17" s="10">
        <f t="shared" si="6"/>
        <v>-9.33572266567675</v>
      </c>
      <c r="E17" s="10">
        <v>8.313759</v>
      </c>
      <c r="F17">
        <v>0.0215758343232551</v>
      </c>
      <c r="G17">
        <v>0.0209624503779583</v>
      </c>
      <c r="H17">
        <f t="shared" si="7"/>
        <v>-215.744683914209</v>
      </c>
      <c r="I17">
        <f t="shared" si="8"/>
        <v>-215.247224999517</v>
      </c>
      <c r="J17">
        <f t="shared" si="5"/>
        <v>-1.06820991957099</v>
      </c>
      <c r="K17">
        <f t="shared" si="4"/>
        <v>-0.993688142543988</v>
      </c>
      <c r="L17">
        <v>0.8</v>
      </c>
      <c r="M17">
        <f t="shared" si="9"/>
        <v>5.38059384995221</v>
      </c>
      <c r="O17">
        <f t="shared" si="10"/>
        <v>0</v>
      </c>
    </row>
    <row r="18" spans="1:15">
      <c r="A18" t="s">
        <v>18</v>
      </c>
      <c r="B18">
        <v>6.1675281771755</v>
      </c>
      <c r="C18">
        <v>-9.35477725</v>
      </c>
      <c r="D18" s="10">
        <f t="shared" si="6"/>
        <v>-9.33318746929334</v>
      </c>
      <c r="E18" s="10">
        <v>16.364584</v>
      </c>
      <c r="F18">
        <v>0.0215897807066604</v>
      </c>
      <c r="G18">
        <v>0.0209664669130575</v>
      </c>
      <c r="H18">
        <f t="shared" si="7"/>
        <v>-215.686553217158</v>
      </c>
      <c r="I18">
        <f t="shared" si="8"/>
        <v>-215.188772750463</v>
      </c>
      <c r="J18">
        <f t="shared" si="5"/>
        <v>-1.01007922252001</v>
      </c>
      <c r="K18">
        <f t="shared" si="4"/>
        <v>-0.935235893489988</v>
      </c>
      <c r="L18">
        <v>0.75</v>
      </c>
      <c r="M18">
        <f t="shared" si="9"/>
        <v>5.04430673433019</v>
      </c>
      <c r="N18">
        <v>0.75</v>
      </c>
      <c r="O18">
        <f t="shared" si="10"/>
        <v>4.97381304610928</v>
      </c>
    </row>
    <row r="19" spans="1:15">
      <c r="A19" t="s">
        <v>19</v>
      </c>
      <c r="B19" s="1">
        <v>5.96857565533113</v>
      </c>
      <c r="C19">
        <v>-9.3439195</v>
      </c>
      <c r="D19" s="10">
        <f t="shared" ref="D19:D30" si="11">C19+F19</f>
        <v>-9.3439195</v>
      </c>
      <c r="E19" s="10">
        <v>29.162834</v>
      </c>
      <c r="F19">
        <v>0</v>
      </c>
      <c r="H19">
        <f t="shared" si="7"/>
        <v>-215.436213672922</v>
      </c>
      <c r="L19">
        <v>0.7</v>
      </c>
      <c r="M19">
        <f t="shared" si="9"/>
        <v>4.70801961870818</v>
      </c>
      <c r="N19">
        <v>0.7</v>
      </c>
      <c r="O19">
        <f t="shared" si="10"/>
        <v>4.64222550970199</v>
      </c>
    </row>
    <row r="20" spans="1:15">
      <c r="A20" t="s">
        <v>20</v>
      </c>
      <c r="B20" s="1">
        <v>5.63698811892385</v>
      </c>
      <c r="C20">
        <v>-9.31057675</v>
      </c>
      <c r="D20" s="10">
        <f t="shared" si="11"/>
        <v>-9.31057675</v>
      </c>
      <c r="E20" s="10">
        <v>49.590418</v>
      </c>
      <c r="F20">
        <v>0</v>
      </c>
      <c r="H20">
        <f t="shared" si="7"/>
        <v>-214.667453217158</v>
      </c>
      <c r="L20">
        <v>0.65</v>
      </c>
      <c r="M20">
        <f t="shared" si="9"/>
        <v>4.37173250308617</v>
      </c>
      <c r="N20">
        <v>0.65</v>
      </c>
      <c r="O20">
        <f t="shared" si="10"/>
        <v>4.31063797329471</v>
      </c>
    </row>
    <row r="21" spans="1:15">
      <c r="A21" t="s">
        <v>21</v>
      </c>
      <c r="B21" s="1">
        <v>5.30540058251656</v>
      </c>
      <c r="C21">
        <v>-9.2470915</v>
      </c>
      <c r="D21" s="10">
        <f t="shared" si="11"/>
        <v>-9.2470915</v>
      </c>
      <c r="E21" s="10">
        <v>81.795232</v>
      </c>
      <c r="F21">
        <v>0</v>
      </c>
      <c r="H21">
        <f t="shared" si="7"/>
        <v>-213.203718230563</v>
      </c>
      <c r="L21">
        <v>0.6</v>
      </c>
      <c r="M21">
        <f t="shared" si="9"/>
        <v>4.03544538746416</v>
      </c>
      <c r="N21">
        <v>0.6</v>
      </c>
      <c r="O21">
        <f t="shared" si="10"/>
        <v>3.97905043688742</v>
      </c>
    </row>
    <row r="22" spans="1:15">
      <c r="A22" t="s">
        <v>22</v>
      </c>
      <c r="B22" s="1">
        <v>4.97381304610928</v>
      </c>
      <c r="C22">
        <v>-9.13348925</v>
      </c>
      <c r="D22" s="10">
        <f t="shared" si="11"/>
        <v>-9.13348925</v>
      </c>
      <c r="E22" s="10">
        <v>126.264436</v>
      </c>
      <c r="F22">
        <v>0</v>
      </c>
      <c r="H22">
        <f t="shared" si="7"/>
        <v>-210.584470643432</v>
      </c>
      <c r="L22">
        <v>0.55</v>
      </c>
      <c r="M22">
        <f t="shared" si="9"/>
        <v>3.69915827184214</v>
      </c>
      <c r="N22">
        <v>0.55</v>
      </c>
      <c r="O22">
        <f t="shared" si="10"/>
        <v>3.64746290048014</v>
      </c>
    </row>
    <row r="23" spans="1:15">
      <c r="A23" t="s">
        <v>23</v>
      </c>
      <c r="B23" s="1">
        <v>4.64222550970199</v>
      </c>
      <c r="C23">
        <v>-8.9380785</v>
      </c>
      <c r="D23" s="10">
        <f t="shared" si="11"/>
        <v>-8.9380785</v>
      </c>
      <c r="E23" s="10">
        <v>184.537527</v>
      </c>
      <c r="F23">
        <v>0</v>
      </c>
      <c r="H23">
        <f t="shared" si="7"/>
        <v>-206.079021715818</v>
      </c>
      <c r="L23">
        <v>0.5</v>
      </c>
      <c r="M23">
        <f t="shared" si="9"/>
        <v>3.36287115622013</v>
      </c>
      <c r="N23">
        <v>0.500000000000001</v>
      </c>
      <c r="O23">
        <f t="shared" si="10"/>
        <v>3.31587536407286</v>
      </c>
    </row>
    <row r="24" spans="1:15">
      <c r="A24" t="s">
        <v>24</v>
      </c>
      <c r="B24" s="1">
        <v>4.31063797329471</v>
      </c>
      <c r="C24">
        <v>-8.63161825</v>
      </c>
      <c r="D24" s="10">
        <f t="shared" si="11"/>
        <v>-8.63161825</v>
      </c>
      <c r="E24" s="10">
        <v>278.177108</v>
      </c>
      <c r="F24">
        <v>0</v>
      </c>
      <c r="H24">
        <f t="shared" si="7"/>
        <v>-199.013182171582</v>
      </c>
      <c r="L24">
        <v>0.45</v>
      </c>
      <c r="M24">
        <f t="shared" si="9"/>
        <v>3.02658404059812</v>
      </c>
      <c r="N24">
        <v>0.450000000000001</v>
      </c>
      <c r="O24">
        <f t="shared" si="10"/>
        <v>2.98428782766557</v>
      </c>
    </row>
    <row r="25" spans="1:15">
      <c r="A25" t="s">
        <v>25</v>
      </c>
      <c r="B25" s="1">
        <v>3.97905043688742</v>
      </c>
      <c r="C25">
        <v>-8.18573275</v>
      </c>
      <c r="D25" s="10">
        <f t="shared" si="11"/>
        <v>-8.18573275</v>
      </c>
      <c r="E25" s="10">
        <v>410.94174</v>
      </c>
      <c r="F25">
        <v>0</v>
      </c>
      <c r="H25">
        <f t="shared" si="7"/>
        <v>-188.732712198391</v>
      </c>
      <c r="L25">
        <v>0.399999999999999</v>
      </c>
      <c r="M25">
        <f t="shared" si="9"/>
        <v>2.6902969249761</v>
      </c>
      <c r="N25">
        <v>0.400000000000001</v>
      </c>
      <c r="O25">
        <f t="shared" si="10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11"/>
        <v>-7.534209</v>
      </c>
      <c r="E26">
        <v>515.291824</v>
      </c>
      <c r="F26">
        <v>0</v>
      </c>
      <c r="H26">
        <f t="shared" si="7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11"/>
        <v>-6.56529875</v>
      </c>
      <c r="E27">
        <v>765.428943</v>
      </c>
      <c r="F27">
        <v>0</v>
      </c>
      <c r="H27">
        <f t="shared" si="7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11"/>
        <v>-5.3080285</v>
      </c>
      <c r="E28">
        <v>0</v>
      </c>
      <c r="F28" s="1">
        <v>0</v>
      </c>
      <c r="H28">
        <f t="shared" si="7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11"/>
        <v>-3.53590775</v>
      </c>
      <c r="E29">
        <v>0</v>
      </c>
      <c r="F29" s="1">
        <v>0</v>
      </c>
      <c r="H29">
        <f t="shared" si="7"/>
        <v>-81.5249508042895</v>
      </c>
    </row>
    <row r="30" spans="1:9">
      <c r="A30" t="s">
        <v>38</v>
      </c>
      <c r="C30">
        <v>-9.310968</v>
      </c>
      <c r="D30" s="10">
        <f t="shared" si="11"/>
        <v>-9.29262433112221</v>
      </c>
      <c r="F30">
        <v>0.0183436688777952</v>
      </c>
      <c r="H30">
        <f>C30/2.611E+22*6.02E+23</f>
        <v>-214.676473994638</v>
      </c>
      <c r="I30">
        <f>D30/2.611E+22*6.02*1E+23</f>
        <v>-214.253536856973</v>
      </c>
    </row>
    <row r="34" spans="3:3">
      <c r="C34" s="2"/>
    </row>
    <row r="35" spans="2:4">
      <c r="B35" s="2"/>
      <c r="D35" s="2"/>
    </row>
    <row r="36" spans="2:2">
      <c r="B36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abSelected="1" workbookViewId="0">
      <selection activeCell="J2" sqref="J2:J16"/>
    </sheetView>
  </sheetViews>
  <sheetFormatPr defaultColWidth="9" defaultRowHeight="15.75"/>
  <cols>
    <col min="1" max="1" width="16.375" style="3" customWidth="1"/>
    <col min="2" max="2" width="12.625" style="4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-1.19325000000001</v>
      </c>
      <c r="D2" s="6">
        <v>-1.12515016311301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-1.0857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-1.20764865951699</v>
      </c>
      <c r="D3" s="6">
        <v>-1.139138823195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-1.1087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-1.21992613941001</v>
      </c>
      <c r="D4" s="6">
        <v>-1.15057814394001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-1.1291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-1.22943109919601</v>
      </c>
      <c r="D5" s="6">
        <v>-1.15964370222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-1.1465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</v>
      </c>
      <c r="D6" s="6">
        <v>-1.16577309850899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-1.1602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-1.23930495978601</v>
      </c>
      <c r="D7" s="6">
        <v>-1.16792690483501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-1.1695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-1.23849222520099</v>
      </c>
      <c r="D8" s="6">
        <v>-1.16718383082701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-1.1736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-1.23335643431599</v>
      </c>
      <c r="D9" s="6">
        <v>-1.16113322182301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-1.1716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-1.22305026809701</v>
      </c>
      <c r="D10" s="6">
        <v>-1.150384769901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-1.1625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-1.206997319035</v>
      </c>
      <c r="D11" s="6">
        <v>-1.134119055003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-1.145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-1.18415428954401</v>
      </c>
      <c r="D12" s="6">
        <v>-1.110782286561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-1.1179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</v>
      </c>
      <c r="D13" s="6">
        <v>-1.08032009913001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-1.0797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-1.11580965147499</v>
      </c>
      <c r="D14" s="6">
        <v>-1.04166320079901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-1.0286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-1.06820991957099</v>
      </c>
      <c r="D15" s="6">
        <v>-0.993688142543988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-0.9629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-1.01007922252001</v>
      </c>
      <c r="D16" s="6">
        <v>-0.935235893489988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-0.8805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51</v>
      </c>
      <c r="C1" t="s">
        <v>52</v>
      </c>
      <c r="D1" s="2" t="s">
        <v>53</v>
      </c>
      <c r="E1" t="s">
        <v>52</v>
      </c>
      <c r="F1" s="2" t="s">
        <v>54</v>
      </c>
      <c r="G1" t="s">
        <v>55</v>
      </c>
      <c r="H1" t="s">
        <v>56</v>
      </c>
      <c r="I1" t="s">
        <v>57</v>
      </c>
      <c r="L1" t="s">
        <v>58</v>
      </c>
      <c r="M1" t="s">
        <v>59</v>
      </c>
      <c r="N1">
        <v>4</v>
      </c>
      <c r="O1" t="s">
        <v>60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58</v>
      </c>
      <c r="M2" t="s">
        <v>61</v>
      </c>
      <c r="N2">
        <v>4</v>
      </c>
      <c r="O2" t="s">
        <v>60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58</v>
      </c>
      <c r="B3" t="s">
        <v>59</v>
      </c>
      <c r="C3">
        <v>4</v>
      </c>
      <c r="D3" s="2" t="s">
        <v>60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58</v>
      </c>
      <c r="M3" t="s">
        <v>62</v>
      </c>
      <c r="N3">
        <v>4</v>
      </c>
      <c r="O3" t="s">
        <v>60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58</v>
      </c>
      <c r="B4" t="s">
        <v>61</v>
      </c>
      <c r="C4">
        <v>4</v>
      </c>
      <c r="D4" s="2" t="s">
        <v>60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58</v>
      </c>
      <c r="M4" t="s">
        <v>63</v>
      </c>
      <c r="N4">
        <v>4</v>
      </c>
      <c r="O4" t="s">
        <v>60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58</v>
      </c>
      <c r="B5" t="s">
        <v>62</v>
      </c>
      <c r="C5">
        <v>4</v>
      </c>
      <c r="D5" s="2" t="s">
        <v>60</v>
      </c>
      <c r="E5">
        <v>2</v>
      </c>
      <c r="F5" s="2">
        <v>-0.5176</v>
      </c>
      <c r="G5">
        <v>-1.2199</v>
      </c>
      <c r="H5">
        <v>0.001</v>
      </c>
      <c r="I5" t="s">
        <v>64</v>
      </c>
      <c r="L5" t="s">
        <v>58</v>
      </c>
      <c r="M5" t="s">
        <v>65</v>
      </c>
      <c r="N5">
        <v>4</v>
      </c>
      <c r="O5" t="s">
        <v>60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58</v>
      </c>
      <c r="B6" t="s">
        <v>63</v>
      </c>
      <c r="C6">
        <v>4</v>
      </c>
      <c r="D6" s="2" t="s">
        <v>60</v>
      </c>
      <c r="E6">
        <v>2</v>
      </c>
      <c r="F6" s="2">
        <v>-0.5239</v>
      </c>
      <c r="G6">
        <v>-1.2294</v>
      </c>
      <c r="H6">
        <v>0.001</v>
      </c>
      <c r="I6" t="s">
        <v>66</v>
      </c>
      <c r="L6" t="s">
        <v>58</v>
      </c>
      <c r="M6" t="s">
        <v>67</v>
      </c>
      <c r="N6">
        <v>4</v>
      </c>
      <c r="O6" t="s">
        <v>60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58</v>
      </c>
      <c r="B7" t="s">
        <v>65</v>
      </c>
      <c r="C7">
        <v>4</v>
      </c>
      <c r="D7" s="2" t="s">
        <v>60</v>
      </c>
      <c r="E7">
        <v>2</v>
      </c>
      <c r="F7" s="2">
        <v>-0.5273</v>
      </c>
      <c r="G7">
        <v>-1.2361</v>
      </c>
      <c r="H7">
        <v>0.001</v>
      </c>
      <c r="I7" t="s">
        <v>68</v>
      </c>
      <c r="L7" t="s">
        <v>58</v>
      </c>
      <c r="M7" t="s">
        <v>69</v>
      </c>
      <c r="N7">
        <v>4</v>
      </c>
      <c r="O7" t="s">
        <v>60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58</v>
      </c>
      <c r="B8" t="s">
        <v>67</v>
      </c>
      <c r="C8">
        <v>4</v>
      </c>
      <c r="D8" s="2" t="s">
        <v>60</v>
      </c>
      <c r="E8">
        <v>2</v>
      </c>
      <c r="F8" s="2">
        <v>-0.527</v>
      </c>
      <c r="G8">
        <v>-1.2393</v>
      </c>
      <c r="H8">
        <v>0.001</v>
      </c>
      <c r="I8" t="s">
        <v>70</v>
      </c>
      <c r="L8" t="s">
        <v>58</v>
      </c>
      <c r="M8" t="s">
        <v>71</v>
      </c>
      <c r="N8">
        <v>4</v>
      </c>
      <c r="O8" t="s">
        <v>60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58</v>
      </c>
      <c r="B9" t="s">
        <v>69</v>
      </c>
      <c r="C9">
        <v>4</v>
      </c>
      <c r="D9" s="2" t="s">
        <v>60</v>
      </c>
      <c r="E9">
        <v>2</v>
      </c>
      <c r="F9" s="2">
        <v>-0.5223</v>
      </c>
      <c r="G9">
        <v>-1.2385</v>
      </c>
      <c r="H9">
        <v>0.001</v>
      </c>
      <c r="I9" t="s">
        <v>72</v>
      </c>
      <c r="L9" t="s">
        <v>58</v>
      </c>
      <c r="M9" t="s">
        <v>73</v>
      </c>
      <c r="N9">
        <v>4</v>
      </c>
      <c r="O9" t="s">
        <v>60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58</v>
      </c>
      <c r="B10" t="s">
        <v>71</v>
      </c>
      <c r="C10">
        <v>4</v>
      </c>
      <c r="D10" s="2" t="s">
        <v>60</v>
      </c>
      <c r="E10">
        <v>2</v>
      </c>
      <c r="F10" s="2">
        <v>-0.5122</v>
      </c>
      <c r="G10">
        <v>-1.2334</v>
      </c>
      <c r="H10">
        <v>0.001</v>
      </c>
      <c r="I10" t="s">
        <v>74</v>
      </c>
      <c r="L10" t="s">
        <v>58</v>
      </c>
      <c r="M10" t="s">
        <v>75</v>
      </c>
      <c r="N10">
        <v>4</v>
      </c>
      <c r="O10" t="s">
        <v>60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58</v>
      </c>
      <c r="B11" t="s">
        <v>73</v>
      </c>
      <c r="C11">
        <v>4</v>
      </c>
      <c r="D11" s="2" t="s">
        <v>60</v>
      </c>
      <c r="E11">
        <v>2</v>
      </c>
      <c r="F11" s="2">
        <v>-0.4957</v>
      </c>
      <c r="G11">
        <v>-1.2231</v>
      </c>
      <c r="H11">
        <v>0.001</v>
      </c>
      <c r="I11" t="s">
        <v>76</v>
      </c>
      <c r="L11" t="s">
        <v>58</v>
      </c>
      <c r="M11" t="s">
        <v>77</v>
      </c>
      <c r="N11">
        <v>4</v>
      </c>
      <c r="O11" t="s">
        <v>60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58</v>
      </c>
      <c r="B12" t="s">
        <v>75</v>
      </c>
      <c r="C12">
        <v>4</v>
      </c>
      <c r="D12" s="2" t="s">
        <v>60</v>
      </c>
      <c r="E12">
        <v>2</v>
      </c>
      <c r="F12" s="2">
        <v>-0.4715</v>
      </c>
      <c r="G12">
        <v>-1.207</v>
      </c>
      <c r="H12">
        <v>0.001</v>
      </c>
      <c r="I12" t="s">
        <v>78</v>
      </c>
      <c r="L12" t="s">
        <v>58</v>
      </c>
      <c r="M12" t="s">
        <v>79</v>
      </c>
      <c r="N12">
        <v>4</v>
      </c>
      <c r="O12" t="s">
        <v>60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58</v>
      </c>
      <c r="B13" t="s">
        <v>77</v>
      </c>
      <c r="C13">
        <v>4</v>
      </c>
      <c r="D13" s="2" t="s">
        <v>60</v>
      </c>
      <c r="E13">
        <v>2</v>
      </c>
      <c r="F13" s="2">
        <v>-0.4379</v>
      </c>
      <c r="G13">
        <v>-1.1842</v>
      </c>
      <c r="H13">
        <v>0.001</v>
      </c>
      <c r="I13" t="s">
        <v>80</v>
      </c>
      <c r="L13" t="s">
        <v>58</v>
      </c>
      <c r="M13" t="s">
        <v>81</v>
      </c>
      <c r="N13">
        <v>4</v>
      </c>
      <c r="O13" t="s">
        <v>60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58</v>
      </c>
      <c r="B14" t="s">
        <v>79</v>
      </c>
      <c r="C14">
        <v>4</v>
      </c>
      <c r="D14" s="2" t="s">
        <v>60</v>
      </c>
      <c r="E14">
        <v>2</v>
      </c>
      <c r="F14" s="2">
        <v>-0.3934</v>
      </c>
      <c r="G14">
        <v>-1.1541</v>
      </c>
      <c r="H14">
        <v>0.001</v>
      </c>
      <c r="I14" t="s">
        <v>82</v>
      </c>
      <c r="L14" t="s">
        <v>58</v>
      </c>
      <c r="M14" t="s">
        <v>83</v>
      </c>
      <c r="N14">
        <v>4</v>
      </c>
      <c r="O14" t="s">
        <v>60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58</v>
      </c>
      <c r="B15" t="s">
        <v>81</v>
      </c>
      <c r="C15">
        <v>4</v>
      </c>
      <c r="D15" s="2" t="s">
        <v>60</v>
      </c>
      <c r="E15">
        <v>2</v>
      </c>
      <c r="F15" s="2">
        <v>-0.3357</v>
      </c>
      <c r="G15">
        <v>-1.1158</v>
      </c>
      <c r="H15">
        <v>0.001</v>
      </c>
      <c r="I15" t="s">
        <v>84</v>
      </c>
      <c r="L15" t="s">
        <v>58</v>
      </c>
      <c r="M15" t="s">
        <v>85</v>
      </c>
      <c r="N15">
        <v>4</v>
      </c>
      <c r="O15" t="s">
        <v>60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58</v>
      </c>
      <c r="B16" t="s">
        <v>83</v>
      </c>
      <c r="C16">
        <v>4</v>
      </c>
      <c r="D16" s="2" t="s">
        <v>60</v>
      </c>
      <c r="E16">
        <v>2</v>
      </c>
      <c r="F16" s="2">
        <v>-0.2625</v>
      </c>
      <c r="G16">
        <v>-1.0682</v>
      </c>
      <c r="H16">
        <v>0.001</v>
      </c>
      <c r="I16" t="s">
        <v>86</v>
      </c>
    </row>
    <row r="17" spans="1:9">
      <c r="A17" t="s">
        <v>58</v>
      </c>
      <c r="B17" t="s">
        <v>85</v>
      </c>
      <c r="C17">
        <v>4</v>
      </c>
      <c r="D17" s="2" t="s">
        <v>60</v>
      </c>
      <c r="E17">
        <v>2</v>
      </c>
      <c r="F17" s="2">
        <v>-0.171</v>
      </c>
      <c r="G17">
        <v>-1.0101</v>
      </c>
      <c r="H17">
        <v>0.001</v>
      </c>
      <c r="I17" t="s">
        <v>87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51</v>
      </c>
      <c r="C1" t="s">
        <v>52</v>
      </c>
      <c r="D1" t="s">
        <v>53</v>
      </c>
      <c r="E1" t="s">
        <v>52</v>
      </c>
      <c r="F1" t="s">
        <v>54</v>
      </c>
      <c r="G1" t="s">
        <v>55</v>
      </c>
      <c r="H1" t="s">
        <v>56</v>
      </c>
      <c r="I1" t="s">
        <v>57</v>
      </c>
      <c r="M1" t="s">
        <v>51</v>
      </c>
      <c r="N1" t="s">
        <v>52</v>
      </c>
      <c r="O1" t="s">
        <v>53</v>
      </c>
      <c r="P1" t="s">
        <v>52</v>
      </c>
      <c r="Q1" t="s">
        <v>54</v>
      </c>
      <c r="R1" t="s">
        <v>55</v>
      </c>
      <c r="S1" t="s">
        <v>56</v>
      </c>
      <c r="T1" t="s">
        <v>57</v>
      </c>
    </row>
    <row r="3" spans="1:21">
      <c r="A3" t="s">
        <v>58</v>
      </c>
      <c r="B3" t="s">
        <v>59</v>
      </c>
      <c r="C3">
        <v>4</v>
      </c>
      <c r="D3" t="s">
        <v>60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58</v>
      </c>
      <c r="M3" t="s">
        <v>59</v>
      </c>
      <c r="N3">
        <v>4</v>
      </c>
      <c r="O3" t="s">
        <v>60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58</v>
      </c>
      <c r="B4" t="s">
        <v>61</v>
      </c>
      <c r="C4">
        <v>4</v>
      </c>
      <c r="D4" t="s">
        <v>60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58</v>
      </c>
      <c r="M4" t="s">
        <v>61</v>
      </c>
      <c r="N4">
        <v>4</v>
      </c>
      <c r="O4" t="s">
        <v>60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58</v>
      </c>
      <c r="B5" t="s">
        <v>62</v>
      </c>
      <c r="C5">
        <v>4</v>
      </c>
      <c r="D5" t="s">
        <v>60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58</v>
      </c>
      <c r="M5" t="s">
        <v>62</v>
      </c>
      <c r="N5">
        <v>4</v>
      </c>
      <c r="O5" t="s">
        <v>60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58</v>
      </c>
      <c r="B6" t="s">
        <v>63</v>
      </c>
      <c r="C6">
        <v>4</v>
      </c>
      <c r="D6" t="s">
        <v>60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58</v>
      </c>
      <c r="M6" t="s">
        <v>63</v>
      </c>
      <c r="N6">
        <v>4</v>
      </c>
      <c r="O6" t="s">
        <v>60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58</v>
      </c>
      <c r="B7" t="s">
        <v>65</v>
      </c>
      <c r="C7">
        <v>4</v>
      </c>
      <c r="D7" t="s">
        <v>60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58</v>
      </c>
      <c r="M7" t="s">
        <v>65</v>
      </c>
      <c r="N7">
        <v>4</v>
      </c>
      <c r="O7" t="s">
        <v>60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58</v>
      </c>
      <c r="B8" t="s">
        <v>67</v>
      </c>
      <c r="C8">
        <v>4</v>
      </c>
      <c r="D8" t="s">
        <v>60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58</v>
      </c>
      <c r="M8" t="s">
        <v>67</v>
      </c>
      <c r="N8">
        <v>4</v>
      </c>
      <c r="O8" t="s">
        <v>60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58</v>
      </c>
      <c r="B9" t="s">
        <v>69</v>
      </c>
      <c r="C9">
        <v>4</v>
      </c>
      <c r="D9" t="s">
        <v>60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58</v>
      </c>
      <c r="M9" t="s">
        <v>69</v>
      </c>
      <c r="N9">
        <v>4</v>
      </c>
      <c r="O9" t="s">
        <v>60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58</v>
      </c>
      <c r="B10" t="s">
        <v>71</v>
      </c>
      <c r="C10">
        <v>4</v>
      </c>
      <c r="D10" t="s">
        <v>60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58</v>
      </c>
      <c r="M10" t="s">
        <v>71</v>
      </c>
      <c r="N10">
        <v>4</v>
      </c>
      <c r="O10" t="s">
        <v>60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58</v>
      </c>
      <c r="B11" t="s">
        <v>73</v>
      </c>
      <c r="C11">
        <v>4</v>
      </c>
      <c r="D11" t="s">
        <v>60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58</v>
      </c>
      <c r="M11" t="s">
        <v>73</v>
      </c>
      <c r="N11">
        <v>4</v>
      </c>
      <c r="O11" t="s">
        <v>60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58</v>
      </c>
      <c r="B12" t="s">
        <v>75</v>
      </c>
      <c r="C12">
        <v>4</v>
      </c>
      <c r="D12" t="s">
        <v>60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58</v>
      </c>
      <c r="M12" t="s">
        <v>75</v>
      </c>
      <c r="N12">
        <v>4</v>
      </c>
      <c r="O12" t="s">
        <v>60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58</v>
      </c>
      <c r="B13" t="s">
        <v>77</v>
      </c>
      <c r="C13">
        <v>4</v>
      </c>
      <c r="D13" t="s">
        <v>60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58</v>
      </c>
      <c r="M13" t="s">
        <v>77</v>
      </c>
      <c r="N13">
        <v>4</v>
      </c>
      <c r="O13" t="s">
        <v>60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58</v>
      </c>
      <c r="B14" t="s">
        <v>79</v>
      </c>
      <c r="C14">
        <v>4</v>
      </c>
      <c r="D14" t="s">
        <v>60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58</v>
      </c>
      <c r="M14" t="s">
        <v>79</v>
      </c>
      <c r="N14">
        <v>4</v>
      </c>
      <c r="O14" t="s">
        <v>60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58</v>
      </c>
      <c r="B15" t="s">
        <v>81</v>
      </c>
      <c r="C15">
        <v>4</v>
      </c>
      <c r="D15" t="s">
        <v>60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58</v>
      </c>
      <c r="M15" t="s">
        <v>81</v>
      </c>
      <c r="N15">
        <v>4</v>
      </c>
      <c r="O15" t="s">
        <v>60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58</v>
      </c>
      <c r="B16" t="s">
        <v>83</v>
      </c>
      <c r="C16">
        <v>4</v>
      </c>
      <c r="D16" t="s">
        <v>60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58</v>
      </c>
      <c r="M16" t="s">
        <v>83</v>
      </c>
      <c r="N16">
        <v>4</v>
      </c>
      <c r="O16" t="s">
        <v>60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58</v>
      </c>
      <c r="B17" t="s">
        <v>85</v>
      </c>
      <c r="C17">
        <v>4</v>
      </c>
      <c r="D17" t="s">
        <v>60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58</v>
      </c>
      <c r="M17" t="s">
        <v>85</v>
      </c>
      <c r="N17">
        <v>4</v>
      </c>
      <c r="O17" t="s">
        <v>60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 t="shared" ref="I1:I9" si="0">F1/4</f>
        <v>-9.29974075</v>
      </c>
    </row>
    <row r="2" spans="1:9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 t="shared" si="0"/>
        <v>-9.303271</v>
      </c>
    </row>
    <row r="3" spans="1:9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 t="shared" si="0"/>
        <v>-9.305298</v>
      </c>
    </row>
    <row r="4" spans="1:9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 t="shared" si="0"/>
        <v>-9.30541825</v>
      </c>
    </row>
    <row r="5" spans="1:9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 t="shared" si="0"/>
        <v>-9.305416</v>
      </c>
    </row>
    <row r="6" spans="1:9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 t="shared" si="0"/>
        <v>-9.305258</v>
      </c>
    </row>
    <row r="7" spans="1:9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 t="shared" si="0"/>
        <v>-9.30494375</v>
      </c>
    </row>
    <row r="8" spans="1:9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 t="shared" si="0"/>
        <v>-9.30443575</v>
      </c>
    </row>
    <row r="9" spans="1:9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 t="shared" si="0"/>
        <v>-9.303711</v>
      </c>
    </row>
    <row r="10" spans="1:9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 t="shared" ref="I10:I24" si="1">F10/4</f>
        <v>-9.3027445</v>
      </c>
    </row>
    <row r="11" spans="1:9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 t="shared" si="1"/>
        <v>-9.30149675</v>
      </c>
    </row>
    <row r="12" spans="1:9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 t="shared" si="1"/>
        <v>-9.29993175</v>
      </c>
    </row>
    <row r="13" spans="1:9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 t="shared" si="1"/>
        <v>-9.2980065</v>
      </c>
    </row>
    <row r="14" spans="1:9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 t="shared" si="1"/>
        <v>-9.281312</v>
      </c>
    </row>
    <row r="15" spans="1:9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 t="shared" si="1"/>
        <v>-9.24699775</v>
      </c>
    </row>
    <row r="16" spans="1:9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 t="shared" si="1"/>
        <v>-9.18425575</v>
      </c>
    </row>
    <row r="17" spans="1:9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 t="shared" si="1"/>
        <v>-9.07655725</v>
      </c>
    </row>
    <row r="18" spans="1:9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 t="shared" si="1"/>
        <v>-8.89676175</v>
      </c>
    </row>
    <row r="19" spans="1:9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 t="shared" si="1"/>
        <v>-8.610972</v>
      </c>
    </row>
    <row r="20" spans="1:9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 t="shared" si="1"/>
        <v>-8.184804</v>
      </c>
    </row>
    <row r="21" spans="1:9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 t="shared" si="1"/>
        <v>-7.561232</v>
      </c>
    </row>
    <row r="22" spans="1:9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 t="shared" si="1"/>
        <v>-6.6218255</v>
      </c>
    </row>
    <row r="23" spans="1:9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 t="shared" si="1"/>
        <v>-5.380071</v>
      </c>
    </row>
    <row r="24" spans="1:9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G16" sqref="G16"/>
    </sheetView>
  </sheetViews>
  <sheetFormatPr defaultColWidth="9" defaultRowHeight="15.75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9">
      <c r="A1">
        <v>1</v>
      </c>
      <c r="B1" t="s">
        <v>115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  <c r="I1">
        <f>G1*100</f>
        <v>2.12973013381394</v>
      </c>
    </row>
    <row r="2" spans="1:9">
      <c r="A2">
        <v>2</v>
      </c>
      <c r="B2" t="s">
        <v>116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  <c r="I2">
        <f t="shared" ref="I2:I15" si="1">G2*100</f>
        <v>2.13150838717795</v>
      </c>
    </row>
    <row r="3" spans="1:9">
      <c r="A3">
        <v>3</v>
      </c>
      <c r="B3" t="s">
        <v>117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  <c r="I3">
        <f t="shared" si="1"/>
        <v>2.13514365883235</v>
      </c>
    </row>
    <row r="4" spans="1:9">
      <c r="A4">
        <v>4</v>
      </c>
      <c r="B4" t="s">
        <v>118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  <c r="I4">
        <f t="shared" si="1"/>
        <v>2.13704943512894</v>
      </c>
    </row>
    <row r="5" spans="1:9">
      <c r="A5">
        <v>5</v>
      </c>
      <c r="B5" t="s">
        <v>119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  <c r="I5">
        <f t="shared" si="1"/>
        <v>2.13943996052378</v>
      </c>
    </row>
    <row r="6" spans="1:9">
      <c r="A6">
        <v>6</v>
      </c>
      <c r="B6" t="s">
        <v>120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  <c r="I6">
        <f t="shared" si="1"/>
        <v>2.14394845169428</v>
      </c>
    </row>
    <row r="7" spans="1:9">
      <c r="A7">
        <v>7</v>
      </c>
      <c r="B7" t="s">
        <v>121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  <c r="I7">
        <f t="shared" si="1"/>
        <v>2.14364631919282</v>
      </c>
    </row>
    <row r="8" spans="1:9">
      <c r="A8">
        <v>8</v>
      </c>
      <c r="B8" t="s">
        <v>122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  <c r="I8">
        <f t="shared" si="1"/>
        <v>2.14761407685137</v>
      </c>
    </row>
    <row r="9" spans="1:9">
      <c r="A9">
        <v>9</v>
      </c>
      <c r="B9" t="s">
        <v>123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  <c r="I9">
        <f t="shared" si="1"/>
        <v>2.14953236250955</v>
      </c>
    </row>
    <row r="10" spans="1:9">
      <c r="A10">
        <v>10</v>
      </c>
      <c r="B10" t="s">
        <v>124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  <c r="I10">
        <f t="shared" si="1"/>
        <v>2.15045517247771</v>
      </c>
    </row>
    <row r="11" spans="1:9">
      <c r="A11">
        <v>11</v>
      </c>
      <c r="B11" t="s">
        <v>125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  <c r="I11">
        <f t="shared" si="1"/>
        <v>2.15259662164836</v>
      </c>
    </row>
    <row r="12" spans="1:9">
      <c r="A12">
        <v>12</v>
      </c>
      <c r="B12" t="s">
        <v>126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  <c r="I12">
        <f t="shared" si="1"/>
        <v>2.15454250434452</v>
      </c>
    </row>
    <row r="13" spans="1:9">
      <c r="A13">
        <v>13</v>
      </c>
      <c r="B13" t="s">
        <v>127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  <c r="I13">
        <f t="shared" si="1"/>
        <v>2.155955563384</v>
      </c>
    </row>
    <row r="14" spans="1:9">
      <c r="A14">
        <v>14</v>
      </c>
      <c r="B14" t="s">
        <v>128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  <c r="I14">
        <f t="shared" si="1"/>
        <v>2.15758343232551</v>
      </c>
    </row>
    <row r="15" spans="1:9">
      <c r="A15">
        <v>15</v>
      </c>
      <c r="B15" t="s">
        <v>129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  <c r="I15">
        <f t="shared" si="1"/>
        <v>2.15897807066604</v>
      </c>
    </row>
    <row r="16" spans="1:7">
      <c r="A16" t="s">
        <v>38</v>
      </c>
      <c r="D16">
        <v>28.316093</v>
      </c>
      <c r="G16">
        <f>D16*1000/6.022140857E+23*6242000000000000000/16</f>
        <v>0.0183436688777952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>-37.199</f>
        <v>-37.199</v>
      </c>
      <c r="J1">
        <f>F1/4</f>
        <v>-9.29974075</v>
      </c>
      <c r="L1" t="s">
        <v>130</v>
      </c>
      <c r="M1" t="s">
        <v>131</v>
      </c>
      <c r="N1" t="s">
        <v>132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>-37.2131</f>
        <v>-37.2131</v>
      </c>
      <c r="J2">
        <f>F2/4</f>
        <v>-9.303271</v>
      </c>
      <c r="L2" t="s">
        <v>133</v>
      </c>
      <c r="M2" t="s">
        <v>131</v>
      </c>
      <c r="N2" t="s">
        <v>132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>-37.2212</f>
        <v>-37.2212</v>
      </c>
      <c r="J3">
        <f t="shared" ref="J3:J24" si="1">F3/4</f>
        <v>-9.305298</v>
      </c>
      <c r="L3" t="s">
        <v>134</v>
      </c>
      <c r="M3" t="s">
        <v>131</v>
      </c>
      <c r="N3" t="s">
        <v>132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>-37.2217</f>
        <v>-37.2217</v>
      </c>
      <c r="J4">
        <f t="shared" si="1"/>
        <v>-9.30541825</v>
      </c>
      <c r="L4" t="s">
        <v>135</v>
      </c>
      <c r="M4" t="s">
        <v>131</v>
      </c>
      <c r="N4" t="s">
        <v>132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>-37.2217</f>
        <v>-37.2217</v>
      </c>
      <c r="J5">
        <f t="shared" si="1"/>
        <v>-9.305416</v>
      </c>
      <c r="L5" t="s">
        <v>136</v>
      </c>
      <c r="M5" t="s">
        <v>131</v>
      </c>
      <c r="N5" t="s">
        <v>132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>-37.221</f>
        <v>-37.221</v>
      </c>
      <c r="J6">
        <f t="shared" si="1"/>
        <v>-9.305258</v>
      </c>
      <c r="L6" t="s">
        <v>137</v>
      </c>
      <c r="M6" t="s">
        <v>131</v>
      </c>
      <c r="N6" t="s">
        <v>132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>-37.2198</f>
        <v>-37.2198</v>
      </c>
      <c r="J7">
        <f t="shared" si="1"/>
        <v>-9.30494375</v>
      </c>
      <c r="K7" t="s">
        <v>138</v>
      </c>
      <c r="L7" t="s">
        <v>139</v>
      </c>
      <c r="M7" t="s">
        <v>131</v>
      </c>
      <c r="N7" t="s">
        <v>132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>-37.2177</f>
        <v>-37.2177</v>
      </c>
      <c r="J8">
        <f t="shared" si="1"/>
        <v>-9.30443575</v>
      </c>
      <c r="L8" t="s">
        <v>140</v>
      </c>
      <c r="M8" t="s">
        <v>131</v>
      </c>
      <c r="N8" t="s">
        <v>132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>-37.2148</f>
        <v>-37.2148</v>
      </c>
      <c r="J9">
        <f t="shared" si="1"/>
        <v>-9.303711</v>
      </c>
      <c r="L9" t="s">
        <v>141</v>
      </c>
      <c r="M9" t="s">
        <v>131</v>
      </c>
      <c r="N9" t="s">
        <v>132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>-37.211</f>
        <v>-37.211</v>
      </c>
      <c r="J10">
        <f t="shared" si="1"/>
        <v>-9.3027445</v>
      </c>
      <c r="L10" t="s">
        <v>142</v>
      </c>
      <c r="M10" t="s">
        <v>131</v>
      </c>
      <c r="N10" t="s">
        <v>132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>-37.206</f>
        <v>-37.206</v>
      </c>
      <c r="J11">
        <f t="shared" si="1"/>
        <v>-9.30149675</v>
      </c>
      <c r="L11" t="s">
        <v>143</v>
      </c>
      <c r="M11" t="s">
        <v>131</v>
      </c>
      <c r="N11" t="s">
        <v>132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>-37.1997</f>
        <v>-37.1997</v>
      </c>
      <c r="J12">
        <f t="shared" si="1"/>
        <v>-9.29993175</v>
      </c>
      <c r="L12" t="s">
        <v>144</v>
      </c>
      <c r="M12" t="s">
        <v>131</v>
      </c>
      <c r="N12" t="s">
        <v>132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>-37.192</f>
        <v>-37.192</v>
      </c>
      <c r="J13">
        <f t="shared" si="1"/>
        <v>-9.2980065</v>
      </c>
      <c r="L13" t="s">
        <v>145</v>
      </c>
      <c r="M13" t="s">
        <v>131</v>
      </c>
      <c r="N13" t="s">
        <v>132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>-37.1252</f>
        <v>-37.1252</v>
      </c>
      <c r="J14">
        <f t="shared" si="1"/>
        <v>-9.281312</v>
      </c>
      <c r="L14" t="s">
        <v>146</v>
      </c>
      <c r="M14" t="s">
        <v>131</v>
      </c>
      <c r="N14" t="s">
        <v>132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>-36.988</f>
        <v>-36.988</v>
      </c>
      <c r="J15">
        <f t="shared" si="1"/>
        <v>-9.24699775</v>
      </c>
      <c r="L15" t="s">
        <v>147</v>
      </c>
      <c r="M15" t="s">
        <v>131</v>
      </c>
      <c r="N15" t="s">
        <v>132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>-36.737</f>
        <v>-36.737</v>
      </c>
      <c r="J16">
        <f t="shared" si="1"/>
        <v>-9.18425575</v>
      </c>
      <c r="L16" t="s">
        <v>148</v>
      </c>
      <c r="M16" t="s">
        <v>131</v>
      </c>
      <c r="N16" t="s">
        <v>132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>-36.3062</f>
        <v>-36.3062</v>
      </c>
      <c r="J17">
        <f t="shared" si="1"/>
        <v>-9.07655725</v>
      </c>
      <c r="L17" t="s">
        <v>149</v>
      </c>
      <c r="M17" t="s">
        <v>131</v>
      </c>
      <c r="N17" t="s">
        <v>132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>-35.587</f>
        <v>-35.587</v>
      </c>
      <c r="J18">
        <f t="shared" si="1"/>
        <v>-8.89676175</v>
      </c>
      <c r="L18" t="s">
        <v>150</v>
      </c>
      <c r="M18" t="s">
        <v>131</v>
      </c>
      <c r="N18" t="s">
        <v>132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>-34.4439</f>
        <v>-34.4439</v>
      </c>
      <c r="J19">
        <f t="shared" si="1"/>
        <v>-8.610972</v>
      </c>
      <c r="L19" t="s">
        <v>151</v>
      </c>
      <c r="M19" t="s">
        <v>131</v>
      </c>
      <c r="N19" t="s">
        <v>132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>-32.7392</f>
        <v>-32.7392</v>
      </c>
      <c r="J20">
        <f t="shared" si="1"/>
        <v>-8.184804</v>
      </c>
      <c r="L20" t="s">
        <v>152</v>
      </c>
      <c r="M20" t="s">
        <v>131</v>
      </c>
      <c r="N20" t="s">
        <v>132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>-30.2449</f>
        <v>-30.2449</v>
      </c>
      <c r="J21">
        <f t="shared" si="1"/>
        <v>-7.561232</v>
      </c>
      <c r="L21" t="s">
        <v>153</v>
      </c>
      <c r="M21" t="s">
        <v>131</v>
      </c>
      <c r="N21" t="s">
        <v>132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>-26.4873</f>
        <v>-26.4873</v>
      </c>
      <c r="J22">
        <f t="shared" si="1"/>
        <v>-6.6218255</v>
      </c>
      <c r="L22" t="s">
        <v>154</v>
      </c>
      <c r="M22" t="s">
        <v>131</v>
      </c>
      <c r="N22" t="s">
        <v>132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>-21.5203</f>
        <v>-21.5203</v>
      </c>
      <c r="J23">
        <f t="shared" si="1"/>
        <v>-5.380071</v>
      </c>
      <c r="L23" t="s">
        <v>155</v>
      </c>
      <c r="M23" t="s">
        <v>131</v>
      </c>
      <c r="N23" t="s">
        <v>132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>-14.6194</f>
        <v>-14.6194</v>
      </c>
      <c r="J24">
        <f t="shared" si="1"/>
        <v>-3.654861</v>
      </c>
      <c r="L24" t="s">
        <v>156</v>
      </c>
      <c r="M24" t="s">
        <v>131</v>
      </c>
      <c r="N24" t="s">
        <v>132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2016-10-13T09:35:37Z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