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3540" yWindow="700" windowWidth="25000" windowHeight="15540" tabRatio="500"/>
  </bookViews>
  <sheets>
    <sheet name="data" sheetId="1" r:id="rId1"/>
    <sheet name="Sheet3" sheetId="3" r:id="rId2"/>
    <sheet name="Sheet4" sheetId="4" r:id="rId3"/>
  </sheets>
  <definedNames>
    <definedName name="tmp1_" localSheetId="1">Sheet3!$A$1:$F$17</definedName>
    <definedName name="tmp1_1" localSheetId="2">Sheet4!$A$1:$I$16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" i="4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D14" i="1"/>
  <c r="D15" i="1"/>
  <c r="D16" i="1"/>
  <c r="D17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tmp1" type="6" refreshedVersion="0" background="1" saveData="1">
    <textPr fileType="mac" sourceFile="/Users/yerong/Documents/William/PV0c/tmp1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tmp11" type="6" refreshedVersion="0" background="1" saveData="1">
    <textPr fileType="mac" codePage="10000" sourceFile="/Users/yerong/Documents/William/PV0c/tmp1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<sst xmlns="http://schemas.openxmlformats.org/spreadsheetml/2006/main" count="119" uniqueCount="59">
  <si>
    <t>a</t>
  </si>
  <si>
    <t>b</t>
  </si>
  <si>
    <t>c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</si>
  <si>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</si>
  <si>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</si>
  <si>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</si>
  <si>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</si>
  <si>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</si>
  <si>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</si>
  <si>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</si>
  <si>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</si>
  <si>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</si>
  <si>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C(A)</t>
  </si>
  <si>
    <t>./a/thermal.txt:</t>
  </si>
  <si>
    <t>./b/thermal.txt:</t>
  </si>
  <si>
    <t>./c/thermal.txt: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</si>
  <si>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</si>
  <si>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</si>
  <si>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</si>
  <si>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</si>
  <si>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</si>
  <si>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</si>
  <si>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</si>
  <si>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</si>
  <si>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</si>
  <si>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F(eV/atm)</t>
  </si>
  <si>
    <t>E0=</t>
  </si>
  <si>
    <t>./a/OSZICAR:</t>
  </si>
  <si>
    <t>F=</t>
  </si>
  <si>
    <t>d</t>
  </si>
  <si>
    <t>E</t>
  </si>
  <si>
    <t>./b/OSZICAR:</t>
  </si>
  <si>
    <t>./c/OSZICAR: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</si>
  <si>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</si>
  <si>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</si>
  <si>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</si>
  <si>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</si>
  <si>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</si>
  <si>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</si>
  <si>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</si>
  <si>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</si>
  <si>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</si>
  <si>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E0(eV/atm)</t>
  </si>
  <si>
    <t>F from php(eV/atm)</t>
  </si>
  <si>
    <t>z10</t>
  </si>
  <si>
    <t>z11</t>
  </si>
  <si>
    <t>z12</t>
  </si>
  <si>
    <t>z13</t>
  </si>
  <si>
    <t>z14</t>
  </si>
  <si>
    <t>z15</t>
  </si>
  <si>
    <t>./z10/thermal.txt:</t>
  </si>
  <si>
    <t>./z11/thermal.txt:</t>
  </si>
  <si>
    <t>./z12/thermal.txt:</t>
  </si>
  <si>
    <t>./z13/thermal.txt:</t>
  </si>
  <si>
    <t>./z14/thermal.txt:</t>
  </si>
  <si>
    <t>./z10/OSZICAR:</t>
  </si>
  <si>
    <t>./z11/OSZICAR:</t>
  </si>
  <si>
    <t>./z12/OSZICAR:</t>
  </si>
  <si>
    <t>./z13/OSZICAR: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</si>
</sst>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mp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mp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2" sqref="B2"/>
    </sheetView>
  </sheetViews>
  <sheetFormatPr baseColWidth="10" defaultRowHeight="16" x14ac:dyDescent="0.2"/>
  <sheetData>
    <row r="1" spans="1:8" x14ac:dyDescent="0.2">
      <c r="B1" t="s">
        <v>12</v>
      </c>
      <c r="C1" t="s">
        <v>42</v>
      </c>
      <c r="D1" t="s">
        <v>25</v>
      </c>
      <c r="E1" t="s">
        <v>43</v>
      </c>
    </row>
    <row r="2" spans="1:8" x14ac:dyDescent="0.2">
      <c r="A2" t="s">
        <v>0</v>
      </c>
      <c r="B2" s="2">
        <v>7.7346036590000002</v>
      </c>
      <c r="C2" s="2">
        <v>-9.2997407499999998</v>
      </c>
      <c r="D2" s="2">
        <f t="shared" ref="D2:D17" si="0">C2+E2</f>
        <v>-9.2794518330283502</v>
      </c>
      <c r="E2" s="2">
        <v>2.0288916971649307E-2</v>
      </c>
    </row>
    <row r="3" spans="1:8" x14ac:dyDescent="0.2">
      <c r="A3" t="s">
        <v>1</v>
      </c>
      <c r="B3" s="2">
        <v>7.3983165440000001</v>
      </c>
      <c r="C3" s="2">
        <v>-9.3032710000000005</v>
      </c>
      <c r="D3" s="2">
        <f t="shared" si="0"/>
        <v>-9.282846749842502</v>
      </c>
      <c r="E3" s="2">
        <v>2.0424250157498845E-2</v>
      </c>
    </row>
    <row r="4" spans="1:8" x14ac:dyDescent="0.2">
      <c r="A4" t="s">
        <v>2</v>
      </c>
      <c r="B4" s="2">
        <v>7.06202942799999</v>
      </c>
      <c r="C4" s="2">
        <v>-9.3052980000000005</v>
      </c>
      <c r="D4" s="2">
        <f t="shared" si="0"/>
        <v>-9.2846763367957887</v>
      </c>
      <c r="E4" s="2">
        <v>2.06216632042114E-2</v>
      </c>
      <c r="G4">
        <v>0.95</v>
      </c>
    </row>
    <row r="5" spans="1:8" x14ac:dyDescent="0.2">
      <c r="A5" t="s">
        <v>3</v>
      </c>
      <c r="B5" s="2">
        <v>6.7257423124402598</v>
      </c>
      <c r="C5" s="2">
        <v>-9.3044357499999997</v>
      </c>
      <c r="D5" s="2">
        <f t="shared" si="0"/>
        <v>-9.283730722589814</v>
      </c>
      <c r="E5" s="2">
        <v>2.0705027410186247E-2</v>
      </c>
      <c r="G5">
        <v>1</v>
      </c>
      <c r="H5">
        <f>6.72574231244026*G5</f>
        <v>6.7257423124402598</v>
      </c>
    </row>
    <row r="6" spans="1:8" x14ac:dyDescent="0.2">
      <c r="A6" t="s">
        <v>4</v>
      </c>
      <c r="B6" s="2">
        <v>6.3894551970000002</v>
      </c>
      <c r="C6" s="2">
        <v>-9.2980064999999996</v>
      </c>
      <c r="D6" s="2">
        <f t="shared" si="0"/>
        <v>-9.277208722896825</v>
      </c>
      <c r="E6" s="2">
        <v>2.0797777103175537E-2</v>
      </c>
      <c r="G6">
        <v>0.95</v>
      </c>
      <c r="H6">
        <f t="shared" ref="H6:H17" si="1">6.72574231244026*G6</f>
        <v>6.3894551968182469</v>
      </c>
    </row>
    <row r="7" spans="1:8" x14ac:dyDescent="0.2">
      <c r="A7" t="s">
        <v>5</v>
      </c>
      <c r="B7" s="2">
        <v>6.0531680809999902</v>
      </c>
      <c r="C7" s="2">
        <v>-9.2813119999999998</v>
      </c>
      <c r="D7" s="2">
        <f t="shared" si="0"/>
        <v>-9.2604492425613554</v>
      </c>
      <c r="E7" s="2">
        <v>2.0862757438643801E-2</v>
      </c>
      <c r="G7">
        <v>0.9</v>
      </c>
      <c r="H7">
        <f t="shared" si="1"/>
        <v>6.0531680811962341</v>
      </c>
    </row>
    <row r="8" spans="1:8" x14ac:dyDescent="0.2">
      <c r="A8" t="s">
        <v>6</v>
      </c>
      <c r="B8" s="2">
        <v>5.71688096599999</v>
      </c>
      <c r="C8" s="2">
        <v>-9.2469977500000002</v>
      </c>
      <c r="D8" s="2">
        <f t="shared" si="0"/>
        <v>-9.2260654215622697</v>
      </c>
      <c r="E8" s="2">
        <v>2.0932328437730529E-2</v>
      </c>
      <c r="G8">
        <v>0.85</v>
      </c>
      <c r="H8">
        <f t="shared" si="1"/>
        <v>5.7168809655742203</v>
      </c>
    </row>
    <row r="9" spans="1:8" x14ac:dyDescent="0.2">
      <c r="A9" t="s">
        <v>7</v>
      </c>
      <c r="B9" s="2">
        <v>5.3805938500000003</v>
      </c>
      <c r="C9" s="2">
        <v>-9.1842557500000002</v>
      </c>
      <c r="D9" s="2">
        <f t="shared" si="0"/>
        <v>-9.1631877055808868</v>
      </c>
      <c r="E9" s="2">
        <v>2.106804441911404E-2</v>
      </c>
      <c r="G9">
        <v>0.8</v>
      </c>
      <c r="H9">
        <f t="shared" si="1"/>
        <v>5.3805938499522084</v>
      </c>
    </row>
    <row r="10" spans="1:8" x14ac:dyDescent="0.2">
      <c r="A10" t="s">
        <v>8</v>
      </c>
      <c r="B10" s="2">
        <v>5.0443067340000001</v>
      </c>
      <c r="C10" s="2">
        <v>-9.0765572500000005</v>
      </c>
      <c r="D10" s="2">
        <f t="shared" si="0"/>
        <v>-9.0554244650027833</v>
      </c>
      <c r="E10" s="2">
        <v>2.1132784997217064E-2</v>
      </c>
      <c r="G10">
        <v>0.75</v>
      </c>
      <c r="H10">
        <f t="shared" si="1"/>
        <v>5.0443067343301946</v>
      </c>
    </row>
    <row r="11" spans="1:8" x14ac:dyDescent="0.2">
      <c r="A11" t="s">
        <v>9</v>
      </c>
      <c r="B11" s="2">
        <v>4.7080196189999901</v>
      </c>
      <c r="C11" s="2">
        <v>-8.8967617499999996</v>
      </c>
      <c r="D11" s="2">
        <f t="shared" si="0"/>
        <v>-8.8755841879988751</v>
      </c>
      <c r="E11" s="2">
        <v>2.117756200112491E-2</v>
      </c>
      <c r="G11">
        <v>0.7</v>
      </c>
      <c r="H11">
        <f t="shared" si="1"/>
        <v>4.7080196187081818</v>
      </c>
    </row>
    <row r="12" spans="1:8" x14ac:dyDescent="0.2">
      <c r="A12" t="s">
        <v>10</v>
      </c>
      <c r="B12" s="2">
        <v>4.3717325029999898</v>
      </c>
      <c r="C12" s="2">
        <v>-8.6109720000000003</v>
      </c>
      <c r="D12" s="2">
        <f t="shared" si="0"/>
        <v>-8.5902008496981033</v>
      </c>
      <c r="E12" s="2">
        <v>2.0771150301896284E-2</v>
      </c>
      <c r="G12">
        <v>0.65</v>
      </c>
      <c r="H12">
        <f t="shared" si="1"/>
        <v>4.3717325030861689</v>
      </c>
    </row>
    <row r="13" spans="1:8" x14ac:dyDescent="0.2">
      <c r="A13" t="s">
        <v>11</v>
      </c>
      <c r="B13" s="2">
        <v>4.0354453870000002</v>
      </c>
      <c r="C13" s="2">
        <v>-8.1848039999999997</v>
      </c>
      <c r="D13" s="2">
        <f t="shared" si="0"/>
        <v>-8.1651702243692572</v>
      </c>
      <c r="E13" s="2">
        <v>1.9633775630742024E-2</v>
      </c>
      <c r="G13">
        <v>0.6</v>
      </c>
      <c r="H13">
        <f t="shared" si="1"/>
        <v>4.035445387464156</v>
      </c>
    </row>
    <row r="14" spans="1:8" x14ac:dyDescent="0.2">
      <c r="A14" t="s">
        <v>44</v>
      </c>
      <c r="B14" s="2">
        <v>3.6991582710000102</v>
      </c>
      <c r="C14" s="2">
        <v>-7.5612320000000004</v>
      </c>
      <c r="D14" s="2">
        <f t="shared" si="0"/>
        <v>-7.5430374896143144</v>
      </c>
      <c r="E14" s="2">
        <v>1.8194510385685921E-2</v>
      </c>
      <c r="G14">
        <v>0.55000000000000004</v>
      </c>
      <c r="H14">
        <f t="shared" si="1"/>
        <v>3.6991582718421432</v>
      </c>
    </row>
    <row r="15" spans="1:8" x14ac:dyDescent="0.2">
      <c r="A15" t="s">
        <v>45</v>
      </c>
      <c r="B15" s="2">
        <v>3.3628711550000201</v>
      </c>
      <c r="C15" s="2">
        <v>-6.6218254999999999</v>
      </c>
      <c r="D15" s="2">
        <f t="shared" si="0"/>
        <v>-6.6030531978474718</v>
      </c>
      <c r="E15" s="2">
        <v>1.8772302152527932E-2</v>
      </c>
      <c r="G15">
        <v>0.5</v>
      </c>
      <c r="H15">
        <f t="shared" si="1"/>
        <v>3.3628711562201299</v>
      </c>
    </row>
    <row r="16" spans="1:8" x14ac:dyDescent="0.2">
      <c r="A16" t="s">
        <v>46</v>
      </c>
      <c r="B16" s="2">
        <v>3.02658403900003</v>
      </c>
      <c r="C16" s="2">
        <v>-5.380071</v>
      </c>
      <c r="D16" s="2">
        <f t="shared" si="0"/>
        <v>-5.3617019546092664</v>
      </c>
      <c r="E16" s="2">
        <v>1.836904539073371E-2</v>
      </c>
      <c r="G16">
        <v>0.45</v>
      </c>
      <c r="H16">
        <f t="shared" si="1"/>
        <v>3.026584040598117</v>
      </c>
    </row>
    <row r="17" spans="1:8" x14ac:dyDescent="0.2">
      <c r="A17" t="s">
        <v>47</v>
      </c>
      <c r="B17" s="2">
        <v>2.69029692300004</v>
      </c>
      <c r="C17" s="2">
        <v>-3.6548609999999999</v>
      </c>
      <c r="D17" s="2">
        <f t="shared" si="0"/>
        <v>-3.6399334362351334</v>
      </c>
      <c r="E17" s="2">
        <v>1.4927563764866451E-2</v>
      </c>
      <c r="G17">
        <v>0.39999999999999902</v>
      </c>
      <c r="H17">
        <f t="shared" si="1"/>
        <v>2.6902969249760975</v>
      </c>
    </row>
    <row r="18" spans="1:8" x14ac:dyDescent="0.2">
      <c r="A18" t="s">
        <v>48</v>
      </c>
      <c r="B18">
        <v>2.3540098070000499</v>
      </c>
    </row>
    <row r="19" spans="1:8" x14ac:dyDescent="0.2">
      <c r="A19" t="s">
        <v>49</v>
      </c>
      <c r="B19">
        <v>2.0177226910000599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" sqref="G1:G17"/>
    </sheetView>
  </sheetViews>
  <sheetFormatPr baseColWidth="10" defaultRowHeight="16" x14ac:dyDescent="0.2"/>
  <cols>
    <col min="1" max="1" width="15.6640625" bestFit="1" customWidth="1"/>
    <col min="2" max="2" width="4.1640625" bestFit="1" customWidth="1"/>
    <col min="3" max="6" width="11.1640625" bestFit="1" customWidth="1"/>
    <col min="7" max="7" width="18.83203125" customWidth="1"/>
    <col min="8" max="10" width="11.1640625" customWidth="1"/>
    <col min="11" max="11" width="11.1640625" bestFit="1" customWidth="1"/>
    <col min="12" max="12" width="12" bestFit="1" customWidth="1"/>
  </cols>
  <sheetData>
    <row r="1" spans="1:7" x14ac:dyDescent="0.2">
      <c r="A1" t="s">
        <v>13</v>
      </c>
      <c r="B1">
        <v>300</v>
      </c>
      <c r="C1">
        <v>62.637726800000003</v>
      </c>
      <c r="D1">
        <v>20.318036899999999</v>
      </c>
      <c r="E1">
        <v>34.295532700000003</v>
      </c>
      <c r="F1">
        <v>68.733137799999994</v>
      </c>
      <c r="G1">
        <f>C1/32*1000*6242000000000000000/(6.022140857E+23)</f>
        <v>2.0288916971649307E-2</v>
      </c>
    </row>
    <row r="2" spans="1:7" x14ac:dyDescent="0.2">
      <c r="A2" t="s">
        <v>14</v>
      </c>
      <c r="B2">
        <v>300</v>
      </c>
      <c r="C2">
        <v>63.0555393</v>
      </c>
      <c r="D2">
        <v>20.147649099999999</v>
      </c>
      <c r="E2">
        <v>34.159258800000003</v>
      </c>
      <c r="F2">
        <v>69.099834000000001</v>
      </c>
      <c r="G2">
        <f t="shared" ref="G2:G17" si="0">C2/32*1000*6242000000000000000/(6.022140857E+23)</f>
        <v>2.0424250157498845E-2</v>
      </c>
    </row>
    <row r="3" spans="1:7" x14ac:dyDescent="0.2">
      <c r="A3" t="s">
        <v>15</v>
      </c>
      <c r="B3">
        <v>300</v>
      </c>
      <c r="C3">
        <v>63.665010199999998</v>
      </c>
      <c r="D3">
        <v>20.067572699999999</v>
      </c>
      <c r="E3">
        <v>34.159996300000003</v>
      </c>
      <c r="F3">
        <v>69.685282000000001</v>
      </c>
      <c r="G3">
        <f t="shared" si="0"/>
        <v>2.06216632042114E-2</v>
      </c>
    </row>
    <row r="4" spans="1:7" x14ac:dyDescent="0.2">
      <c r="A4" t="s">
        <v>16</v>
      </c>
      <c r="B4">
        <v>300</v>
      </c>
      <c r="C4">
        <v>63.922379499999998</v>
      </c>
      <c r="D4">
        <v>19.949367299999999</v>
      </c>
      <c r="E4">
        <v>34.1340194</v>
      </c>
      <c r="F4">
        <v>69.907189700000004</v>
      </c>
      <c r="G4">
        <f t="shared" si="0"/>
        <v>2.0705027410186247E-2</v>
      </c>
    </row>
    <row r="5" spans="1:7" x14ac:dyDescent="0.2">
      <c r="A5" t="s">
        <v>17</v>
      </c>
      <c r="B5">
        <v>300</v>
      </c>
      <c r="C5">
        <v>64.208724500000002</v>
      </c>
      <c r="D5">
        <v>19.948814899999999</v>
      </c>
      <c r="E5">
        <v>34.090974099999997</v>
      </c>
      <c r="F5">
        <v>70.193368899999996</v>
      </c>
      <c r="G5">
        <f t="shared" si="0"/>
        <v>2.0797777103175537E-2</v>
      </c>
    </row>
    <row r="6" spans="1:7" x14ac:dyDescent="0.2">
      <c r="A6" t="s">
        <v>18</v>
      </c>
      <c r="B6">
        <v>300</v>
      </c>
      <c r="C6">
        <v>64.409337500000007</v>
      </c>
      <c r="D6">
        <v>19.306410100000001</v>
      </c>
      <c r="E6">
        <v>33.700521799999997</v>
      </c>
      <c r="F6">
        <v>70.201260500000004</v>
      </c>
      <c r="G6">
        <f t="shared" si="0"/>
        <v>2.0862757438643801E-2</v>
      </c>
    </row>
    <row r="7" spans="1:7" x14ac:dyDescent="0.2">
      <c r="A7" t="s">
        <v>19</v>
      </c>
      <c r="B7">
        <v>300</v>
      </c>
      <c r="C7">
        <v>64.6241232</v>
      </c>
      <c r="D7">
        <v>18.829876299999999</v>
      </c>
      <c r="E7">
        <v>33.469555399999997</v>
      </c>
      <c r="F7">
        <v>70.2730861</v>
      </c>
      <c r="G7">
        <f t="shared" si="0"/>
        <v>2.0932328437730529E-2</v>
      </c>
    </row>
    <row r="8" spans="1:7" x14ac:dyDescent="0.2">
      <c r="A8" t="s">
        <v>20</v>
      </c>
      <c r="B8">
        <v>300</v>
      </c>
      <c r="C8">
        <v>65.043117499999994</v>
      </c>
      <c r="D8">
        <v>17.298649399999999</v>
      </c>
      <c r="E8">
        <v>32.804603499999999</v>
      </c>
      <c r="F8">
        <v>70.232712300000003</v>
      </c>
      <c r="G8">
        <f t="shared" si="0"/>
        <v>2.106804441911404E-2</v>
      </c>
    </row>
    <row r="9" spans="1:7" x14ac:dyDescent="0.2">
      <c r="A9" t="s">
        <v>21</v>
      </c>
      <c r="B9">
        <v>300</v>
      </c>
      <c r="C9">
        <v>65.242990300000002</v>
      </c>
      <c r="D9">
        <v>16.879845100000001</v>
      </c>
      <c r="E9">
        <v>32.361156600000001</v>
      </c>
      <c r="F9">
        <v>70.306943799999999</v>
      </c>
      <c r="G9">
        <f t="shared" si="0"/>
        <v>2.1132784997217064E-2</v>
      </c>
    </row>
    <row r="10" spans="1:7" x14ac:dyDescent="0.2">
      <c r="A10" t="s">
        <v>22</v>
      </c>
      <c r="B10">
        <v>300</v>
      </c>
      <c r="C10">
        <v>65.3812298</v>
      </c>
      <c r="D10">
        <v>16.2861388</v>
      </c>
      <c r="E10">
        <v>32.055429400000001</v>
      </c>
      <c r="F10">
        <v>70.267071400000006</v>
      </c>
      <c r="G10">
        <f t="shared" si="0"/>
        <v>2.117756200112491E-2</v>
      </c>
    </row>
    <row r="11" spans="1:7" x14ac:dyDescent="0.2">
      <c r="A11" t="s">
        <v>23</v>
      </c>
      <c r="B11">
        <v>300</v>
      </c>
      <c r="C11">
        <v>64.126519900000005</v>
      </c>
      <c r="D11">
        <v>16.871177299999999</v>
      </c>
      <c r="E11">
        <v>32.936506999999999</v>
      </c>
      <c r="F11">
        <v>69.187873100000004</v>
      </c>
      <c r="G11">
        <f t="shared" si="0"/>
        <v>2.0771150301896284E-2</v>
      </c>
    </row>
    <row r="12" spans="1:7" x14ac:dyDescent="0.2">
      <c r="A12" t="s">
        <v>24</v>
      </c>
      <c r="B12">
        <v>300</v>
      </c>
      <c r="C12">
        <v>60.615116899999997</v>
      </c>
      <c r="D12">
        <v>22.051055000000002</v>
      </c>
      <c r="E12">
        <v>36.159035199999998</v>
      </c>
      <c r="F12">
        <v>67.230433399999995</v>
      </c>
      <c r="G12">
        <f t="shared" si="0"/>
        <v>1.9633775630742024E-2</v>
      </c>
    </row>
    <row r="13" spans="1:7" x14ac:dyDescent="0.2">
      <c r="A13" t="s">
        <v>50</v>
      </c>
      <c r="B13">
        <v>300</v>
      </c>
      <c r="C13">
        <v>56.1716908</v>
      </c>
      <c r="D13">
        <v>16.279684199999998</v>
      </c>
      <c r="E13">
        <v>27.159392199999999</v>
      </c>
      <c r="F13">
        <v>61.055596100000002</v>
      </c>
      <c r="G13">
        <f t="shared" si="0"/>
        <v>1.8194510385685921E-2</v>
      </c>
    </row>
    <row r="14" spans="1:7" x14ac:dyDescent="0.2">
      <c r="A14" t="s">
        <v>51</v>
      </c>
      <c r="B14">
        <v>300</v>
      </c>
      <c r="C14">
        <v>57.955500299999997</v>
      </c>
      <c r="D14">
        <v>22.7278573</v>
      </c>
      <c r="E14">
        <v>37.365905900000001</v>
      </c>
      <c r="F14">
        <v>64.773857500000005</v>
      </c>
      <c r="G14">
        <f t="shared" si="0"/>
        <v>1.8772302152527932E-2</v>
      </c>
    </row>
    <row r="15" spans="1:7" x14ac:dyDescent="0.2">
      <c r="A15" t="s">
        <v>52</v>
      </c>
      <c r="B15">
        <v>300</v>
      </c>
      <c r="C15">
        <v>56.710530599999998</v>
      </c>
      <c r="D15">
        <v>23.0610073</v>
      </c>
      <c r="E15">
        <v>37.958364500000002</v>
      </c>
      <c r="F15">
        <v>63.628832799999998</v>
      </c>
      <c r="G15">
        <f t="shared" si="0"/>
        <v>1.836904539073371E-2</v>
      </c>
    </row>
    <row r="16" spans="1:7" x14ac:dyDescent="0.2">
      <c r="A16" t="s">
        <v>53</v>
      </c>
      <c r="B16">
        <v>300</v>
      </c>
      <c r="C16">
        <v>46.085686199999998</v>
      </c>
      <c r="D16">
        <v>17.152062799999999</v>
      </c>
      <c r="E16">
        <v>25.383132799999998</v>
      </c>
      <c r="F16">
        <v>51.231304999999999</v>
      </c>
      <c r="G16">
        <f t="shared" si="0"/>
        <v>1.4927563764866451E-2</v>
      </c>
    </row>
    <row r="17" spans="1:7" x14ac:dyDescent="0.2">
      <c r="A17" t="s">
        <v>54</v>
      </c>
      <c r="B17">
        <v>300</v>
      </c>
      <c r="C17">
        <v>42.331631600000001</v>
      </c>
      <c r="D17">
        <v>8.8992871000000004</v>
      </c>
      <c r="E17">
        <v>17.072829800000001</v>
      </c>
      <c r="F17">
        <v>45.001417699999998</v>
      </c>
      <c r="G17">
        <f t="shared" si="0"/>
        <v>1.3711592081704442E-2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" sqref="J1:J16"/>
    </sheetView>
  </sheetViews>
  <sheetFormatPr baseColWidth="10" defaultRowHeight="16" x14ac:dyDescent="0.2"/>
  <cols>
    <col min="1" max="1" width="13.5" bestFit="1" customWidth="1"/>
    <col min="2" max="2" width="2.1640625" bestFit="1" customWidth="1"/>
    <col min="3" max="3" width="3" bestFit="1" customWidth="1"/>
    <col min="4" max="4" width="9.1640625" bestFit="1" customWidth="1"/>
    <col min="5" max="5" width="4" bestFit="1" customWidth="1"/>
    <col min="6" max="6" width="9.1640625" bestFit="1" customWidth="1"/>
    <col min="7" max="7" width="2.1640625" bestFit="1" customWidth="1"/>
    <col min="8" max="8" width="2" bestFit="1" customWidth="1"/>
    <col min="9" max="9" width="8.6640625" bestFit="1" customWidth="1"/>
  </cols>
  <sheetData>
    <row r="1" spans="1:10" x14ac:dyDescent="0.2">
      <c r="A1" t="s">
        <v>27</v>
      </c>
      <c r="B1">
        <v>1</v>
      </c>
      <c r="C1" t="s">
        <v>28</v>
      </c>
      <c r="D1" s="1">
        <v>-37.198962999999999</v>
      </c>
      <c r="E1" t="s">
        <v>26</v>
      </c>
      <c r="F1" s="1">
        <v>-37.198962999999999</v>
      </c>
      <c r="G1" t="s">
        <v>29</v>
      </c>
      <c r="H1" t="s">
        <v>30</v>
      </c>
      <c r="I1">
        <f>-37.199</f>
        <v>-37.198999999999998</v>
      </c>
      <c r="J1" s="1">
        <f>F1/4</f>
        <v>-9.2997407499999998</v>
      </c>
    </row>
    <row r="2" spans="1:10" x14ac:dyDescent="0.2">
      <c r="A2" t="s">
        <v>31</v>
      </c>
      <c r="B2">
        <v>1</v>
      </c>
      <c r="C2" t="s">
        <v>28</v>
      </c>
      <c r="D2" s="1">
        <v>-37.213084000000002</v>
      </c>
      <c r="E2" t="s">
        <v>26</v>
      </c>
      <c r="F2" s="1">
        <v>-37.213084000000002</v>
      </c>
      <c r="G2" t="s">
        <v>29</v>
      </c>
      <c r="H2" t="s">
        <v>30</v>
      </c>
      <c r="I2">
        <f>-37.2131</f>
        <v>-37.213099999999997</v>
      </c>
      <c r="J2" s="1">
        <f t="shared" ref="J2:J16" si="0">F2/4</f>
        <v>-9.3032710000000005</v>
      </c>
    </row>
    <row r="3" spans="1:10" x14ac:dyDescent="0.2">
      <c r="A3" t="s">
        <v>32</v>
      </c>
      <c r="B3">
        <v>1</v>
      </c>
      <c r="C3" t="s">
        <v>28</v>
      </c>
      <c r="D3" s="1">
        <v>-37.221192000000002</v>
      </c>
      <c r="E3" t="s">
        <v>26</v>
      </c>
      <c r="F3" s="1">
        <v>-37.221192000000002</v>
      </c>
      <c r="G3" t="s">
        <v>29</v>
      </c>
      <c r="H3" t="s">
        <v>30</v>
      </c>
      <c r="I3">
        <f>-37.2212</f>
        <v>-37.221200000000003</v>
      </c>
      <c r="J3" s="1">
        <f t="shared" si="0"/>
        <v>-9.3052980000000005</v>
      </c>
    </row>
    <row r="4" spans="1:10" x14ac:dyDescent="0.2">
      <c r="A4" t="s">
        <v>33</v>
      </c>
      <c r="B4">
        <v>1</v>
      </c>
      <c r="C4" t="s">
        <v>28</v>
      </c>
      <c r="D4" s="1">
        <v>-37.217742999999999</v>
      </c>
      <c r="E4" t="s">
        <v>26</v>
      </c>
      <c r="F4" s="1">
        <v>-37.217742999999999</v>
      </c>
      <c r="G4" t="s">
        <v>29</v>
      </c>
      <c r="H4" t="s">
        <v>30</v>
      </c>
      <c r="I4">
        <f>-37.2177</f>
        <v>-37.217700000000001</v>
      </c>
      <c r="J4" s="1">
        <f t="shared" si="0"/>
        <v>-9.3044357499999997</v>
      </c>
    </row>
    <row r="5" spans="1:10" x14ac:dyDescent="0.2">
      <c r="A5" t="s">
        <v>34</v>
      </c>
      <c r="B5">
        <v>1</v>
      </c>
      <c r="C5" t="s">
        <v>28</v>
      </c>
      <c r="D5" s="1">
        <v>-37.192025999999998</v>
      </c>
      <c r="E5" t="s">
        <v>26</v>
      </c>
      <c r="F5" s="1">
        <v>-37.192025999999998</v>
      </c>
      <c r="G5" t="s">
        <v>29</v>
      </c>
      <c r="H5" t="s">
        <v>30</v>
      </c>
      <c r="I5">
        <f>-37.192</f>
        <v>-37.192</v>
      </c>
      <c r="J5" s="1">
        <f t="shared" si="0"/>
        <v>-9.2980064999999996</v>
      </c>
    </row>
    <row r="6" spans="1:10" x14ac:dyDescent="0.2">
      <c r="A6" t="s">
        <v>35</v>
      </c>
      <c r="B6">
        <v>1</v>
      </c>
      <c r="C6" t="s">
        <v>28</v>
      </c>
      <c r="D6" s="1">
        <v>-37.125247999999999</v>
      </c>
      <c r="E6" t="s">
        <v>26</v>
      </c>
      <c r="F6" s="1">
        <v>-37.125247999999999</v>
      </c>
      <c r="G6" t="s">
        <v>29</v>
      </c>
      <c r="H6" t="s">
        <v>30</v>
      </c>
      <c r="I6">
        <f>-37.1252</f>
        <v>-37.1252</v>
      </c>
      <c r="J6" s="1">
        <f t="shared" si="0"/>
        <v>-9.2813119999999998</v>
      </c>
    </row>
    <row r="7" spans="1:10" x14ac:dyDescent="0.2">
      <c r="A7" t="s">
        <v>36</v>
      </c>
      <c r="B7">
        <v>1</v>
      </c>
      <c r="C7" t="s">
        <v>28</v>
      </c>
      <c r="D7" s="1">
        <v>-36.987991000000001</v>
      </c>
      <c r="E7" t="s">
        <v>26</v>
      </c>
      <c r="F7" s="1">
        <v>-36.987991000000001</v>
      </c>
      <c r="G7" t="s">
        <v>29</v>
      </c>
      <c r="H7" t="s">
        <v>30</v>
      </c>
      <c r="I7">
        <f>-36.988</f>
        <v>-36.988</v>
      </c>
      <c r="J7" s="1">
        <f t="shared" si="0"/>
        <v>-9.2469977500000002</v>
      </c>
    </row>
    <row r="8" spans="1:10" x14ac:dyDescent="0.2">
      <c r="A8" t="s">
        <v>37</v>
      </c>
      <c r="B8">
        <v>1</v>
      </c>
      <c r="C8" t="s">
        <v>28</v>
      </c>
      <c r="D8" s="1">
        <v>-36.737023000000001</v>
      </c>
      <c r="E8" t="s">
        <v>26</v>
      </c>
      <c r="F8" s="1">
        <v>-36.737023000000001</v>
      </c>
      <c r="G8" t="s">
        <v>29</v>
      </c>
      <c r="H8" t="s">
        <v>30</v>
      </c>
      <c r="I8">
        <f>-36.737</f>
        <v>-36.737000000000002</v>
      </c>
      <c r="J8" s="1">
        <f t="shared" si="0"/>
        <v>-9.1842557500000002</v>
      </c>
    </row>
    <row r="9" spans="1:10" x14ac:dyDescent="0.2">
      <c r="A9" t="s">
        <v>38</v>
      </c>
      <c r="B9">
        <v>1</v>
      </c>
      <c r="C9" t="s">
        <v>28</v>
      </c>
      <c r="D9" s="1">
        <v>-36.306229000000002</v>
      </c>
      <c r="E9" t="s">
        <v>26</v>
      </c>
      <c r="F9" s="1">
        <v>-36.306229000000002</v>
      </c>
      <c r="G9" t="s">
        <v>29</v>
      </c>
      <c r="H9" t="s">
        <v>30</v>
      </c>
      <c r="I9">
        <f>-36.3062</f>
        <v>-36.306199999999997</v>
      </c>
      <c r="J9" s="1">
        <f t="shared" si="0"/>
        <v>-9.0765572500000005</v>
      </c>
    </row>
    <row r="10" spans="1:10" x14ac:dyDescent="0.2">
      <c r="A10" t="s">
        <v>39</v>
      </c>
      <c r="B10">
        <v>1</v>
      </c>
      <c r="C10" t="s">
        <v>28</v>
      </c>
      <c r="D10" s="1">
        <v>-35.587046999999998</v>
      </c>
      <c r="E10" t="s">
        <v>26</v>
      </c>
      <c r="F10" s="1">
        <v>-35.587046999999998</v>
      </c>
      <c r="G10" t="s">
        <v>29</v>
      </c>
      <c r="H10" t="s">
        <v>30</v>
      </c>
      <c r="I10">
        <f>-35.587</f>
        <v>-35.587000000000003</v>
      </c>
      <c r="J10" s="1">
        <f t="shared" si="0"/>
        <v>-8.8967617499999996</v>
      </c>
    </row>
    <row r="11" spans="1:10" x14ac:dyDescent="0.2">
      <c r="A11" t="s">
        <v>40</v>
      </c>
      <c r="B11">
        <v>1</v>
      </c>
      <c r="C11" t="s">
        <v>28</v>
      </c>
      <c r="D11" s="1">
        <v>-34.443888000000001</v>
      </c>
      <c r="E11" t="s">
        <v>26</v>
      </c>
      <c r="F11" s="1">
        <v>-34.443888000000001</v>
      </c>
      <c r="G11" t="s">
        <v>29</v>
      </c>
      <c r="H11" t="s">
        <v>30</v>
      </c>
      <c r="I11">
        <f>-34.4439</f>
        <v>-34.443899999999999</v>
      </c>
      <c r="J11" s="1">
        <f t="shared" si="0"/>
        <v>-8.6109720000000003</v>
      </c>
    </row>
    <row r="12" spans="1:10" x14ac:dyDescent="0.2">
      <c r="A12" t="s">
        <v>41</v>
      </c>
      <c r="B12">
        <v>1</v>
      </c>
      <c r="C12" t="s">
        <v>28</v>
      </c>
      <c r="D12" s="1">
        <v>-32.739215999999999</v>
      </c>
      <c r="E12" t="s">
        <v>26</v>
      </c>
      <c r="F12" s="1">
        <v>-32.739215999999999</v>
      </c>
      <c r="G12" t="s">
        <v>29</v>
      </c>
      <c r="H12" t="s">
        <v>30</v>
      </c>
      <c r="I12">
        <f>-32.7392</f>
        <v>-32.739199999999997</v>
      </c>
      <c r="J12" s="1">
        <f t="shared" si="0"/>
        <v>-8.1848039999999997</v>
      </c>
    </row>
    <row r="13" spans="1:10" x14ac:dyDescent="0.2">
      <c r="A13" t="s">
        <v>55</v>
      </c>
      <c r="B13">
        <v>1</v>
      </c>
      <c r="C13" t="s">
        <v>28</v>
      </c>
      <c r="D13" s="1">
        <v>-30.244928000000002</v>
      </c>
      <c r="E13" t="s">
        <v>26</v>
      </c>
      <c r="F13" s="1">
        <v>-30.244928000000002</v>
      </c>
      <c r="G13" t="s">
        <v>29</v>
      </c>
      <c r="H13" t="s">
        <v>30</v>
      </c>
      <c r="I13">
        <f>-30.2449</f>
        <v>-30.244900000000001</v>
      </c>
      <c r="J13" s="1">
        <f t="shared" si="0"/>
        <v>-7.5612320000000004</v>
      </c>
    </row>
    <row r="14" spans="1:10" x14ac:dyDescent="0.2">
      <c r="A14" t="s">
        <v>56</v>
      </c>
      <c r="B14">
        <v>1</v>
      </c>
      <c r="C14" t="s">
        <v>28</v>
      </c>
      <c r="D14" s="1">
        <v>-26.487302</v>
      </c>
      <c r="E14" t="s">
        <v>26</v>
      </c>
      <c r="F14" s="1">
        <v>-26.487302</v>
      </c>
      <c r="G14" t="s">
        <v>29</v>
      </c>
      <c r="H14" t="s">
        <v>30</v>
      </c>
      <c r="I14">
        <f>-26.4873</f>
        <v>-26.487300000000001</v>
      </c>
      <c r="J14" s="1">
        <f t="shared" si="0"/>
        <v>-6.6218254999999999</v>
      </c>
    </row>
    <row r="15" spans="1:10" x14ac:dyDescent="0.2">
      <c r="A15" t="s">
        <v>57</v>
      </c>
      <c r="B15">
        <v>1</v>
      </c>
      <c r="C15" t="s">
        <v>28</v>
      </c>
      <c r="D15" s="1">
        <v>-21.520284</v>
      </c>
      <c r="E15" t="s">
        <v>26</v>
      </c>
      <c r="F15" s="1">
        <v>-21.520284</v>
      </c>
      <c r="G15" t="s">
        <v>29</v>
      </c>
      <c r="H15" t="s">
        <v>30</v>
      </c>
      <c r="I15">
        <f>-21.5203</f>
        <v>-21.520299999999999</v>
      </c>
      <c r="J15" s="1">
        <f t="shared" si="0"/>
        <v>-5.380071</v>
      </c>
    </row>
    <row r="16" spans="1:10" x14ac:dyDescent="0.2">
      <c r="A16" t="s">
        <v>58</v>
      </c>
      <c r="B16">
        <v>1</v>
      </c>
      <c r="C16" t="s">
        <v>28</v>
      </c>
      <c r="D16" s="1">
        <v>-14.619444</v>
      </c>
      <c r="E16" t="s">
        <v>26</v>
      </c>
      <c r="F16" s="1">
        <v>-14.619444</v>
      </c>
      <c r="G16" t="s">
        <v>29</v>
      </c>
      <c r="H16" t="s">
        <v>30</v>
      </c>
      <c r="I16">
        <f>-14.6194</f>
        <v>-14.619400000000001</v>
      </c>
      <c r="J16" s="1">
        <f t="shared" si="0"/>
        <v>-3.6548609999999999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2016-08-22T02:54:02Z</dcterms:created>
  <dcterms:modified xsi:type="dcterms:W3CDTF">2016-08-25T06:35:25Z</dcterms:modified>
</cp:coreProperties>
</file>