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9405" tabRatio="719" activeTab="2"/>
  </bookViews>
  <sheets>
    <sheet name="CCmd" sheetId="1" r:id="rId1"/>
    <sheet name="draft-phonon" sheetId="2" r:id="rId2"/>
    <sheet name="draft-QM" sheetId="3" r:id="rId3"/>
  </sheets>
  <definedNames>
    <definedName name="ExternalData_1" localSheetId="0">CCmd!$D$2:$D$10</definedName>
    <definedName name="ExternalData_1" localSheetId="1">'draft-phonon'!$B$1:$B$9</definedName>
  </definedNames>
  <calcPr calcId="144525" concurrentCalc="0"/>
</workbook>
</file>

<file path=xl/connections.xml><?xml version="1.0" encoding="utf-8"?>
<connections xmlns="http://schemas.openxmlformats.org/spreadsheetml/2006/main">
  <connection id="1" name="PN" type="6" background="1" refreshedVersion="2" saveData="1">
    <textPr sourceFile="F:\William\diamond\PBE3\PN.txt">
      <textFields>
        <textField/>
      </textFields>
    </textPr>
  </connection>
  <connection id="2" name="QM" type="6" background="1" refreshedVersion="2" saveData="1">
    <textPr sourceFile="F:\William\diamond\PBE3\QM.txt">
      <textFields>
        <textField/>
      </textFields>
    </textPr>
  </connection>
  <connection id="3" name="tmp1" type="6" background="1" refreshedVersion="2" saveData="1">
    <textPr sourceFile="F:\William\tmp\tmp.txt">
      <textFields>
        <textField/>
      </textFields>
    </textPr>
  </connection>
  <connection id="4" name="tmp2" type="6" background="1" refreshedVersion="2" saveData="1">
    <textPr sourceFile="F:\William\PV0c\tmp.txt" space="1" consecutive="1">
      <textFields>
        <textField/>
      </textFields>
    </textPr>
  </connection>
  <connection id="5" name="tmpp1" type="6" background="1" refreshedVersion="2" saveData="1">
    <textPr sourceFile="F:\William\PV0c\tmpp.txt" space="1" consecutive="1">
      <textFields>
        <textField/>
      </textFields>
    </textPr>
  </connection>
  <connection id="6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<sst xmlns="http://schemas.openxmlformats.org/spreadsheetml/2006/main" count="17">
  <si>
    <t>V</t>
  </si>
  <si>
    <t>vol ratio</t>
  </si>
  <si>
    <t>QM</t>
  </si>
  <si>
    <t>PN</t>
  </si>
  <si>
    <t>QMPN</t>
  </si>
  <si>
    <t>a</t>
  </si>
  <si>
    <t>b</t>
  </si>
  <si>
    <t>c</t>
  </si>
  <si>
    <t>z01</t>
  </si>
  <si>
    <t>z02</t>
  </si>
  <si>
    <t>z03</t>
  </si>
  <si>
    <t>z04</t>
  </si>
  <si>
    <t>z05</t>
  </si>
  <si>
    <t>z06</t>
  </si>
  <si>
    <t>QM/2</t>
  </si>
  <si>
    <t>vol%</t>
  </si>
  <si>
    <t>vol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</si>
</sst>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0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4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"/>
  <sheetViews>
    <sheetView workbookViewId="0">
      <selection activeCell="A8" sqref="A8"/>
    </sheetView>
  </sheetViews>
  <sheetFormatPr defaultColWidth="9" defaultRowHeight="15.75" outlineLevelCol="5"/>
  <cols>
    <col min="1" max="2" width="9" style="1"/>
    <col min="3" max="3" width="19.125" style="1" customWidth="1"/>
    <col min="4" max="4" width="12.625" style="1" customWidth="1"/>
    <col min="5" max="5" width="9" style="1"/>
    <col min="6" max="6" width="13.75" style="1"/>
    <col min="7" max="16384" width="9" style="1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6.7115278</v>
      </c>
      <c r="C2" s="1">
        <v>1.06</v>
      </c>
      <c r="D2">
        <v>-9.0717055</v>
      </c>
      <c r="E2">
        <v>0.0189873289115637</v>
      </c>
      <c r="F2" s="1">
        <f>D2+E2</f>
        <v>-9.05271817108844</v>
      </c>
    </row>
    <row r="3" spans="1:6">
      <c r="A3" s="1" t="s">
        <v>6</v>
      </c>
      <c r="B3">
        <v>6.5848952</v>
      </c>
      <c r="C3" s="1">
        <v>1.04</v>
      </c>
      <c r="D3">
        <v>-9.1140985</v>
      </c>
      <c r="E3">
        <v>0.0193641677609261</v>
      </c>
      <c r="F3" s="1">
        <f t="shared" ref="F3:F10" si="0">D3+E3</f>
        <v>-9.09473433223907</v>
      </c>
    </row>
    <row r="4" spans="1:6">
      <c r="A4" s="1" t="s">
        <v>7</v>
      </c>
      <c r="B4">
        <v>6.4582626</v>
      </c>
      <c r="C4" s="1">
        <v>1.02</v>
      </c>
      <c r="D4">
        <v>-9.1530095</v>
      </c>
      <c r="E4">
        <v>0.0197557853423853</v>
      </c>
      <c r="F4" s="1">
        <f t="shared" si="0"/>
        <v>-9.13325371465761</v>
      </c>
    </row>
    <row r="5" spans="1:6">
      <c r="A5" s="1" t="s">
        <v>8</v>
      </c>
      <c r="B5">
        <v>6.33163</v>
      </c>
      <c r="C5" s="1">
        <v>1</v>
      </c>
      <c r="D5">
        <v>-9.188009</v>
      </c>
      <c r="E5">
        <v>0.0201579055402523</v>
      </c>
      <c r="F5" s="1">
        <f t="shared" si="0"/>
        <v>-9.16785109445975</v>
      </c>
    </row>
    <row r="6" spans="1:6">
      <c r="A6" s="1" t="s">
        <v>9</v>
      </c>
      <c r="B6">
        <v>6.2049974</v>
      </c>
      <c r="C6" s="1">
        <v>0.98</v>
      </c>
      <c r="D6">
        <v>-9.2186595</v>
      </c>
      <c r="E6">
        <v>0.0205726748987848</v>
      </c>
      <c r="F6" s="1">
        <f t="shared" si="0"/>
        <v>-9.19808682510121</v>
      </c>
    </row>
    <row r="7" spans="1:6">
      <c r="A7" s="1" t="s">
        <v>10</v>
      </c>
      <c r="B7">
        <v>6.0783648</v>
      </c>
      <c r="C7" s="1">
        <v>0.96</v>
      </c>
      <c r="D7">
        <v>-9.2444525</v>
      </c>
      <c r="E7">
        <v>0.0210006087570371</v>
      </c>
      <c r="F7" s="1">
        <f t="shared" si="0"/>
        <v>-9.22345189124296</v>
      </c>
    </row>
    <row r="8" spans="1:6">
      <c r="A8" s="1" t="s">
        <v>11</v>
      </c>
      <c r="B8">
        <v>5.9517322</v>
      </c>
      <c r="C8" s="1">
        <v>0.94</v>
      </c>
      <c r="D8">
        <v>-9.2648445</v>
      </c>
      <c r="E8">
        <v>0.0214412456743952</v>
      </c>
      <c r="F8" s="1">
        <f t="shared" si="0"/>
        <v>-9.2434032543256</v>
      </c>
    </row>
    <row r="9" spans="1:6">
      <c r="A9" s="1" t="s">
        <v>12</v>
      </c>
      <c r="B9">
        <v>5.8250996</v>
      </c>
      <c r="C9" s="1">
        <v>0.92</v>
      </c>
      <c r="D9">
        <v>-9.2792275</v>
      </c>
      <c r="E9">
        <v>0.0218967518239959</v>
      </c>
      <c r="F9" s="1">
        <f t="shared" si="0"/>
        <v>-9.257330748176</v>
      </c>
    </row>
    <row r="10" spans="1:6">
      <c r="A10" s="1" t="s">
        <v>13</v>
      </c>
      <c r="B10">
        <v>5.698467</v>
      </c>
      <c r="C10" s="1">
        <v>0.9</v>
      </c>
      <c r="D10">
        <v>-9.2869315</v>
      </c>
      <c r="E10">
        <v>0.0223664061846353</v>
      </c>
      <c r="F10" s="1">
        <f t="shared" si="0"/>
        <v>-9.26456509381536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" sqref="C1:C9"/>
    </sheetView>
  </sheetViews>
  <sheetFormatPr defaultColWidth="9" defaultRowHeight="15.75" outlineLevelCol="2"/>
  <cols>
    <col min="2" max="2" width="11.5" customWidth="1"/>
    <col min="3" max="3" width="12.625"/>
  </cols>
  <sheetData>
    <row r="1" spans="1:3">
      <c r="A1" s="1" t="s">
        <v>5</v>
      </c>
      <c r="B1">
        <v>29.3096749</v>
      </c>
      <c r="C1">
        <f>B1*1000/6.022140857E+23*6242000000000000000/16</f>
        <v>0.0189873289115637</v>
      </c>
    </row>
    <row r="2" spans="1:3">
      <c r="A2" s="1" t="s">
        <v>6</v>
      </c>
      <c r="B2">
        <v>29.8913799</v>
      </c>
      <c r="C2">
        <f t="shared" ref="C2:C9" si="0">B2*1000/6.022140857E+23*6242000000000000000/16</f>
        <v>0.0193641677609261</v>
      </c>
    </row>
    <row r="3" spans="1:3">
      <c r="A3" s="1" t="s">
        <v>7</v>
      </c>
      <c r="B3">
        <v>30.495898</v>
      </c>
      <c r="C3">
        <f t="shared" si="0"/>
        <v>0.0197557853423853</v>
      </c>
    </row>
    <row r="4" spans="1:3">
      <c r="A4" s="1" t="s">
        <v>8</v>
      </c>
      <c r="B4">
        <v>31.1166284</v>
      </c>
      <c r="C4">
        <f t="shared" si="0"/>
        <v>0.0201579055402523</v>
      </c>
    </row>
    <row r="5" spans="1:3">
      <c r="A5" s="1" t="s">
        <v>9</v>
      </c>
      <c r="B5">
        <v>31.7568846</v>
      </c>
      <c r="C5">
        <f t="shared" si="0"/>
        <v>0.0205726748987848</v>
      </c>
    </row>
    <row r="6" spans="1:3">
      <c r="A6" s="1" t="s">
        <v>10</v>
      </c>
      <c r="B6">
        <v>32.4174621</v>
      </c>
      <c r="C6">
        <f t="shared" si="0"/>
        <v>0.0210006087570371</v>
      </c>
    </row>
    <row r="7" spans="1:3">
      <c r="A7" s="1" t="s">
        <v>11</v>
      </c>
      <c r="B7">
        <v>33.0976486</v>
      </c>
      <c r="C7">
        <f t="shared" si="0"/>
        <v>0.0214412456743952</v>
      </c>
    </row>
    <row r="8" spans="1:3">
      <c r="A8" s="1" t="s">
        <v>12</v>
      </c>
      <c r="B8">
        <v>33.8007879</v>
      </c>
      <c r="C8">
        <f t="shared" si="0"/>
        <v>0.0218967518239959</v>
      </c>
    </row>
    <row r="9" spans="1:3">
      <c r="A9" s="1" t="s">
        <v>13</v>
      </c>
      <c r="B9">
        <v>34.525767</v>
      </c>
      <c r="C9">
        <f t="shared" si="0"/>
        <v>0.0223664061846353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tabSelected="1" workbookViewId="0">
      <selection activeCell="F13" sqref="F13"/>
    </sheetView>
  </sheetViews>
  <sheetFormatPr defaultColWidth="9" defaultRowHeight="15.75" outlineLevelCol="5"/>
  <cols>
    <col min="2" max="2" width="9.5"/>
    <col min="3" max="3" width="11.5"/>
    <col min="5" max="5" width="10.375"/>
    <col min="6" max="6" width="12.625"/>
  </cols>
  <sheetData>
    <row r="1" spans="2:5">
      <c r="B1" t="s">
        <v>2</v>
      </c>
      <c r="C1" t="s">
        <v>14</v>
      </c>
      <c r="D1" t="s">
        <v>15</v>
      </c>
      <c r="E1" t="s">
        <v>16</v>
      </c>
    </row>
    <row r="2" spans="1:6">
      <c r="A2" s="1" t="s">
        <v>5</v>
      </c>
      <c r="B2" s="2">
        <v>-18.143411</v>
      </c>
      <c r="C2">
        <f>B2/2</f>
        <v>-9.0717055</v>
      </c>
      <c r="D2" s="1">
        <v>1.06</v>
      </c>
      <c r="E2">
        <f>$D2*6.33163</f>
        <v>6.7115278</v>
      </c>
      <c r="F2">
        <f>D2^(1/3)</f>
        <v>1.01961282242222</v>
      </c>
    </row>
    <row r="3" spans="1:6">
      <c r="A3" s="1" t="s">
        <v>6</v>
      </c>
      <c r="B3" s="2">
        <v>-18.228197</v>
      </c>
      <c r="C3">
        <f t="shared" ref="C3:C10" si="0">B3/2</f>
        <v>-9.1140985</v>
      </c>
      <c r="D3" s="1">
        <v>1.04</v>
      </c>
      <c r="E3">
        <f t="shared" ref="E3:E10" si="1">$D3*6.33163</f>
        <v>6.5848952</v>
      </c>
      <c r="F3">
        <f t="shared" ref="F3:F15" si="2">D3^(1/3)</f>
        <v>1.01315940382018</v>
      </c>
    </row>
    <row r="4" spans="1:6">
      <c r="A4" s="1" t="s">
        <v>7</v>
      </c>
      <c r="B4" s="2">
        <v>-18.306019</v>
      </c>
      <c r="C4">
        <f t="shared" si="0"/>
        <v>-9.1530095</v>
      </c>
      <c r="D4" s="1">
        <v>1.02</v>
      </c>
      <c r="E4">
        <f t="shared" si="1"/>
        <v>6.4582626</v>
      </c>
      <c r="F4">
        <f t="shared" si="2"/>
        <v>1.00662270956011</v>
      </c>
    </row>
    <row r="5" spans="1:6">
      <c r="A5" s="1" t="s">
        <v>8</v>
      </c>
      <c r="B5" s="2">
        <v>-18.376018</v>
      </c>
      <c r="C5">
        <f t="shared" si="0"/>
        <v>-9.188009</v>
      </c>
      <c r="D5" s="1">
        <v>1</v>
      </c>
      <c r="E5">
        <f t="shared" si="1"/>
        <v>6.33163</v>
      </c>
      <c r="F5">
        <f t="shared" si="2"/>
        <v>1</v>
      </c>
    </row>
    <row r="6" spans="1:6">
      <c r="A6" s="1" t="s">
        <v>9</v>
      </c>
      <c r="B6" s="2">
        <v>-18.437319</v>
      </c>
      <c r="C6">
        <f t="shared" si="0"/>
        <v>-9.2186595</v>
      </c>
      <c r="D6" s="1">
        <v>0.98</v>
      </c>
      <c r="E6">
        <f t="shared" si="1"/>
        <v>6.2049974</v>
      </c>
      <c r="F6">
        <f t="shared" si="2"/>
        <v>0.993288388379269</v>
      </c>
    </row>
    <row r="7" spans="1:6">
      <c r="A7" s="1" t="s">
        <v>10</v>
      </c>
      <c r="B7" s="2">
        <v>-18.488905</v>
      </c>
      <c r="C7">
        <f t="shared" si="0"/>
        <v>-9.2444525</v>
      </c>
      <c r="D7" s="1">
        <v>0.96</v>
      </c>
      <c r="E7">
        <f t="shared" si="1"/>
        <v>6.0783648</v>
      </c>
      <c r="F7">
        <f t="shared" si="2"/>
        <v>0.986484829732188</v>
      </c>
    </row>
    <row r="8" spans="1:6">
      <c r="A8" s="1" t="s">
        <v>11</v>
      </c>
      <c r="B8" s="2">
        <v>-18.529689</v>
      </c>
      <c r="C8">
        <f t="shared" si="0"/>
        <v>-9.2648445</v>
      </c>
      <c r="D8" s="1">
        <v>0.94</v>
      </c>
      <c r="E8">
        <f t="shared" si="1"/>
        <v>5.9517322</v>
      </c>
      <c r="F8">
        <f t="shared" si="2"/>
        <v>0.979586108715562</v>
      </c>
    </row>
    <row r="9" spans="1:6">
      <c r="A9" s="1" t="s">
        <v>12</v>
      </c>
      <c r="B9" s="2">
        <v>-18.558455</v>
      </c>
      <c r="C9">
        <f t="shared" si="0"/>
        <v>-9.2792275</v>
      </c>
      <c r="D9" s="1">
        <v>0.92</v>
      </c>
      <c r="E9">
        <f t="shared" si="1"/>
        <v>5.8250996</v>
      </c>
      <c r="F9">
        <f t="shared" si="2"/>
        <v>0.972588826218856</v>
      </c>
    </row>
    <row r="10" spans="1:6">
      <c r="A10" s="1" t="s">
        <v>13</v>
      </c>
      <c r="B10" s="2">
        <v>-18.573863</v>
      </c>
      <c r="C10">
        <f t="shared" si="0"/>
        <v>-9.2869315</v>
      </c>
      <c r="D10" s="1">
        <v>0.9</v>
      </c>
      <c r="E10">
        <f t="shared" si="1"/>
        <v>5.698467</v>
      </c>
      <c r="F10">
        <f t="shared" si="2"/>
        <v>0.96548938460563</v>
      </c>
    </row>
    <row r="11" spans="4:6">
      <c r="D11" s="1">
        <v>0.84</v>
      </c>
      <c r="F11">
        <f t="shared" si="2"/>
        <v>0.943538796063307</v>
      </c>
    </row>
    <row r="12" spans="4:6">
      <c r="D12" s="1">
        <v>0.68</v>
      </c>
      <c r="F12">
        <f t="shared" si="2"/>
        <v>0.879365934431636</v>
      </c>
    </row>
    <row r="13" spans="4:6">
      <c r="D13" s="1">
        <v>0.55</v>
      </c>
      <c r="F13">
        <f t="shared" si="2"/>
        <v>0.819321270600646</v>
      </c>
    </row>
    <row r="14" spans="4:4">
      <c r="D14" s="1"/>
    </row>
    <row r="15" spans="4:4">
      <c r="D15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CCmd</vt:lpstr>
      <vt:lpstr>draft-phonon</vt:lpstr>
      <vt:lpstr>draft-QM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2017-02-18T20:39:23Z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