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DATA\MATHLAB DATA\"/>
    </mc:Choice>
  </mc:AlternateContent>
  <xr:revisionPtr revIDLastSave="0" documentId="13_ncr:1_{35E791DF-09A7-4100-9FA0-769166AE0B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D20" i="1" s="1"/>
  <c r="K20" i="1"/>
  <c r="M19" i="1"/>
  <c r="K19" i="1"/>
  <c r="M18" i="1"/>
  <c r="K18" i="1"/>
  <c r="M17" i="1"/>
  <c r="K17" i="1"/>
  <c r="M16" i="1"/>
  <c r="D16" i="1" s="1"/>
  <c r="K16" i="1"/>
  <c r="M15" i="1"/>
  <c r="K15" i="1"/>
  <c r="M14" i="1"/>
  <c r="K14" i="1"/>
  <c r="M13" i="1"/>
  <c r="K13" i="1"/>
  <c r="M12" i="1"/>
  <c r="D12" i="1" s="1"/>
  <c r="K12" i="1"/>
  <c r="M11" i="1"/>
  <c r="K11" i="1"/>
  <c r="M10" i="1"/>
  <c r="K10" i="1"/>
  <c r="M9" i="1"/>
  <c r="K9" i="1"/>
  <c r="M8" i="1"/>
  <c r="D8" i="1" s="1"/>
  <c r="K8" i="1"/>
  <c r="M7" i="1"/>
  <c r="K7" i="1"/>
  <c r="M6" i="1"/>
  <c r="K6" i="1"/>
  <c r="R5" i="1"/>
  <c r="R4" i="1"/>
  <c r="B9" i="1" l="1"/>
  <c r="D17" i="1"/>
  <c r="B13" i="1"/>
  <c r="B17" i="1"/>
  <c r="B21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D9" i="1"/>
  <c r="B10" i="1"/>
  <c r="D13" i="1"/>
  <c r="B14" i="1"/>
  <c r="B1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23" i="1"/>
  <c r="D10" i="1"/>
  <c r="B11" i="1"/>
  <c r="D14" i="1"/>
  <c r="D18" i="1"/>
  <c r="B19" i="1"/>
  <c r="B6" i="1"/>
  <c r="B7" i="1"/>
  <c r="B15" i="1"/>
  <c r="D6" i="1"/>
  <c r="H6" i="1" s="1"/>
  <c r="D24" i="1"/>
  <c r="D7" i="1"/>
  <c r="B8" i="1"/>
  <c r="D11" i="1"/>
  <c r="B12" i="1"/>
  <c r="D15" i="1"/>
  <c r="B16" i="1"/>
  <c r="D19" i="1"/>
  <c r="B20" i="1"/>
  <c r="O9" i="1" l="1"/>
  <c r="O13" i="1"/>
  <c r="O14" i="1"/>
  <c r="O12" i="1"/>
  <c r="O10" i="1"/>
  <c r="O11" i="1"/>
  <c r="C6" i="1"/>
  <c r="E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I6" i="1"/>
  <c r="G6" i="1"/>
  <c r="E7" i="1" l="1"/>
  <c r="I7" i="1" s="1"/>
  <c r="F7" i="1" l="1"/>
  <c r="G7" i="1"/>
  <c r="E8" i="1" s="1"/>
  <c r="G8" i="1" s="1"/>
  <c r="E9" i="1" s="1"/>
  <c r="H7" i="1" l="1"/>
  <c r="F8" i="1"/>
  <c r="H8" i="1" s="1"/>
  <c r="I8" i="1"/>
  <c r="G9" i="1"/>
  <c r="E10" i="1" s="1"/>
  <c r="F9" i="1"/>
  <c r="H9" i="1" s="1"/>
  <c r="I9" i="1"/>
  <c r="F10" i="1" l="1"/>
  <c r="G10" i="1"/>
  <c r="E11" i="1" s="1"/>
  <c r="I10" i="1"/>
  <c r="H10" i="1" l="1"/>
  <c r="G11" i="1"/>
  <c r="E12" i="1" s="1"/>
  <c r="I11" i="1"/>
  <c r="F11" i="1"/>
  <c r="H11" i="1" l="1"/>
  <c r="G12" i="1"/>
  <c r="E13" i="1" s="1"/>
  <c r="I12" i="1"/>
  <c r="F12" i="1"/>
  <c r="H12" i="1" l="1"/>
  <c r="G13" i="1"/>
  <c r="E14" i="1" s="1"/>
  <c r="F13" i="1"/>
  <c r="I13" i="1"/>
  <c r="H13" i="1" l="1"/>
  <c r="F14" i="1"/>
  <c r="I14" i="1"/>
  <c r="G14" i="1"/>
  <c r="E15" i="1" s="1"/>
  <c r="H14" i="1" l="1"/>
  <c r="G15" i="1"/>
  <c r="E16" i="1" s="1"/>
  <c r="I15" i="1"/>
  <c r="F15" i="1"/>
  <c r="H15" i="1" s="1"/>
  <c r="I16" i="1" l="1"/>
  <c r="G16" i="1"/>
  <c r="E17" i="1" s="1"/>
  <c r="F16" i="1"/>
  <c r="H16" i="1" s="1"/>
  <c r="G17" i="1" l="1"/>
  <c r="E18" i="1" s="1"/>
  <c r="F17" i="1"/>
  <c r="H17" i="1" s="1"/>
  <c r="I17" i="1"/>
  <c r="F18" i="1" l="1"/>
  <c r="H18" i="1" s="1"/>
  <c r="I18" i="1"/>
  <c r="G18" i="1"/>
  <c r="E19" i="1" s="1"/>
  <c r="I19" i="1" l="1"/>
  <c r="G19" i="1"/>
  <c r="E20" i="1" s="1"/>
  <c r="F19" i="1"/>
  <c r="H19" i="1" s="1"/>
  <c r="G20" i="1" l="1"/>
  <c r="E21" i="1" s="1"/>
  <c r="I20" i="1"/>
  <c r="F20" i="1"/>
  <c r="H20" i="1" s="1"/>
  <c r="F21" i="1" l="1"/>
  <c r="H21" i="1" s="1"/>
  <c r="I21" i="1"/>
  <c r="G21" i="1"/>
  <c r="E22" i="1" s="1"/>
  <c r="I22" i="1" l="1"/>
  <c r="G22" i="1"/>
  <c r="E23" i="1" s="1"/>
  <c r="F22" i="1"/>
  <c r="H22" i="1" s="1"/>
  <c r="I23" i="1" l="1"/>
  <c r="G23" i="1"/>
  <c r="E24" i="1" s="1"/>
  <c r="F23" i="1"/>
  <c r="H23" i="1" s="1"/>
  <c r="F24" i="1" l="1"/>
  <c r="H24" i="1" s="1"/>
  <c r="I24" i="1"/>
  <c r="G24" i="1"/>
  <c r="E25" i="1" s="1"/>
  <c r="F25" i="1" l="1"/>
  <c r="H25" i="1" s="1"/>
  <c r="G25" i="1"/>
  <c r="E26" i="1" s="1"/>
  <c r="I25" i="1"/>
  <c r="F26" i="1" l="1"/>
  <c r="H26" i="1" s="1"/>
  <c r="I26" i="1"/>
  <c r="G26" i="1"/>
  <c r="E27" i="1" s="1"/>
  <c r="F27" i="1" l="1"/>
  <c r="H27" i="1" s="1"/>
  <c r="I27" i="1"/>
  <c r="G27" i="1"/>
  <c r="E28" i="1" s="1"/>
  <c r="F28" i="1" l="1"/>
  <c r="H28" i="1" s="1"/>
  <c r="I28" i="1"/>
  <c r="G28" i="1"/>
  <c r="E29" i="1" s="1"/>
  <c r="F29" i="1" l="1"/>
  <c r="H29" i="1" s="1"/>
  <c r="G29" i="1"/>
  <c r="E30" i="1" s="1"/>
  <c r="I29" i="1"/>
  <c r="F30" i="1" l="1"/>
  <c r="H30" i="1" s="1"/>
  <c r="G30" i="1"/>
  <c r="E31" i="1" s="1"/>
  <c r="I30" i="1"/>
  <c r="F31" i="1" l="1"/>
  <c r="H31" i="1" s="1"/>
  <c r="I31" i="1"/>
  <c r="G31" i="1"/>
  <c r="E32" i="1" s="1"/>
  <c r="F32" i="1" l="1"/>
  <c r="H32" i="1" s="1"/>
  <c r="G32" i="1"/>
  <c r="E33" i="1" s="1"/>
  <c r="I32" i="1"/>
  <c r="F33" i="1" l="1"/>
  <c r="H33" i="1" s="1"/>
  <c r="G33" i="1"/>
  <c r="E34" i="1" s="1"/>
  <c r="I33" i="1"/>
  <c r="F34" i="1" l="1"/>
  <c r="H34" i="1" s="1"/>
  <c r="I34" i="1"/>
  <c r="G34" i="1"/>
  <c r="E35" i="1" s="1"/>
  <c r="F35" i="1" l="1"/>
  <c r="H35" i="1" s="1"/>
  <c r="I35" i="1"/>
  <c r="G35" i="1"/>
  <c r="E36" i="1" s="1"/>
  <c r="F36" i="1" l="1"/>
  <c r="H36" i="1" s="1"/>
  <c r="G36" i="1"/>
  <c r="E37" i="1" s="1"/>
  <c r="I36" i="1"/>
  <c r="F37" i="1" l="1"/>
  <c r="H37" i="1" s="1"/>
  <c r="I37" i="1"/>
  <c r="G37" i="1"/>
  <c r="E38" i="1" s="1"/>
  <c r="F38" i="1" l="1"/>
  <c r="H38" i="1" s="1"/>
  <c r="I38" i="1"/>
  <c r="G38" i="1"/>
  <c r="E39" i="1" s="1"/>
  <c r="F39" i="1" l="1"/>
  <c r="H39" i="1" s="1"/>
  <c r="I39" i="1"/>
  <c r="G39" i="1"/>
  <c r="E40" i="1" s="1"/>
  <c r="F40" i="1" l="1"/>
  <c r="H40" i="1" s="1"/>
  <c r="G40" i="1"/>
  <c r="E41" i="1" s="1"/>
  <c r="I40" i="1"/>
  <c r="F41" i="1" l="1"/>
  <c r="H41" i="1" s="1"/>
  <c r="G41" i="1"/>
  <c r="E42" i="1" s="1"/>
  <c r="I41" i="1"/>
  <c r="F42" i="1" l="1"/>
  <c r="H42" i="1" s="1"/>
  <c r="G42" i="1"/>
  <c r="E43" i="1" s="1"/>
  <c r="I42" i="1"/>
  <c r="F43" i="1" l="1"/>
  <c r="H43" i="1" s="1"/>
  <c r="I43" i="1"/>
  <c r="G43" i="1"/>
  <c r="E44" i="1" s="1"/>
  <c r="F44" i="1" l="1"/>
  <c r="H44" i="1" s="1"/>
  <c r="G44" i="1"/>
  <c r="E45" i="1" s="1"/>
  <c r="I44" i="1"/>
  <c r="F45" i="1" l="1"/>
  <c r="H45" i="1" s="1"/>
  <c r="G45" i="1"/>
  <c r="E46" i="1" s="1"/>
  <c r="I45" i="1"/>
  <c r="F46" i="1" l="1"/>
  <c r="H46" i="1" s="1"/>
  <c r="G46" i="1"/>
  <c r="E47" i="1" s="1"/>
  <c r="I46" i="1"/>
  <c r="F47" i="1" l="1"/>
  <c r="H47" i="1" s="1"/>
  <c r="I47" i="1"/>
  <c r="G47" i="1"/>
  <c r="E48" i="1" s="1"/>
  <c r="F48" i="1" l="1"/>
  <c r="H48" i="1" s="1"/>
  <c r="G48" i="1"/>
  <c r="E49" i="1" s="1"/>
  <c r="I48" i="1"/>
  <c r="F49" i="1" l="1"/>
  <c r="H49" i="1" s="1"/>
  <c r="G49" i="1"/>
  <c r="E50" i="1" s="1"/>
  <c r="I49" i="1"/>
  <c r="F50" i="1" l="1"/>
  <c r="H50" i="1" s="1"/>
  <c r="G50" i="1"/>
  <c r="E51" i="1" s="1"/>
  <c r="I50" i="1"/>
  <c r="F51" i="1" l="1"/>
  <c r="H51" i="1" s="1"/>
  <c r="I51" i="1"/>
  <c r="G51" i="1"/>
  <c r="E52" i="1" s="1"/>
  <c r="F52" i="1" l="1"/>
  <c r="H52" i="1" s="1"/>
  <c r="G52" i="1"/>
  <c r="E53" i="1" s="1"/>
  <c r="I52" i="1"/>
  <c r="F53" i="1" l="1"/>
  <c r="H53" i="1" s="1"/>
  <c r="G53" i="1"/>
  <c r="E54" i="1" s="1"/>
  <c r="I53" i="1"/>
  <c r="F54" i="1" l="1"/>
  <c r="H54" i="1" s="1"/>
  <c r="I54" i="1"/>
  <c r="G54" i="1"/>
  <c r="E55" i="1" s="1"/>
  <c r="F55" i="1" l="1"/>
  <c r="H55" i="1" s="1"/>
  <c r="I55" i="1"/>
  <c r="G55" i="1"/>
  <c r="E56" i="1" s="1"/>
  <c r="F56" i="1" l="1"/>
  <c r="H56" i="1" s="1"/>
  <c r="I56" i="1"/>
  <c r="G56" i="1"/>
  <c r="E57" i="1" s="1"/>
  <c r="F57" i="1" l="1"/>
  <c r="H57" i="1" s="1"/>
  <c r="G57" i="1"/>
  <c r="E58" i="1" s="1"/>
  <c r="I57" i="1"/>
  <c r="F58" i="1" l="1"/>
  <c r="H58" i="1" s="1"/>
  <c r="I58" i="1"/>
  <c r="G58" i="1"/>
  <c r="E59" i="1" s="1"/>
  <c r="F59" i="1" l="1"/>
  <c r="H59" i="1" s="1"/>
  <c r="I59" i="1"/>
  <c r="G59" i="1"/>
  <c r="E60" i="1" s="1"/>
  <c r="I60" i="1" l="1"/>
  <c r="G60" i="1"/>
  <c r="E61" i="1" s="1"/>
  <c r="F60" i="1"/>
  <c r="H60" i="1" s="1"/>
  <c r="I61" i="1" l="1"/>
  <c r="G61" i="1"/>
  <c r="E62" i="1" s="1"/>
  <c r="F61" i="1"/>
  <c r="H61" i="1" s="1"/>
  <c r="I62" i="1" l="1"/>
  <c r="G62" i="1"/>
  <c r="E63" i="1" s="1"/>
  <c r="F62" i="1"/>
  <c r="H62" i="1" s="1"/>
  <c r="G63" i="1" l="1"/>
  <c r="E64" i="1" s="1"/>
  <c r="F63" i="1"/>
  <c r="H63" i="1" s="1"/>
  <c r="I63" i="1"/>
  <c r="I64" i="1" l="1"/>
  <c r="G64" i="1"/>
  <c r="E65" i="1" s="1"/>
  <c r="F64" i="1"/>
  <c r="H64" i="1" s="1"/>
  <c r="I65" i="1" l="1"/>
  <c r="G65" i="1"/>
  <c r="E66" i="1" s="1"/>
  <c r="F65" i="1"/>
  <c r="H65" i="1" s="1"/>
  <c r="I66" i="1" l="1"/>
  <c r="G66" i="1"/>
  <c r="E67" i="1" s="1"/>
  <c r="F66" i="1"/>
  <c r="H66" i="1" s="1"/>
  <c r="G67" i="1" l="1"/>
  <c r="E68" i="1" s="1"/>
  <c r="F67" i="1"/>
  <c r="H67" i="1" s="1"/>
  <c r="I67" i="1"/>
  <c r="I68" i="1" l="1"/>
  <c r="G68" i="1"/>
  <c r="E69" i="1" s="1"/>
  <c r="F68" i="1"/>
  <c r="H68" i="1" s="1"/>
  <c r="I69" i="1" l="1"/>
  <c r="G69" i="1"/>
  <c r="E70" i="1" s="1"/>
  <c r="F69" i="1"/>
  <c r="H69" i="1" s="1"/>
  <c r="I70" i="1" l="1"/>
  <c r="G70" i="1"/>
  <c r="E71" i="1" s="1"/>
  <c r="F70" i="1"/>
  <c r="H70" i="1" s="1"/>
  <c r="G71" i="1" l="1"/>
  <c r="E72" i="1" s="1"/>
  <c r="F71" i="1"/>
  <c r="H71" i="1" s="1"/>
  <c r="I71" i="1"/>
  <c r="I72" i="1" l="1"/>
  <c r="G72" i="1"/>
  <c r="E73" i="1" s="1"/>
  <c r="F72" i="1"/>
  <c r="H72" i="1" s="1"/>
  <c r="I73" i="1" l="1"/>
  <c r="G73" i="1"/>
  <c r="E74" i="1" s="1"/>
  <c r="F73" i="1"/>
  <c r="H73" i="1" s="1"/>
  <c r="I74" i="1" l="1"/>
  <c r="G74" i="1"/>
  <c r="E75" i="1" s="1"/>
  <c r="F74" i="1"/>
  <c r="H74" i="1" s="1"/>
  <c r="G75" i="1" l="1"/>
  <c r="E76" i="1" s="1"/>
  <c r="F75" i="1"/>
  <c r="H75" i="1" s="1"/>
  <c r="I75" i="1"/>
  <c r="I76" i="1" l="1"/>
  <c r="G76" i="1"/>
  <c r="E77" i="1" s="1"/>
  <c r="F76" i="1"/>
  <c r="H76" i="1" s="1"/>
  <c r="I77" i="1" l="1"/>
  <c r="G77" i="1"/>
  <c r="E78" i="1" s="1"/>
  <c r="F77" i="1"/>
  <c r="H77" i="1" s="1"/>
  <c r="I78" i="1" l="1"/>
  <c r="G78" i="1"/>
  <c r="E79" i="1" s="1"/>
  <c r="F78" i="1"/>
  <c r="H78" i="1" s="1"/>
  <c r="G79" i="1" l="1"/>
  <c r="E80" i="1" s="1"/>
  <c r="F79" i="1"/>
  <c r="H79" i="1" s="1"/>
  <c r="I79" i="1"/>
  <c r="I80" i="1" l="1"/>
  <c r="G80" i="1"/>
  <c r="E81" i="1" s="1"/>
  <c r="F80" i="1"/>
  <c r="H80" i="1" s="1"/>
  <c r="I81" i="1" l="1"/>
  <c r="G81" i="1"/>
  <c r="E82" i="1" s="1"/>
  <c r="F81" i="1"/>
  <c r="H81" i="1" s="1"/>
  <c r="I82" i="1" l="1"/>
  <c r="G82" i="1"/>
  <c r="E83" i="1" s="1"/>
  <c r="F82" i="1"/>
  <c r="H82" i="1" s="1"/>
  <c r="G83" i="1" l="1"/>
  <c r="E84" i="1" s="1"/>
  <c r="F83" i="1"/>
  <c r="H83" i="1" s="1"/>
  <c r="I83" i="1"/>
  <c r="I84" i="1" l="1"/>
  <c r="G84" i="1"/>
  <c r="E85" i="1" s="1"/>
  <c r="F84" i="1"/>
  <c r="H84" i="1" s="1"/>
  <c r="I85" i="1" l="1"/>
  <c r="G85" i="1"/>
  <c r="E86" i="1" s="1"/>
  <c r="F85" i="1"/>
  <c r="H85" i="1" s="1"/>
  <c r="I86" i="1" l="1"/>
  <c r="G86" i="1"/>
  <c r="E87" i="1" s="1"/>
  <c r="F86" i="1"/>
  <c r="H86" i="1" s="1"/>
  <c r="G87" i="1" l="1"/>
  <c r="E88" i="1" s="1"/>
  <c r="F87" i="1"/>
  <c r="H87" i="1" s="1"/>
  <c r="I87" i="1"/>
  <c r="I88" i="1" l="1"/>
  <c r="G88" i="1"/>
  <c r="E89" i="1" s="1"/>
  <c r="F88" i="1"/>
  <c r="H88" i="1" s="1"/>
  <c r="I89" i="1" l="1"/>
  <c r="G89" i="1"/>
  <c r="E90" i="1" s="1"/>
  <c r="F89" i="1"/>
  <c r="H89" i="1" s="1"/>
  <c r="I90" i="1" l="1"/>
  <c r="G90" i="1"/>
  <c r="E91" i="1" s="1"/>
  <c r="F90" i="1"/>
  <c r="H90" i="1" s="1"/>
  <c r="G91" i="1" l="1"/>
  <c r="E92" i="1" s="1"/>
  <c r="F91" i="1"/>
  <c r="H91" i="1" s="1"/>
  <c r="I91" i="1"/>
  <c r="I92" i="1" l="1"/>
  <c r="G92" i="1"/>
  <c r="E93" i="1" s="1"/>
  <c r="F92" i="1"/>
  <c r="H92" i="1" s="1"/>
  <c r="I93" i="1" l="1"/>
  <c r="G93" i="1"/>
  <c r="E94" i="1" s="1"/>
  <c r="F93" i="1"/>
  <c r="H93" i="1" s="1"/>
  <c r="I94" i="1" l="1"/>
  <c r="G94" i="1"/>
  <c r="E95" i="1" s="1"/>
  <c r="F94" i="1"/>
  <c r="H94" i="1" s="1"/>
  <c r="G95" i="1" l="1"/>
  <c r="E96" i="1" s="1"/>
  <c r="F95" i="1"/>
  <c r="H95" i="1" s="1"/>
  <c r="I95" i="1"/>
  <c r="I96" i="1" l="1"/>
  <c r="G96" i="1"/>
  <c r="E97" i="1" s="1"/>
  <c r="F96" i="1"/>
  <c r="H96" i="1" s="1"/>
  <c r="I97" i="1" l="1"/>
  <c r="G97" i="1"/>
  <c r="E98" i="1" s="1"/>
  <c r="F97" i="1"/>
  <c r="H97" i="1" s="1"/>
  <c r="I98" i="1" l="1"/>
  <c r="G98" i="1"/>
  <c r="E99" i="1" s="1"/>
  <c r="F98" i="1"/>
  <c r="H98" i="1" s="1"/>
  <c r="G99" i="1" l="1"/>
  <c r="E100" i="1" s="1"/>
  <c r="F99" i="1"/>
  <c r="H99" i="1" s="1"/>
  <c r="I99" i="1"/>
  <c r="I100" i="1" l="1"/>
  <c r="G100" i="1"/>
  <c r="E101" i="1" s="1"/>
  <c r="F100" i="1"/>
  <c r="H100" i="1" s="1"/>
  <c r="I101" i="1" l="1"/>
  <c r="G101" i="1"/>
  <c r="E102" i="1" s="1"/>
  <c r="F101" i="1"/>
  <c r="H101" i="1" s="1"/>
  <c r="I102" i="1" l="1"/>
  <c r="G102" i="1"/>
  <c r="E103" i="1" s="1"/>
  <c r="F102" i="1"/>
  <c r="H102" i="1" s="1"/>
  <c r="G103" i="1" l="1"/>
  <c r="E104" i="1" s="1"/>
  <c r="F103" i="1"/>
  <c r="H103" i="1" s="1"/>
  <c r="I103" i="1"/>
  <c r="I104" i="1" l="1"/>
  <c r="G104" i="1"/>
  <c r="E105" i="1" s="1"/>
  <c r="F104" i="1"/>
  <c r="H104" i="1" s="1"/>
  <c r="I105" i="1" l="1"/>
  <c r="G105" i="1"/>
  <c r="F105" i="1"/>
  <c r="R17" i="1" s="1"/>
  <c r="R21" i="1" l="1"/>
  <c r="R22" i="1"/>
  <c r="R19" i="1"/>
  <c r="R20" i="1"/>
  <c r="R18" i="1"/>
  <c r="N19" i="1"/>
  <c r="H105" i="1"/>
  <c r="N18" i="1"/>
  <c r="N20" i="1" l="1"/>
  <c r="N22" i="1" s="1"/>
</calcChain>
</file>

<file path=xl/sharedStrings.xml><?xml version="1.0" encoding="utf-8"?>
<sst xmlns="http://schemas.openxmlformats.org/spreadsheetml/2006/main" count="41" uniqueCount="39">
  <si>
    <t>Arrival Rate</t>
  </si>
  <si>
    <t>per hour</t>
  </si>
  <si>
    <t xml:space="preserve">Customer </t>
  </si>
  <si>
    <t>Interarrival 
Time 
(min)</t>
  </si>
  <si>
    <t>Arrival 
Time
(clock)</t>
  </si>
  <si>
    <t>Service
Time
(min)</t>
  </si>
  <si>
    <t>Time
Service
Begin
(clock)</t>
  </si>
  <si>
    <t>Waiting 
time in
Queue
(min)</t>
  </si>
  <si>
    <t>Time
Service
Ends
(clock)</t>
  </si>
  <si>
    <t>Time Customer
Spends in 
System
(min)</t>
  </si>
  <si>
    <t>Idle
Time 
of Server
(min)</t>
  </si>
  <si>
    <t>random 1</t>
  </si>
  <si>
    <t>random 2</t>
  </si>
  <si>
    <t>Service Rate</t>
  </si>
  <si>
    <t>Average Service Time</t>
  </si>
  <si>
    <t>minute</t>
  </si>
  <si>
    <t>Average Interarrival Time</t>
  </si>
  <si>
    <t>.</t>
  </si>
  <si>
    <t>0 - 10</t>
  </si>
  <si>
    <t>21-30</t>
  </si>
  <si>
    <t>31-40</t>
  </si>
  <si>
    <t>41-50</t>
  </si>
  <si>
    <t>51-60</t>
  </si>
  <si>
    <t>11-20</t>
  </si>
  <si>
    <t>Interarrival Time Statistic</t>
  </si>
  <si>
    <t>N</t>
  </si>
  <si>
    <t>Min</t>
  </si>
  <si>
    <t>Max</t>
  </si>
  <si>
    <t>Range</t>
  </si>
  <si>
    <t>K</t>
  </si>
  <si>
    <t>P</t>
  </si>
  <si>
    <t>0-5</t>
  </si>
  <si>
    <t>16-20</t>
  </si>
  <si>
    <t>21-25</t>
  </si>
  <si>
    <t>6-10</t>
  </si>
  <si>
    <t>11-15</t>
  </si>
  <si>
    <t>26-30</t>
  </si>
  <si>
    <t>Queue Time Statistic</t>
  </si>
  <si>
    <t>TEKNIK SIMULASI ( B )
Yesaya Ananda D ( 5002211156 ) Aini Rini ( 5002211173 ) Andi Sita ( 5002211067 )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</si>
</sst>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/>
    <xf numFmtId="49" fontId="2" fillId="0" borderId="4" xfId="0" applyNumberFormat="1" applyFont="1" applyBorder="1"/>
    <xf numFmtId="0" fontId="2" fillId="0" borderId="6" xfId="0" applyFont="1" applyBorder="1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"/>
  <sheetViews>
    <sheetView tabSelected="1" workbookViewId="0">
      <selection activeCell="N5" sqref="N5"/>
    </sheetView>
  </sheetViews>
  <sheetFormatPr defaultColWidth="14.42578125" defaultRowHeight="15" customHeight="1" x14ac:dyDescent="0.25"/>
  <cols>
    <col min="1" max="1" width="10" customWidth="1"/>
    <col min="2" max="2" width="11.140625" customWidth="1"/>
    <col min="3" max="7" width="8.7109375" customWidth="1"/>
    <col min="8" max="8" width="12.5703125" customWidth="1"/>
    <col min="9" max="10" width="8.7109375" customWidth="1"/>
    <col min="11" max="11" width="8.7109375" hidden="1" customWidth="1"/>
    <col min="12" max="12" width="8.7109375" customWidth="1"/>
    <col min="13" max="13" width="8.7109375" hidden="1" customWidth="1"/>
    <col min="14" max="14" width="17.5703125" customWidth="1"/>
    <col min="15" max="16" width="8.7109375" customWidth="1"/>
    <col min="17" max="17" width="27.42578125" customWidth="1"/>
    <col min="18" max="18" width="8.7109375" customWidth="1"/>
    <col min="19" max="19" width="11.7109375" customWidth="1"/>
  </cols>
  <sheetData>
    <row r="1" spans="1:19" ht="15" customHeight="1" x14ac:dyDescent="0.25">
      <c r="A1" s="5" t="s">
        <v>38</v>
      </c>
      <c r="B1" s="6"/>
      <c r="C1" s="6"/>
      <c r="D1" s="6"/>
      <c r="E1" s="6"/>
      <c r="F1" s="6"/>
      <c r="G1" s="6"/>
      <c r="H1" s="6"/>
      <c r="I1" s="7"/>
      <c r="J1" s="1"/>
      <c r="K1" s="1"/>
      <c r="L1" s="1"/>
      <c r="M1" s="1"/>
      <c r="N1" s="1"/>
      <c r="O1" s="1"/>
    </row>
    <row r="2" spans="1:19" x14ac:dyDescent="0.25">
      <c r="A2" s="31"/>
      <c r="B2" s="32"/>
      <c r="C2" s="32"/>
      <c r="D2" s="32"/>
      <c r="E2" s="32"/>
      <c r="F2" s="32"/>
      <c r="G2" s="32"/>
      <c r="H2" s="32"/>
      <c r="I2" s="33"/>
      <c r="J2" s="1"/>
      <c r="K2" s="1"/>
      <c r="L2" s="1"/>
      <c r="M2" s="1"/>
      <c r="N2" s="1"/>
      <c r="O2" s="1"/>
      <c r="Q2" s="28" t="s">
        <v>0</v>
      </c>
      <c r="R2" s="29">
        <v>10</v>
      </c>
      <c r="S2" s="30" t="s">
        <v>1</v>
      </c>
    </row>
    <row r="3" spans="1:19" x14ac:dyDescent="0.25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10" t="s">
        <v>10</v>
      </c>
      <c r="K3" s="2" t="s">
        <v>11</v>
      </c>
      <c r="M3" s="2" t="s">
        <v>12</v>
      </c>
      <c r="Q3" s="14" t="s">
        <v>13</v>
      </c>
      <c r="R3" s="15">
        <v>15</v>
      </c>
      <c r="S3" s="16" t="s">
        <v>1</v>
      </c>
    </row>
    <row r="4" spans="1:19" x14ac:dyDescent="0.25">
      <c r="A4" s="11"/>
      <c r="B4" s="12"/>
      <c r="C4" s="12"/>
      <c r="D4" s="12"/>
      <c r="E4" s="12"/>
      <c r="F4" s="12"/>
      <c r="G4" s="12"/>
      <c r="H4" s="12"/>
      <c r="I4" s="13"/>
      <c r="K4" s="3"/>
      <c r="M4" s="3"/>
      <c r="Q4" s="14" t="s">
        <v>14</v>
      </c>
      <c r="R4" s="15">
        <f>(1/R3)*60</f>
        <v>4</v>
      </c>
      <c r="S4" s="16" t="s">
        <v>15</v>
      </c>
    </row>
    <row r="5" spans="1:19" ht="44.25" customHeight="1" x14ac:dyDescent="0.25">
      <c r="A5" s="11"/>
      <c r="B5" s="12"/>
      <c r="C5" s="12"/>
      <c r="D5" s="12"/>
      <c r="E5" s="12"/>
      <c r="F5" s="12"/>
      <c r="G5" s="12"/>
      <c r="H5" s="12"/>
      <c r="I5" s="13"/>
      <c r="K5" s="3"/>
      <c r="M5" s="3"/>
      <c r="Q5" s="17" t="s">
        <v>16</v>
      </c>
      <c r="R5" s="18">
        <f>(1/R2)*60</f>
        <v>6</v>
      </c>
      <c r="S5" s="19" t="s">
        <v>15</v>
      </c>
    </row>
    <row r="6" spans="1:19" ht="15" customHeight="1" x14ac:dyDescent="0.25">
      <c r="A6" s="14">
        <v>1</v>
      </c>
      <c r="B6" s="15">
        <f t="shared" ref="B6:B105" ca="1" si="0">MAX(1,ROUND(-$R$5*(LN(1-K6)),0))</f>
        <v>8</v>
      </c>
      <c r="C6" s="15">
        <f ca="1">B6</f>
        <v>8</v>
      </c>
      <c r="D6" s="15">
        <f t="shared" ref="D6:D105" ca="1" si="1">MAX(1,ROUND(-$R$4*(LN(1-M6)),0))</f>
        <v>1</v>
      </c>
      <c r="E6" s="15">
        <f ca="1">C6</f>
        <v>8</v>
      </c>
      <c r="F6" s="15">
        <v>0</v>
      </c>
      <c r="G6" s="15">
        <f t="shared" ref="G6:G105" ca="1" si="2">E6+D6</f>
        <v>9</v>
      </c>
      <c r="H6" s="15">
        <f t="shared" ref="H6:H105" ca="1" si="3">D6+F6</f>
        <v>1</v>
      </c>
      <c r="I6" s="16">
        <f ca="1">E6-1</f>
        <v>7</v>
      </c>
      <c r="K6">
        <f t="shared" ref="K6:K105" ca="1" si="4">RAND()</f>
        <v>0.74046847302085428</v>
      </c>
      <c r="M6">
        <f t="shared" ref="M6:M105" ca="1" si="5">RAND()</f>
        <v>0.10235844062007171</v>
      </c>
    </row>
    <row r="7" spans="1:19" x14ac:dyDescent="0.25">
      <c r="A7" s="14">
        <v>2</v>
      </c>
      <c r="B7" s="15">
        <f t="shared" ca="1" si="0"/>
        <v>3</v>
      </c>
      <c r="C7" s="15">
        <f t="shared" ref="C7:C105" ca="1" si="6">C6+B7</f>
        <v>11</v>
      </c>
      <c r="D7" s="15">
        <f t="shared" ca="1" si="1"/>
        <v>4</v>
      </c>
      <c r="E7" s="15">
        <f t="shared" ref="E7:E105" ca="1" si="7">MAX(G6,C7)</f>
        <v>11</v>
      </c>
      <c r="F7" s="15">
        <f t="shared" ref="F7:F105" ca="1" si="8">E7-C7</f>
        <v>0</v>
      </c>
      <c r="G7" s="15">
        <f t="shared" ca="1" si="2"/>
        <v>15</v>
      </c>
      <c r="H7" s="15">
        <f t="shared" ca="1" si="3"/>
        <v>4</v>
      </c>
      <c r="I7" s="16">
        <f t="shared" ref="I7:I105" ca="1" si="9">E7-G6</f>
        <v>2</v>
      </c>
      <c r="K7">
        <f t="shared" ca="1" si="4"/>
        <v>0.36094380019370431</v>
      </c>
      <c r="M7">
        <f t="shared" ca="1" si="5"/>
        <v>0.62301035330356525</v>
      </c>
    </row>
    <row r="8" spans="1:19" x14ac:dyDescent="0.25">
      <c r="A8" s="14">
        <v>3</v>
      </c>
      <c r="B8" s="15">
        <f t="shared" ca="1" si="0"/>
        <v>19</v>
      </c>
      <c r="C8" s="15">
        <f t="shared" ca="1" si="6"/>
        <v>30</v>
      </c>
      <c r="D8" s="15">
        <f t="shared" ca="1" si="1"/>
        <v>1</v>
      </c>
      <c r="E8" s="15">
        <f t="shared" ca="1" si="7"/>
        <v>30</v>
      </c>
      <c r="F8" s="15">
        <f t="shared" ca="1" si="8"/>
        <v>0</v>
      </c>
      <c r="G8" s="15">
        <f t="shared" ca="1" si="2"/>
        <v>31</v>
      </c>
      <c r="H8" s="15">
        <f t="shared" ca="1" si="3"/>
        <v>1</v>
      </c>
      <c r="I8" s="16">
        <f t="shared" ca="1" si="9"/>
        <v>15</v>
      </c>
      <c r="K8">
        <f t="shared" ca="1" si="4"/>
        <v>0.96010712403067089</v>
      </c>
      <c r="M8">
        <f t="shared" ca="1" si="5"/>
        <v>0.19359408053687421</v>
      </c>
      <c r="N8" s="21" t="s">
        <v>24</v>
      </c>
      <c r="O8" s="22"/>
      <c r="P8" s="23"/>
    </row>
    <row r="9" spans="1:19" x14ac:dyDescent="0.25">
      <c r="A9" s="14">
        <v>4</v>
      </c>
      <c r="B9" s="15">
        <f t="shared" ca="1" si="0"/>
        <v>3</v>
      </c>
      <c r="C9" s="15">
        <f t="shared" ca="1" si="6"/>
        <v>33</v>
      </c>
      <c r="D9" s="15">
        <f ca="1">MAX(1,ROUND(-$R$4*(LN(1-M9)),0))</f>
        <v>8</v>
      </c>
      <c r="E9" s="15">
        <f t="shared" ca="1" si="7"/>
        <v>33</v>
      </c>
      <c r="F9" s="15">
        <f t="shared" ca="1" si="8"/>
        <v>0</v>
      </c>
      <c r="G9" s="15">
        <f t="shared" ca="1" si="2"/>
        <v>41</v>
      </c>
      <c r="H9" s="15">
        <f t="shared" ca="1" si="3"/>
        <v>8</v>
      </c>
      <c r="I9" s="16">
        <f t="shared" ca="1" si="9"/>
        <v>2</v>
      </c>
      <c r="K9">
        <f t="shared" ca="1" si="4"/>
        <v>0.35800304759188484</v>
      </c>
      <c r="M9">
        <f ca="1">RAND()</f>
        <v>0.8730085336170853</v>
      </c>
      <c r="N9" s="24" t="s">
        <v>18</v>
      </c>
      <c r="O9" s="15">
        <f ca="1">COUNTIFS(B6:B105,"&gt;0",B6:B105,"&lt;11")</f>
        <v>80</v>
      </c>
      <c r="P9" s="16"/>
    </row>
    <row r="10" spans="1:19" x14ac:dyDescent="0.25">
      <c r="A10" s="14">
        <v>5</v>
      </c>
      <c r="B10" s="15">
        <f t="shared" ca="1" si="0"/>
        <v>3</v>
      </c>
      <c r="C10" s="15">
        <f t="shared" ca="1" si="6"/>
        <v>36</v>
      </c>
      <c r="D10" s="15">
        <f t="shared" ca="1" si="1"/>
        <v>4</v>
      </c>
      <c r="E10" s="15">
        <f t="shared" ca="1" si="7"/>
        <v>41</v>
      </c>
      <c r="F10" s="15">
        <f t="shared" ca="1" si="8"/>
        <v>5</v>
      </c>
      <c r="G10" s="15">
        <f t="shared" ca="1" si="2"/>
        <v>45</v>
      </c>
      <c r="H10" s="15">
        <f t="shared" ca="1" si="3"/>
        <v>9</v>
      </c>
      <c r="I10" s="16">
        <f t="shared" ca="1" si="9"/>
        <v>0</v>
      </c>
      <c r="K10">
        <f t="shared" ca="1" si="4"/>
        <v>0.34930727580342191</v>
      </c>
      <c r="M10">
        <f t="shared" ca="1" si="5"/>
        <v>0.62622146325465688</v>
      </c>
      <c r="N10" s="25" t="s">
        <v>23</v>
      </c>
      <c r="O10" s="15">
        <f ca="1">COUNTIFS(B6:B105,"&gt;10", B6:B105, "&lt;21")</f>
        <v>16</v>
      </c>
      <c r="P10" s="16"/>
      <c r="Q10" s="4"/>
    </row>
    <row r="11" spans="1:19" x14ac:dyDescent="0.25">
      <c r="A11" s="14">
        <v>6</v>
      </c>
      <c r="B11" s="15">
        <f t="shared" ca="1" si="0"/>
        <v>5</v>
      </c>
      <c r="C11" s="15">
        <f t="shared" ca="1" si="6"/>
        <v>41</v>
      </c>
      <c r="D11" s="15">
        <f t="shared" ca="1" si="1"/>
        <v>10</v>
      </c>
      <c r="E11" s="15">
        <f t="shared" ca="1" si="7"/>
        <v>45</v>
      </c>
      <c r="F11" s="15">
        <f t="shared" ca="1" si="8"/>
        <v>4</v>
      </c>
      <c r="G11" s="15">
        <f t="shared" ca="1" si="2"/>
        <v>55</v>
      </c>
      <c r="H11" s="15">
        <f t="shared" ca="1" si="3"/>
        <v>14</v>
      </c>
      <c r="I11" s="16">
        <f t="shared" ca="1" si="9"/>
        <v>0</v>
      </c>
      <c r="K11">
        <f t="shared" ca="1" si="4"/>
        <v>0.5807341833702806</v>
      </c>
      <c r="M11">
        <f t="shared" ca="1" si="5"/>
        <v>0.90813231938351791</v>
      </c>
      <c r="N11" s="24" t="s">
        <v>19</v>
      </c>
      <c r="O11" s="15">
        <f ca="1">COUNTIFS(B6:B105,"&gt;20", B6:B105, "&lt;31")</f>
        <v>3</v>
      </c>
      <c r="P11" s="16"/>
      <c r="Q11" s="4"/>
    </row>
    <row r="12" spans="1:19" x14ac:dyDescent="0.25">
      <c r="A12" s="14">
        <v>7</v>
      </c>
      <c r="B12" s="15">
        <f t="shared" ca="1" si="0"/>
        <v>1</v>
      </c>
      <c r="C12" s="15">
        <f t="shared" ca="1" si="6"/>
        <v>42</v>
      </c>
      <c r="D12" s="15">
        <f t="shared" ca="1" si="1"/>
        <v>2</v>
      </c>
      <c r="E12" s="15">
        <f t="shared" ca="1" si="7"/>
        <v>55</v>
      </c>
      <c r="F12" s="15">
        <f t="shared" ca="1" si="8"/>
        <v>13</v>
      </c>
      <c r="G12" s="15">
        <f t="shared" ca="1" si="2"/>
        <v>57</v>
      </c>
      <c r="H12" s="15">
        <f t="shared" ca="1" si="3"/>
        <v>15</v>
      </c>
      <c r="I12" s="16">
        <f t="shared" ca="1" si="9"/>
        <v>0</v>
      </c>
      <c r="K12">
        <f t="shared" ca="1" si="4"/>
        <v>0.18042794693511299</v>
      </c>
      <c r="M12">
        <f t="shared" ca="1" si="5"/>
        <v>0.41495814752746529</v>
      </c>
      <c r="N12" s="24" t="s">
        <v>20</v>
      </c>
      <c r="O12" s="15">
        <f ca="1">COUNTIFS(B6:B105,"&gt;30", B6:B105, "&lt;41")</f>
        <v>1</v>
      </c>
      <c r="P12" s="16"/>
      <c r="Q12" s="4"/>
    </row>
    <row r="13" spans="1:19" x14ac:dyDescent="0.25">
      <c r="A13" s="14">
        <v>8</v>
      </c>
      <c r="B13" s="15">
        <f t="shared" ca="1" si="0"/>
        <v>28</v>
      </c>
      <c r="C13" s="15">
        <f t="shared" ca="1" si="6"/>
        <v>70</v>
      </c>
      <c r="D13" s="15">
        <f t="shared" ca="1" si="1"/>
        <v>2</v>
      </c>
      <c r="E13" s="15">
        <f t="shared" ca="1" si="7"/>
        <v>70</v>
      </c>
      <c r="F13" s="15">
        <f t="shared" ca="1" si="8"/>
        <v>0</v>
      </c>
      <c r="G13" s="15">
        <f t="shared" ca="1" si="2"/>
        <v>72</v>
      </c>
      <c r="H13" s="15">
        <f t="shared" ca="1" si="3"/>
        <v>2</v>
      </c>
      <c r="I13" s="16">
        <f t="shared" ca="1" si="9"/>
        <v>13</v>
      </c>
      <c r="K13">
        <f t="shared" ca="1" si="4"/>
        <v>0.98988255760691135</v>
      </c>
      <c r="M13">
        <f t="shared" ca="1" si="5"/>
        <v>0.43194432290632179</v>
      </c>
      <c r="N13" s="24" t="s">
        <v>21</v>
      </c>
      <c r="O13" s="15">
        <f ca="1">COUNTIFS(B6:B105,"&gt;40", B6:B105, "&lt;51")</f>
        <v>0</v>
      </c>
      <c r="P13" s="16"/>
    </row>
    <row r="14" spans="1:19" x14ac:dyDescent="0.25">
      <c r="A14" s="14">
        <v>9</v>
      </c>
      <c r="B14" s="15">
        <f t="shared" ca="1" si="0"/>
        <v>1</v>
      </c>
      <c r="C14" s="15">
        <f t="shared" ca="1" si="6"/>
        <v>71</v>
      </c>
      <c r="D14" s="15">
        <f t="shared" ca="1" si="1"/>
        <v>6</v>
      </c>
      <c r="E14" s="15">
        <f t="shared" ca="1" si="7"/>
        <v>72</v>
      </c>
      <c r="F14" s="15">
        <f t="shared" ca="1" si="8"/>
        <v>1</v>
      </c>
      <c r="G14" s="15">
        <f t="shared" ca="1" si="2"/>
        <v>78</v>
      </c>
      <c r="H14" s="15">
        <f t="shared" ca="1" si="3"/>
        <v>7</v>
      </c>
      <c r="I14" s="16">
        <f t="shared" ca="1" si="9"/>
        <v>0</v>
      </c>
      <c r="K14">
        <f t="shared" ca="1" si="4"/>
        <v>9.4043929974038432E-2</v>
      </c>
      <c r="M14">
        <f t="shared" ca="1" si="5"/>
        <v>0.76991842623730267</v>
      </c>
      <c r="N14" s="26" t="s">
        <v>22</v>
      </c>
      <c r="O14" s="18">
        <f ca="1">COUNTIFS(B6:B105,"&gt;50", B6:B105, "&lt;61")</f>
        <v>0</v>
      </c>
      <c r="P14" s="19"/>
      <c r="Q14" s="4"/>
    </row>
    <row r="15" spans="1:19" x14ac:dyDescent="0.25">
      <c r="A15" s="14">
        <v>10</v>
      </c>
      <c r="B15" s="15">
        <f t="shared" ca="1" si="0"/>
        <v>1</v>
      </c>
      <c r="C15" s="15">
        <f t="shared" ca="1" si="6"/>
        <v>72</v>
      </c>
      <c r="D15" s="15">
        <f t="shared" ca="1" si="1"/>
        <v>19</v>
      </c>
      <c r="E15" s="15">
        <f t="shared" ca="1" si="7"/>
        <v>78</v>
      </c>
      <c r="F15" s="15">
        <f t="shared" ca="1" si="8"/>
        <v>6</v>
      </c>
      <c r="G15" s="15">
        <f t="shared" ca="1" si="2"/>
        <v>97</v>
      </c>
      <c r="H15" s="15">
        <f t="shared" ca="1" si="3"/>
        <v>25</v>
      </c>
      <c r="I15" s="16">
        <f t="shared" ca="1" si="9"/>
        <v>0</v>
      </c>
      <c r="K15">
        <f t="shared" ca="1" si="4"/>
        <v>0.16082512951015904</v>
      </c>
      <c r="M15">
        <f t="shared" ca="1" si="5"/>
        <v>0.99155305032230689</v>
      </c>
    </row>
    <row r="16" spans="1:19" x14ac:dyDescent="0.25">
      <c r="A16" s="14">
        <v>11</v>
      </c>
      <c r="B16" s="15">
        <f t="shared" ca="1" si="0"/>
        <v>8</v>
      </c>
      <c r="C16" s="15">
        <f t="shared" ca="1" si="6"/>
        <v>80</v>
      </c>
      <c r="D16" s="15">
        <f t="shared" ca="1" si="1"/>
        <v>1</v>
      </c>
      <c r="E16" s="15">
        <f t="shared" ca="1" si="7"/>
        <v>97</v>
      </c>
      <c r="F16" s="15">
        <f t="shared" ca="1" si="8"/>
        <v>17</v>
      </c>
      <c r="G16" s="15">
        <f t="shared" ca="1" si="2"/>
        <v>98</v>
      </c>
      <c r="H16" s="15">
        <f t="shared" ca="1" si="3"/>
        <v>18</v>
      </c>
      <c r="I16" s="16">
        <f t="shared" ca="1" si="9"/>
        <v>0</v>
      </c>
      <c r="K16">
        <f t="shared" ca="1" si="4"/>
        <v>0.73390058253531887</v>
      </c>
      <c r="M16">
        <f t="shared" ca="1" si="5"/>
        <v>0.30856233022694579</v>
      </c>
      <c r="Q16" s="21" t="s">
        <v>37</v>
      </c>
      <c r="R16" s="27"/>
    </row>
    <row r="17" spans="1:18" ht="15.75" x14ac:dyDescent="0.25">
      <c r="A17" s="14">
        <v>12</v>
      </c>
      <c r="B17" s="15">
        <f t="shared" ca="1" si="0"/>
        <v>5</v>
      </c>
      <c r="C17" s="15">
        <f t="shared" ca="1" si="6"/>
        <v>85</v>
      </c>
      <c r="D17" s="15">
        <f t="shared" ca="1" si="1"/>
        <v>1</v>
      </c>
      <c r="E17" s="15">
        <f t="shared" ca="1" si="7"/>
        <v>98</v>
      </c>
      <c r="F17" s="15">
        <f t="shared" ca="1" si="8"/>
        <v>13</v>
      </c>
      <c r="G17" s="15">
        <f t="shared" ca="1" si="2"/>
        <v>99</v>
      </c>
      <c r="H17" s="15">
        <f t="shared" ca="1" si="3"/>
        <v>14</v>
      </c>
      <c r="I17" s="16">
        <f t="shared" ca="1" si="9"/>
        <v>0</v>
      </c>
      <c r="K17">
        <f t="shared" ca="1" si="4"/>
        <v>0.59698248070870863</v>
      </c>
      <c r="L17" s="20" t="s">
        <v>25</v>
      </c>
      <c r="M17">
        <f t="shared" ca="1" si="5"/>
        <v>8.2433586630870415E-2</v>
      </c>
      <c r="N17">
        <v>100</v>
      </c>
      <c r="Q17" s="24" t="s">
        <v>31</v>
      </c>
      <c r="R17" s="16">
        <f ca="1">COUNTIF(F6:F105,"&lt;6")</f>
        <v>67</v>
      </c>
    </row>
    <row r="18" spans="1:18" ht="15.75" x14ac:dyDescent="0.25">
      <c r="A18" s="14">
        <v>13</v>
      </c>
      <c r="B18" s="15">
        <f t="shared" ca="1" si="0"/>
        <v>10</v>
      </c>
      <c r="C18" s="15">
        <f t="shared" ca="1" si="6"/>
        <v>95</v>
      </c>
      <c r="D18" s="15">
        <f t="shared" ca="1" si="1"/>
        <v>1</v>
      </c>
      <c r="E18" s="15">
        <f t="shared" ca="1" si="7"/>
        <v>99</v>
      </c>
      <c r="F18" s="15">
        <f t="shared" ca="1" si="8"/>
        <v>4</v>
      </c>
      <c r="G18" s="15">
        <f t="shared" ca="1" si="2"/>
        <v>100</v>
      </c>
      <c r="H18" s="15">
        <f t="shared" ca="1" si="3"/>
        <v>5</v>
      </c>
      <c r="I18" s="16">
        <f t="shared" ca="1" si="9"/>
        <v>0</v>
      </c>
      <c r="K18">
        <f t="shared" ca="1" si="4"/>
        <v>0.80839630938899898</v>
      </c>
      <c r="L18" s="20" t="s">
        <v>26</v>
      </c>
      <c r="M18">
        <f t="shared" ca="1" si="5"/>
        <v>0.26126310679083697</v>
      </c>
      <c r="N18">
        <f ca="1">MIN(F6:F105)</f>
        <v>0</v>
      </c>
      <c r="Q18" s="25" t="s">
        <v>34</v>
      </c>
      <c r="R18" s="16">
        <f ca="1">COUNTIFS(F6:F105,"&gt;5",F6:F105,"&lt;11")</f>
        <v>12</v>
      </c>
    </row>
    <row r="19" spans="1:18" ht="15.75" x14ac:dyDescent="0.25">
      <c r="A19" s="14">
        <v>14</v>
      </c>
      <c r="B19" s="15">
        <f t="shared" ca="1" si="0"/>
        <v>5</v>
      </c>
      <c r="C19" s="15">
        <f t="shared" ca="1" si="6"/>
        <v>100</v>
      </c>
      <c r="D19" s="15">
        <f t="shared" ca="1" si="1"/>
        <v>1</v>
      </c>
      <c r="E19" s="15">
        <f t="shared" ca="1" si="7"/>
        <v>100</v>
      </c>
      <c r="F19" s="15">
        <f t="shared" ca="1" si="8"/>
        <v>0</v>
      </c>
      <c r="G19" s="15">
        <f t="shared" ca="1" si="2"/>
        <v>101</v>
      </c>
      <c r="H19" s="15">
        <f t="shared" ca="1" si="3"/>
        <v>1</v>
      </c>
      <c r="I19" s="16">
        <f t="shared" ca="1" si="9"/>
        <v>0</v>
      </c>
      <c r="K19">
        <f t="shared" ca="1" si="4"/>
        <v>0.56551282078796983</v>
      </c>
      <c r="L19" s="20" t="s">
        <v>27</v>
      </c>
      <c r="M19">
        <f t="shared" ca="1" si="5"/>
        <v>0.31057836283339846</v>
      </c>
      <c r="N19">
        <f ca="1">MAX(F6:F105)</f>
        <v>28</v>
      </c>
      <c r="Q19" s="25" t="s">
        <v>35</v>
      </c>
      <c r="R19" s="16">
        <f ca="1">COUNTIFS(F6:F105,"&gt;10",F6:F105,"&lt;16")</f>
        <v>9</v>
      </c>
    </row>
    <row r="20" spans="1:18" ht="15.75" x14ac:dyDescent="0.25">
      <c r="A20" s="14">
        <v>15</v>
      </c>
      <c r="B20" s="15">
        <f t="shared" ca="1" si="0"/>
        <v>8</v>
      </c>
      <c r="C20" s="15">
        <f t="shared" ca="1" si="6"/>
        <v>108</v>
      </c>
      <c r="D20" s="15">
        <f t="shared" ca="1" si="1"/>
        <v>3</v>
      </c>
      <c r="E20" s="15">
        <f t="shared" ca="1" si="7"/>
        <v>108</v>
      </c>
      <c r="F20" s="15">
        <f t="shared" ca="1" si="8"/>
        <v>0</v>
      </c>
      <c r="G20" s="15">
        <f t="shared" ca="1" si="2"/>
        <v>111</v>
      </c>
      <c r="H20" s="15">
        <f t="shared" ca="1" si="3"/>
        <v>3</v>
      </c>
      <c r="I20" s="16">
        <f t="shared" ca="1" si="9"/>
        <v>7</v>
      </c>
      <c r="K20">
        <f t="shared" ca="1" si="4"/>
        <v>0.74175491144317718</v>
      </c>
      <c r="L20" s="20" t="s">
        <v>28</v>
      </c>
      <c r="M20">
        <f t="shared" ca="1" si="5"/>
        <v>0.47879776789485395</v>
      </c>
      <c r="N20">
        <f ca="1">N19-N18</f>
        <v>28</v>
      </c>
      <c r="Q20" s="24" t="s">
        <v>32</v>
      </c>
      <c r="R20" s="16">
        <f ca="1">COUNTIFS(F6:F105,"&gt;15",F6:F105,"&lt;21")</f>
        <v>4</v>
      </c>
    </row>
    <row r="21" spans="1:18" ht="15.75" customHeight="1" x14ac:dyDescent="0.25">
      <c r="A21" s="14">
        <v>16</v>
      </c>
      <c r="B21" s="15">
        <f t="shared" ca="1" si="0"/>
        <v>11</v>
      </c>
      <c r="C21" s="15">
        <f t="shared" ca="1" si="6"/>
        <v>119</v>
      </c>
      <c r="D21" s="15">
        <f t="shared" ca="1" si="1"/>
        <v>1</v>
      </c>
      <c r="E21" s="15">
        <f t="shared" ca="1" si="7"/>
        <v>119</v>
      </c>
      <c r="F21" s="15">
        <f t="shared" ca="1" si="8"/>
        <v>0</v>
      </c>
      <c r="G21" s="15">
        <f t="shared" ca="1" si="2"/>
        <v>120</v>
      </c>
      <c r="H21" s="15">
        <f t="shared" ca="1" si="3"/>
        <v>1</v>
      </c>
      <c r="I21" s="16">
        <f t="shared" ca="1" si="9"/>
        <v>8</v>
      </c>
      <c r="K21">
        <f t="shared" ca="1" si="4"/>
        <v>0.83032563877917498</v>
      </c>
      <c r="L21" s="20" t="s">
        <v>29</v>
      </c>
      <c r="M21">
        <f t="shared" ca="1" si="5"/>
        <v>0.22505931820476932</v>
      </c>
      <c r="N21">
        <f>1+(3.322*LOG(N17))</f>
        <v>7.6440000000000001</v>
      </c>
      <c r="Q21" s="24" t="s">
        <v>33</v>
      </c>
      <c r="R21" s="16">
        <f ca="1">COUNTIFS(F6:F105,"&gt;20",F6:F105,"&lt;26")</f>
        <v>3</v>
      </c>
    </row>
    <row r="22" spans="1:18" ht="15.75" customHeight="1" x14ac:dyDescent="0.25">
      <c r="A22" s="14">
        <v>17</v>
      </c>
      <c r="B22" s="15">
        <f t="shared" ca="1" si="0"/>
        <v>3</v>
      </c>
      <c r="C22" s="15">
        <f t="shared" ca="1" si="6"/>
        <v>122</v>
      </c>
      <c r="D22" s="15">
        <f t="shared" ca="1" si="1"/>
        <v>4</v>
      </c>
      <c r="E22" s="15">
        <f t="shared" ca="1" si="7"/>
        <v>122</v>
      </c>
      <c r="F22" s="15">
        <f t="shared" ca="1" si="8"/>
        <v>0</v>
      </c>
      <c r="G22" s="15">
        <f t="shared" ca="1" si="2"/>
        <v>126</v>
      </c>
      <c r="H22" s="15">
        <f t="shared" ca="1" si="3"/>
        <v>4</v>
      </c>
      <c r="I22" s="16">
        <f t="shared" ca="1" si="9"/>
        <v>2</v>
      </c>
      <c r="K22">
        <f t="shared" ca="1" si="4"/>
        <v>0.415755612785498</v>
      </c>
      <c r="L22" s="20" t="s">
        <v>30</v>
      </c>
      <c r="M22">
        <f t="shared" ca="1" si="5"/>
        <v>0.66610234645729571</v>
      </c>
      <c r="N22">
        <f ca="1">N20/N21</f>
        <v>3.6630036630036629</v>
      </c>
      <c r="Q22" s="26" t="s">
        <v>36</v>
      </c>
      <c r="R22" s="19">
        <f ca="1">COUNTIFS(F6:F105,"&gt;25",F6:F105,"&lt;31")</f>
        <v>5</v>
      </c>
    </row>
    <row r="23" spans="1:18" ht="15.75" customHeight="1" x14ac:dyDescent="0.25">
      <c r="A23" s="14">
        <v>18</v>
      </c>
      <c r="B23" s="15">
        <f t="shared" ca="1" si="0"/>
        <v>18</v>
      </c>
      <c r="C23" s="15">
        <f t="shared" ca="1" si="6"/>
        <v>140</v>
      </c>
      <c r="D23" s="15">
        <f t="shared" ca="1" si="1"/>
        <v>2</v>
      </c>
      <c r="E23" s="15">
        <f t="shared" ca="1" si="7"/>
        <v>140</v>
      </c>
      <c r="F23" s="15">
        <f t="shared" ca="1" si="8"/>
        <v>0</v>
      </c>
      <c r="G23" s="15">
        <f t="shared" ca="1" si="2"/>
        <v>142</v>
      </c>
      <c r="H23" s="15">
        <f t="shared" ca="1" si="3"/>
        <v>2</v>
      </c>
      <c r="I23" s="16">
        <f t="shared" ca="1" si="9"/>
        <v>14</v>
      </c>
      <c r="K23">
        <f t="shared" ca="1" si="4"/>
        <v>0.95068668733463324</v>
      </c>
      <c r="M23">
        <f t="shared" ca="1" si="5"/>
        <v>0.3653994160352666</v>
      </c>
    </row>
    <row r="24" spans="1:18" ht="15.75" customHeight="1" x14ac:dyDescent="0.25">
      <c r="A24" s="14">
        <v>19</v>
      </c>
      <c r="B24" s="15">
        <f t="shared" ca="1" si="0"/>
        <v>7</v>
      </c>
      <c r="C24" s="15">
        <f t="shared" ca="1" si="6"/>
        <v>147</v>
      </c>
      <c r="D24" s="15">
        <f t="shared" ca="1" si="1"/>
        <v>1</v>
      </c>
      <c r="E24" s="15">
        <f t="shared" ca="1" si="7"/>
        <v>147</v>
      </c>
      <c r="F24" s="15">
        <f t="shared" ca="1" si="8"/>
        <v>0</v>
      </c>
      <c r="G24" s="15">
        <f t="shared" ca="1" si="2"/>
        <v>148</v>
      </c>
      <c r="H24" s="15">
        <f t="shared" ca="1" si="3"/>
        <v>1</v>
      </c>
      <c r="I24" s="16">
        <f t="shared" ca="1" si="9"/>
        <v>5</v>
      </c>
      <c r="K24">
        <f t="shared" ca="1" si="4"/>
        <v>0.7075091659326328</v>
      </c>
      <c r="M24">
        <f t="shared" ca="1" si="5"/>
        <v>0.31124932969002306</v>
      </c>
      <c r="O24" s="4" t="s">
        <v>17</v>
      </c>
    </row>
    <row r="25" spans="1:18" ht="15.75" customHeight="1" x14ac:dyDescent="0.25">
      <c r="A25" s="14">
        <v>20</v>
      </c>
      <c r="B25" s="15">
        <f t="shared" ca="1" si="0"/>
        <v>12</v>
      </c>
      <c r="C25" s="15">
        <f t="shared" ca="1" si="6"/>
        <v>159</v>
      </c>
      <c r="D25" s="15">
        <f t="shared" ca="1" si="1"/>
        <v>2</v>
      </c>
      <c r="E25" s="15">
        <f t="shared" ca="1" si="7"/>
        <v>159</v>
      </c>
      <c r="F25" s="15">
        <f t="shared" ca="1" si="8"/>
        <v>0</v>
      </c>
      <c r="G25" s="15">
        <f t="shared" ca="1" si="2"/>
        <v>161</v>
      </c>
      <c r="H25" s="15">
        <f t="shared" ca="1" si="3"/>
        <v>2</v>
      </c>
      <c r="I25" s="16">
        <f t="shared" ca="1" si="9"/>
        <v>11</v>
      </c>
      <c r="K25">
        <f t="shared" ca="1" si="4"/>
        <v>0.86834658518451135</v>
      </c>
      <c r="M25">
        <f t="shared" ca="1" si="5"/>
        <v>0.3234728402209599</v>
      </c>
    </row>
    <row r="26" spans="1:18" ht="15.75" customHeight="1" x14ac:dyDescent="0.25">
      <c r="A26" s="14">
        <v>21</v>
      </c>
      <c r="B26" s="15">
        <f t="shared" ca="1" si="0"/>
        <v>6</v>
      </c>
      <c r="C26" s="15">
        <f t="shared" ca="1" si="6"/>
        <v>165</v>
      </c>
      <c r="D26" s="15">
        <f t="shared" ca="1" si="1"/>
        <v>5</v>
      </c>
      <c r="E26" s="15">
        <f t="shared" ca="1" si="7"/>
        <v>165</v>
      </c>
      <c r="F26" s="15">
        <f t="shared" ca="1" si="8"/>
        <v>0</v>
      </c>
      <c r="G26" s="15">
        <f t="shared" ca="1" si="2"/>
        <v>170</v>
      </c>
      <c r="H26" s="15">
        <f t="shared" ca="1" si="3"/>
        <v>5</v>
      </c>
      <c r="I26" s="16">
        <f t="shared" ca="1" si="9"/>
        <v>4</v>
      </c>
      <c r="K26">
        <f t="shared" ca="1" si="4"/>
        <v>0.62885422628455989</v>
      </c>
      <c r="M26">
        <f t="shared" ca="1" si="5"/>
        <v>0.70653438513259292</v>
      </c>
    </row>
    <row r="27" spans="1:18" ht="15.75" customHeight="1" x14ac:dyDescent="0.25">
      <c r="A27" s="14">
        <v>22</v>
      </c>
      <c r="B27" s="15">
        <f t="shared" ca="1" si="0"/>
        <v>3</v>
      </c>
      <c r="C27" s="15">
        <f t="shared" ca="1" si="6"/>
        <v>168</v>
      </c>
      <c r="D27" s="15">
        <f t="shared" ca="1" si="1"/>
        <v>2</v>
      </c>
      <c r="E27" s="15">
        <f t="shared" ca="1" si="7"/>
        <v>170</v>
      </c>
      <c r="F27" s="15">
        <f t="shared" ca="1" si="8"/>
        <v>2</v>
      </c>
      <c r="G27" s="15">
        <f t="shared" ca="1" si="2"/>
        <v>172</v>
      </c>
      <c r="H27" s="15">
        <f t="shared" ca="1" si="3"/>
        <v>4</v>
      </c>
      <c r="I27" s="16">
        <f t="shared" ca="1" si="9"/>
        <v>0</v>
      </c>
      <c r="K27">
        <f t="shared" ca="1" si="4"/>
        <v>0.38255128039406605</v>
      </c>
      <c r="M27">
        <f t="shared" ca="1" si="5"/>
        <v>0.41209255393530175</v>
      </c>
    </row>
    <row r="28" spans="1:18" ht="15.75" customHeight="1" x14ac:dyDescent="0.25">
      <c r="A28" s="14">
        <v>23</v>
      </c>
      <c r="B28" s="15">
        <f t="shared" ca="1" si="0"/>
        <v>1</v>
      </c>
      <c r="C28" s="15">
        <f t="shared" ca="1" si="6"/>
        <v>169</v>
      </c>
      <c r="D28" s="15">
        <f t="shared" ca="1" si="1"/>
        <v>1</v>
      </c>
      <c r="E28" s="15">
        <f t="shared" ca="1" si="7"/>
        <v>172</v>
      </c>
      <c r="F28" s="15">
        <f t="shared" ca="1" si="8"/>
        <v>3</v>
      </c>
      <c r="G28" s="15">
        <f t="shared" ca="1" si="2"/>
        <v>173</v>
      </c>
      <c r="H28" s="15">
        <f t="shared" ca="1" si="3"/>
        <v>4</v>
      </c>
      <c r="I28" s="16">
        <f t="shared" ca="1" si="9"/>
        <v>0</v>
      </c>
      <c r="K28">
        <f t="shared" ca="1" si="4"/>
        <v>7.6659471327760187E-2</v>
      </c>
      <c r="M28">
        <f t="shared" ca="1" si="5"/>
        <v>2.2474096442736125E-3</v>
      </c>
    </row>
    <row r="29" spans="1:18" ht="15.75" customHeight="1" x14ac:dyDescent="0.25">
      <c r="A29" s="14">
        <v>24</v>
      </c>
      <c r="B29" s="15">
        <f t="shared" ca="1" si="0"/>
        <v>14</v>
      </c>
      <c r="C29" s="15">
        <f t="shared" ca="1" si="6"/>
        <v>183</v>
      </c>
      <c r="D29" s="15">
        <f t="shared" ca="1" si="1"/>
        <v>1</v>
      </c>
      <c r="E29" s="15">
        <f t="shared" ca="1" si="7"/>
        <v>183</v>
      </c>
      <c r="F29" s="15">
        <f t="shared" ca="1" si="8"/>
        <v>0</v>
      </c>
      <c r="G29" s="15">
        <f t="shared" ca="1" si="2"/>
        <v>184</v>
      </c>
      <c r="H29" s="15">
        <f t="shared" ca="1" si="3"/>
        <v>1</v>
      </c>
      <c r="I29" s="16">
        <f t="shared" ca="1" si="9"/>
        <v>10</v>
      </c>
      <c r="K29">
        <f t="shared" ca="1" si="4"/>
        <v>0.90710222565706167</v>
      </c>
      <c r="M29">
        <f t="shared" ca="1" si="5"/>
        <v>7.7485959858314413E-2</v>
      </c>
    </row>
    <row r="30" spans="1:18" ht="15.75" customHeight="1" x14ac:dyDescent="0.25">
      <c r="A30" s="14">
        <v>25</v>
      </c>
      <c r="B30" s="15">
        <f t="shared" ca="1" si="0"/>
        <v>22</v>
      </c>
      <c r="C30" s="15">
        <f t="shared" ca="1" si="6"/>
        <v>205</v>
      </c>
      <c r="D30" s="15">
        <f t="shared" ca="1" si="1"/>
        <v>4</v>
      </c>
      <c r="E30" s="15">
        <f t="shared" ca="1" si="7"/>
        <v>205</v>
      </c>
      <c r="F30" s="15">
        <f t="shared" ca="1" si="8"/>
        <v>0</v>
      </c>
      <c r="G30" s="15">
        <f t="shared" ca="1" si="2"/>
        <v>209</v>
      </c>
      <c r="H30" s="15">
        <f t="shared" ca="1" si="3"/>
        <v>4</v>
      </c>
      <c r="I30" s="16">
        <f t="shared" ca="1" si="9"/>
        <v>21</v>
      </c>
      <c r="K30">
        <f t="shared" ca="1" si="4"/>
        <v>0.97405384058578659</v>
      </c>
      <c r="M30">
        <f t="shared" ca="1" si="5"/>
        <v>0.62016905149412083</v>
      </c>
    </row>
    <row r="31" spans="1:18" ht="15.75" customHeight="1" x14ac:dyDescent="0.25">
      <c r="A31" s="14">
        <v>26</v>
      </c>
      <c r="B31" s="15">
        <f t="shared" ca="1" si="0"/>
        <v>2</v>
      </c>
      <c r="C31" s="15">
        <f t="shared" ca="1" si="6"/>
        <v>207</v>
      </c>
      <c r="D31" s="15">
        <f t="shared" ca="1" si="1"/>
        <v>1</v>
      </c>
      <c r="E31" s="15">
        <f t="shared" ca="1" si="7"/>
        <v>209</v>
      </c>
      <c r="F31" s="15">
        <f t="shared" ca="1" si="8"/>
        <v>2</v>
      </c>
      <c r="G31" s="15">
        <f t="shared" ca="1" si="2"/>
        <v>210</v>
      </c>
      <c r="H31" s="15">
        <f t="shared" ca="1" si="3"/>
        <v>3</v>
      </c>
      <c r="I31" s="16">
        <f t="shared" ca="1" si="9"/>
        <v>0</v>
      </c>
      <c r="K31">
        <f t="shared" ca="1" si="4"/>
        <v>0.34014697367928826</v>
      </c>
      <c r="M31">
        <f t="shared" ca="1" si="5"/>
        <v>0.27788787207351551</v>
      </c>
    </row>
    <row r="32" spans="1:18" ht="15.75" customHeight="1" x14ac:dyDescent="0.25">
      <c r="A32" s="14">
        <v>27</v>
      </c>
      <c r="B32" s="15">
        <f t="shared" ca="1" si="0"/>
        <v>2</v>
      </c>
      <c r="C32" s="15">
        <f t="shared" ca="1" si="6"/>
        <v>209</v>
      </c>
      <c r="D32" s="15">
        <f t="shared" ca="1" si="1"/>
        <v>4</v>
      </c>
      <c r="E32" s="15">
        <f t="shared" ca="1" si="7"/>
        <v>210</v>
      </c>
      <c r="F32" s="15">
        <f t="shared" ca="1" si="8"/>
        <v>1</v>
      </c>
      <c r="G32" s="15">
        <f t="shared" ca="1" si="2"/>
        <v>214</v>
      </c>
      <c r="H32" s="15">
        <f t="shared" ca="1" si="3"/>
        <v>5</v>
      </c>
      <c r="I32" s="16">
        <f t="shared" ca="1" si="9"/>
        <v>0</v>
      </c>
      <c r="K32">
        <f t="shared" ca="1" si="4"/>
        <v>0.24885358656161372</v>
      </c>
      <c r="M32">
        <f t="shared" ca="1" si="5"/>
        <v>0.65887171007521572</v>
      </c>
    </row>
    <row r="33" spans="1:13" ht="15.75" customHeight="1" x14ac:dyDescent="0.25">
      <c r="A33" s="14">
        <v>28</v>
      </c>
      <c r="B33" s="15">
        <f t="shared" ca="1" si="0"/>
        <v>11</v>
      </c>
      <c r="C33" s="15">
        <f t="shared" ca="1" si="6"/>
        <v>220</v>
      </c>
      <c r="D33" s="15">
        <f t="shared" ca="1" si="1"/>
        <v>1</v>
      </c>
      <c r="E33" s="15">
        <f t="shared" ca="1" si="7"/>
        <v>220</v>
      </c>
      <c r="F33" s="15">
        <f t="shared" ca="1" si="8"/>
        <v>0</v>
      </c>
      <c r="G33" s="15">
        <f t="shared" ca="1" si="2"/>
        <v>221</v>
      </c>
      <c r="H33" s="15">
        <f t="shared" ca="1" si="3"/>
        <v>1</v>
      </c>
      <c r="I33" s="16">
        <f t="shared" ca="1" si="9"/>
        <v>6</v>
      </c>
      <c r="K33">
        <f t="shared" ca="1" si="4"/>
        <v>0.83985540886909582</v>
      </c>
      <c r="M33">
        <f t="shared" ca="1" si="5"/>
        <v>7.2329697513750402E-2</v>
      </c>
    </row>
    <row r="34" spans="1:13" ht="15.75" customHeight="1" x14ac:dyDescent="0.25">
      <c r="A34" s="14">
        <v>29</v>
      </c>
      <c r="B34" s="15">
        <f t="shared" ca="1" si="0"/>
        <v>3</v>
      </c>
      <c r="C34" s="15">
        <f t="shared" ca="1" si="6"/>
        <v>223</v>
      </c>
      <c r="D34" s="15">
        <f t="shared" ca="1" si="1"/>
        <v>6</v>
      </c>
      <c r="E34" s="15">
        <f t="shared" ca="1" si="7"/>
        <v>223</v>
      </c>
      <c r="F34" s="15">
        <f t="shared" ca="1" si="8"/>
        <v>0</v>
      </c>
      <c r="G34" s="15">
        <f t="shared" ca="1" si="2"/>
        <v>229</v>
      </c>
      <c r="H34" s="15">
        <f t="shared" ca="1" si="3"/>
        <v>6</v>
      </c>
      <c r="I34" s="16">
        <f t="shared" ca="1" si="9"/>
        <v>2</v>
      </c>
      <c r="K34">
        <f t="shared" ca="1" si="4"/>
        <v>0.39715542751826149</v>
      </c>
      <c r="M34">
        <f t="shared" ca="1" si="5"/>
        <v>0.79201987576420019</v>
      </c>
    </row>
    <row r="35" spans="1:13" ht="15.75" customHeight="1" x14ac:dyDescent="0.25">
      <c r="A35" s="14">
        <v>30</v>
      </c>
      <c r="B35" s="15">
        <f t="shared" ca="1" si="0"/>
        <v>2</v>
      </c>
      <c r="C35" s="15">
        <f t="shared" ca="1" si="6"/>
        <v>225</v>
      </c>
      <c r="D35" s="15">
        <f t="shared" ca="1" si="1"/>
        <v>3</v>
      </c>
      <c r="E35" s="15">
        <f t="shared" ca="1" si="7"/>
        <v>229</v>
      </c>
      <c r="F35" s="15">
        <f t="shared" ca="1" si="8"/>
        <v>4</v>
      </c>
      <c r="G35" s="15">
        <f t="shared" ca="1" si="2"/>
        <v>232</v>
      </c>
      <c r="H35" s="15">
        <f t="shared" ca="1" si="3"/>
        <v>7</v>
      </c>
      <c r="I35" s="16">
        <f t="shared" ca="1" si="9"/>
        <v>0</v>
      </c>
      <c r="K35">
        <f t="shared" ca="1" si="4"/>
        <v>0.2805110723679527</v>
      </c>
      <c r="M35">
        <f t="shared" ca="1" si="5"/>
        <v>0.56259874421641076</v>
      </c>
    </row>
    <row r="36" spans="1:13" ht="15.75" customHeight="1" x14ac:dyDescent="0.25">
      <c r="A36" s="14">
        <v>31</v>
      </c>
      <c r="B36" s="15">
        <f t="shared" ca="1" si="0"/>
        <v>5</v>
      </c>
      <c r="C36" s="15">
        <f t="shared" ca="1" si="6"/>
        <v>230</v>
      </c>
      <c r="D36" s="15">
        <f t="shared" ca="1" si="1"/>
        <v>6</v>
      </c>
      <c r="E36" s="15">
        <f t="shared" ca="1" si="7"/>
        <v>232</v>
      </c>
      <c r="F36" s="15">
        <f t="shared" ca="1" si="8"/>
        <v>2</v>
      </c>
      <c r="G36" s="15">
        <f t="shared" ca="1" si="2"/>
        <v>238</v>
      </c>
      <c r="H36" s="15">
        <f t="shared" ca="1" si="3"/>
        <v>8</v>
      </c>
      <c r="I36" s="16">
        <f t="shared" ca="1" si="9"/>
        <v>0</v>
      </c>
      <c r="K36">
        <f t="shared" ca="1" si="4"/>
        <v>0.57493080115747153</v>
      </c>
      <c r="M36">
        <f t="shared" ca="1" si="5"/>
        <v>0.77658698319299679</v>
      </c>
    </row>
    <row r="37" spans="1:13" ht="15.75" customHeight="1" x14ac:dyDescent="0.25">
      <c r="A37" s="14">
        <v>32</v>
      </c>
      <c r="B37" s="15">
        <f t="shared" ca="1" si="0"/>
        <v>13</v>
      </c>
      <c r="C37" s="15">
        <f t="shared" ca="1" si="6"/>
        <v>243</v>
      </c>
      <c r="D37" s="15">
        <f t="shared" ca="1" si="1"/>
        <v>3</v>
      </c>
      <c r="E37" s="15">
        <f t="shared" ca="1" si="7"/>
        <v>243</v>
      </c>
      <c r="F37" s="15">
        <f t="shared" ca="1" si="8"/>
        <v>0</v>
      </c>
      <c r="G37" s="15">
        <f t="shared" ca="1" si="2"/>
        <v>246</v>
      </c>
      <c r="H37" s="15">
        <f t="shared" ca="1" si="3"/>
        <v>3</v>
      </c>
      <c r="I37" s="16">
        <f t="shared" ca="1" si="9"/>
        <v>5</v>
      </c>
      <c r="K37">
        <f t="shared" ca="1" si="4"/>
        <v>0.89200957057995167</v>
      </c>
      <c r="M37">
        <f t="shared" ca="1" si="5"/>
        <v>0.4737118857823347</v>
      </c>
    </row>
    <row r="38" spans="1:13" ht="15.75" customHeight="1" x14ac:dyDescent="0.25">
      <c r="A38" s="14">
        <v>33</v>
      </c>
      <c r="B38" s="15">
        <f t="shared" ca="1" si="0"/>
        <v>17</v>
      </c>
      <c r="C38" s="15">
        <f t="shared" ca="1" si="6"/>
        <v>260</v>
      </c>
      <c r="D38" s="15">
        <f t="shared" ca="1" si="1"/>
        <v>5</v>
      </c>
      <c r="E38" s="15">
        <f t="shared" ca="1" si="7"/>
        <v>260</v>
      </c>
      <c r="F38" s="15">
        <f t="shared" ca="1" si="8"/>
        <v>0</v>
      </c>
      <c r="G38" s="15">
        <f t="shared" ca="1" si="2"/>
        <v>265</v>
      </c>
      <c r="H38" s="15">
        <f t="shared" ca="1" si="3"/>
        <v>5</v>
      </c>
      <c r="I38" s="16">
        <f t="shared" ca="1" si="9"/>
        <v>14</v>
      </c>
      <c r="K38">
        <f t="shared" ca="1" si="4"/>
        <v>0.93944864586831045</v>
      </c>
      <c r="M38">
        <f t="shared" ca="1" si="5"/>
        <v>0.70257620231925322</v>
      </c>
    </row>
    <row r="39" spans="1:13" ht="15.75" customHeight="1" x14ac:dyDescent="0.25">
      <c r="A39" s="14">
        <v>34</v>
      </c>
      <c r="B39" s="15">
        <f t="shared" ca="1" si="0"/>
        <v>1</v>
      </c>
      <c r="C39" s="15">
        <f t="shared" ca="1" si="6"/>
        <v>261</v>
      </c>
      <c r="D39" s="15">
        <f t="shared" ca="1" si="1"/>
        <v>3</v>
      </c>
      <c r="E39" s="15">
        <f t="shared" ca="1" si="7"/>
        <v>265</v>
      </c>
      <c r="F39" s="15">
        <f t="shared" ca="1" si="8"/>
        <v>4</v>
      </c>
      <c r="G39" s="15">
        <f t="shared" ca="1" si="2"/>
        <v>268</v>
      </c>
      <c r="H39" s="15">
        <f t="shared" ca="1" si="3"/>
        <v>7</v>
      </c>
      <c r="I39" s="16">
        <f t="shared" ca="1" si="9"/>
        <v>0</v>
      </c>
      <c r="K39">
        <f t="shared" ca="1" si="4"/>
        <v>0.20960186774718692</v>
      </c>
      <c r="M39">
        <f t="shared" ca="1" si="5"/>
        <v>0.52315706490163993</v>
      </c>
    </row>
    <row r="40" spans="1:13" ht="15.75" customHeight="1" x14ac:dyDescent="0.25">
      <c r="A40" s="14">
        <v>35</v>
      </c>
      <c r="B40" s="15">
        <f t="shared" ca="1" si="0"/>
        <v>8</v>
      </c>
      <c r="C40" s="15">
        <f t="shared" ca="1" si="6"/>
        <v>269</v>
      </c>
      <c r="D40" s="15">
        <f t="shared" ca="1" si="1"/>
        <v>14</v>
      </c>
      <c r="E40" s="15">
        <f t="shared" ca="1" si="7"/>
        <v>269</v>
      </c>
      <c r="F40" s="15">
        <f t="shared" ca="1" si="8"/>
        <v>0</v>
      </c>
      <c r="G40" s="15">
        <f t="shared" ca="1" si="2"/>
        <v>283</v>
      </c>
      <c r="H40" s="15">
        <f t="shared" ca="1" si="3"/>
        <v>14</v>
      </c>
      <c r="I40" s="16">
        <f t="shared" ca="1" si="9"/>
        <v>1</v>
      </c>
      <c r="K40">
        <f t="shared" ca="1" si="4"/>
        <v>0.71643143484679794</v>
      </c>
      <c r="M40">
        <f t="shared" ca="1" si="5"/>
        <v>0.97101806759664211</v>
      </c>
    </row>
    <row r="41" spans="1:13" ht="15.75" customHeight="1" x14ac:dyDescent="0.25">
      <c r="A41" s="14">
        <v>36</v>
      </c>
      <c r="B41" s="15">
        <f t="shared" ca="1" si="0"/>
        <v>5</v>
      </c>
      <c r="C41" s="15">
        <f t="shared" ca="1" si="6"/>
        <v>274</v>
      </c>
      <c r="D41" s="15">
        <f t="shared" ca="1" si="1"/>
        <v>2</v>
      </c>
      <c r="E41" s="15">
        <f t="shared" ca="1" si="7"/>
        <v>283</v>
      </c>
      <c r="F41" s="15">
        <f t="shared" ca="1" si="8"/>
        <v>9</v>
      </c>
      <c r="G41" s="15">
        <f t="shared" ca="1" si="2"/>
        <v>285</v>
      </c>
      <c r="H41" s="15">
        <f t="shared" ca="1" si="3"/>
        <v>11</v>
      </c>
      <c r="I41" s="16">
        <f t="shared" ca="1" si="9"/>
        <v>0</v>
      </c>
      <c r="K41">
        <f t="shared" ca="1" si="4"/>
        <v>0.53631613583290394</v>
      </c>
      <c r="M41">
        <f t="shared" ca="1" si="5"/>
        <v>0.39073111187263354</v>
      </c>
    </row>
    <row r="42" spans="1:13" ht="15.75" customHeight="1" x14ac:dyDescent="0.25">
      <c r="A42" s="14">
        <v>37</v>
      </c>
      <c r="B42" s="15">
        <f t="shared" ca="1" si="0"/>
        <v>10</v>
      </c>
      <c r="C42" s="15">
        <f t="shared" ca="1" si="6"/>
        <v>284</v>
      </c>
      <c r="D42" s="15">
        <f t="shared" ca="1" si="1"/>
        <v>1</v>
      </c>
      <c r="E42" s="15">
        <f t="shared" ca="1" si="7"/>
        <v>285</v>
      </c>
      <c r="F42" s="15">
        <f t="shared" ca="1" si="8"/>
        <v>1</v>
      </c>
      <c r="G42" s="15">
        <f t="shared" ca="1" si="2"/>
        <v>286</v>
      </c>
      <c r="H42" s="15">
        <f t="shared" ca="1" si="3"/>
        <v>2</v>
      </c>
      <c r="I42" s="16">
        <f t="shared" ca="1" si="9"/>
        <v>0</v>
      </c>
      <c r="K42">
        <f t="shared" ca="1" si="4"/>
        <v>0.81620615674086849</v>
      </c>
      <c r="M42">
        <f t="shared" ca="1" si="5"/>
        <v>0.10004815828886304</v>
      </c>
    </row>
    <row r="43" spans="1:13" ht="15.75" customHeight="1" x14ac:dyDescent="0.25">
      <c r="A43" s="14">
        <v>38</v>
      </c>
      <c r="B43" s="15">
        <f t="shared" ca="1" si="0"/>
        <v>1</v>
      </c>
      <c r="C43" s="15">
        <f t="shared" ca="1" si="6"/>
        <v>285</v>
      </c>
      <c r="D43" s="15">
        <f t="shared" ca="1" si="1"/>
        <v>1</v>
      </c>
      <c r="E43" s="15">
        <f t="shared" ca="1" si="7"/>
        <v>286</v>
      </c>
      <c r="F43" s="15">
        <f t="shared" ca="1" si="8"/>
        <v>1</v>
      </c>
      <c r="G43" s="15">
        <f t="shared" ca="1" si="2"/>
        <v>287</v>
      </c>
      <c r="H43" s="15">
        <f t="shared" ca="1" si="3"/>
        <v>2</v>
      </c>
      <c r="I43" s="16">
        <f t="shared" ca="1" si="9"/>
        <v>0</v>
      </c>
      <c r="K43">
        <f t="shared" ca="1" si="4"/>
        <v>9.073287382274986E-2</v>
      </c>
      <c r="M43">
        <f t="shared" ca="1" si="5"/>
        <v>0.17331949485025633</v>
      </c>
    </row>
    <row r="44" spans="1:13" ht="15.75" customHeight="1" x14ac:dyDescent="0.25">
      <c r="A44" s="14">
        <v>39</v>
      </c>
      <c r="B44" s="15">
        <f t="shared" ca="1" si="0"/>
        <v>3</v>
      </c>
      <c r="C44" s="15">
        <f t="shared" ca="1" si="6"/>
        <v>288</v>
      </c>
      <c r="D44" s="15">
        <f t="shared" ca="1" si="1"/>
        <v>12</v>
      </c>
      <c r="E44" s="15">
        <f t="shared" ca="1" si="7"/>
        <v>288</v>
      </c>
      <c r="F44" s="15">
        <f t="shared" ca="1" si="8"/>
        <v>0</v>
      </c>
      <c r="G44" s="15">
        <f t="shared" ca="1" si="2"/>
        <v>300</v>
      </c>
      <c r="H44" s="15">
        <f t="shared" ca="1" si="3"/>
        <v>12</v>
      </c>
      <c r="I44" s="16">
        <f t="shared" ca="1" si="9"/>
        <v>1</v>
      </c>
      <c r="K44">
        <f t="shared" ca="1" si="4"/>
        <v>0.42309985216519708</v>
      </c>
      <c r="M44">
        <f t="shared" ca="1" si="5"/>
        <v>0.94810752891786299</v>
      </c>
    </row>
    <row r="45" spans="1:13" ht="15.75" customHeight="1" x14ac:dyDescent="0.25">
      <c r="A45" s="14">
        <v>40</v>
      </c>
      <c r="B45" s="15">
        <f t="shared" ca="1" si="0"/>
        <v>13</v>
      </c>
      <c r="C45" s="15">
        <f t="shared" ca="1" si="6"/>
        <v>301</v>
      </c>
      <c r="D45" s="15">
        <f t="shared" ca="1" si="1"/>
        <v>1</v>
      </c>
      <c r="E45" s="15">
        <f t="shared" ca="1" si="7"/>
        <v>301</v>
      </c>
      <c r="F45" s="15">
        <f t="shared" ca="1" si="8"/>
        <v>0</v>
      </c>
      <c r="G45" s="15">
        <f t="shared" ca="1" si="2"/>
        <v>302</v>
      </c>
      <c r="H45" s="15">
        <f t="shared" ca="1" si="3"/>
        <v>1</v>
      </c>
      <c r="I45" s="16">
        <f t="shared" ca="1" si="9"/>
        <v>1</v>
      </c>
      <c r="K45">
        <f t="shared" ca="1" si="4"/>
        <v>0.89047912673295548</v>
      </c>
      <c r="M45">
        <f t="shared" ca="1" si="5"/>
        <v>0.20332977791617579</v>
      </c>
    </row>
    <row r="46" spans="1:13" ht="15.75" customHeight="1" x14ac:dyDescent="0.25">
      <c r="A46" s="14">
        <v>41</v>
      </c>
      <c r="B46" s="15">
        <f t="shared" ca="1" si="0"/>
        <v>4</v>
      </c>
      <c r="C46" s="15">
        <f t="shared" ca="1" si="6"/>
        <v>305</v>
      </c>
      <c r="D46" s="15">
        <f t="shared" ca="1" si="1"/>
        <v>8</v>
      </c>
      <c r="E46" s="15">
        <f t="shared" ca="1" si="7"/>
        <v>305</v>
      </c>
      <c r="F46" s="15">
        <f t="shared" ca="1" si="8"/>
        <v>0</v>
      </c>
      <c r="G46" s="15">
        <f t="shared" ca="1" si="2"/>
        <v>313</v>
      </c>
      <c r="H46" s="15">
        <f t="shared" ca="1" si="3"/>
        <v>8</v>
      </c>
      <c r="I46" s="16">
        <f t="shared" ca="1" si="9"/>
        <v>3</v>
      </c>
      <c r="K46">
        <f t="shared" ca="1" si="4"/>
        <v>0.51806382024344522</v>
      </c>
      <c r="M46">
        <f t="shared" ca="1" si="5"/>
        <v>0.87816654717504561</v>
      </c>
    </row>
    <row r="47" spans="1:13" ht="15.75" customHeight="1" x14ac:dyDescent="0.25">
      <c r="A47" s="14">
        <v>42</v>
      </c>
      <c r="B47" s="15">
        <f t="shared" ca="1" si="0"/>
        <v>1</v>
      </c>
      <c r="C47" s="15">
        <f t="shared" ca="1" si="6"/>
        <v>306</v>
      </c>
      <c r="D47" s="15">
        <f t="shared" ca="1" si="1"/>
        <v>7</v>
      </c>
      <c r="E47" s="15">
        <f t="shared" ca="1" si="7"/>
        <v>313</v>
      </c>
      <c r="F47" s="15">
        <f t="shared" ca="1" si="8"/>
        <v>7</v>
      </c>
      <c r="G47" s="15">
        <f t="shared" ca="1" si="2"/>
        <v>320</v>
      </c>
      <c r="H47" s="15">
        <f t="shared" ca="1" si="3"/>
        <v>14</v>
      </c>
      <c r="I47" s="16">
        <f t="shared" ca="1" si="9"/>
        <v>0</v>
      </c>
      <c r="K47">
        <f t="shared" ca="1" si="4"/>
        <v>6.7488819617319007E-2</v>
      </c>
      <c r="M47">
        <f t="shared" ca="1" si="5"/>
        <v>0.80931476396823088</v>
      </c>
    </row>
    <row r="48" spans="1:13" ht="15.75" customHeight="1" x14ac:dyDescent="0.25">
      <c r="A48" s="14">
        <v>43</v>
      </c>
      <c r="B48" s="15">
        <f t="shared" ca="1" si="0"/>
        <v>1</v>
      </c>
      <c r="C48" s="15">
        <f t="shared" ca="1" si="6"/>
        <v>307</v>
      </c>
      <c r="D48" s="15">
        <f t="shared" ca="1" si="1"/>
        <v>1</v>
      </c>
      <c r="E48" s="15">
        <f t="shared" ca="1" si="7"/>
        <v>320</v>
      </c>
      <c r="F48" s="15">
        <f t="shared" ca="1" si="8"/>
        <v>13</v>
      </c>
      <c r="G48" s="15">
        <f t="shared" ca="1" si="2"/>
        <v>321</v>
      </c>
      <c r="H48" s="15">
        <f t="shared" ca="1" si="3"/>
        <v>14</v>
      </c>
      <c r="I48" s="16">
        <f t="shared" ca="1" si="9"/>
        <v>0</v>
      </c>
      <c r="K48">
        <f t="shared" ca="1" si="4"/>
        <v>0.18842147125482145</v>
      </c>
      <c r="M48">
        <f t="shared" ca="1" si="5"/>
        <v>3.2512864763306615E-2</v>
      </c>
    </row>
    <row r="49" spans="1:13" ht="15.75" customHeight="1" x14ac:dyDescent="0.25">
      <c r="A49" s="14">
        <v>44</v>
      </c>
      <c r="B49" s="15">
        <f t="shared" ca="1" si="0"/>
        <v>1</v>
      </c>
      <c r="C49" s="15">
        <f t="shared" ca="1" si="6"/>
        <v>308</v>
      </c>
      <c r="D49" s="15">
        <f t="shared" ca="1" si="1"/>
        <v>13</v>
      </c>
      <c r="E49" s="15">
        <f t="shared" ca="1" si="7"/>
        <v>321</v>
      </c>
      <c r="F49" s="15">
        <f t="shared" ca="1" si="8"/>
        <v>13</v>
      </c>
      <c r="G49" s="15">
        <f t="shared" ca="1" si="2"/>
        <v>334</v>
      </c>
      <c r="H49" s="15">
        <f t="shared" ca="1" si="3"/>
        <v>26</v>
      </c>
      <c r="I49" s="16">
        <f t="shared" ca="1" si="9"/>
        <v>0</v>
      </c>
      <c r="K49">
        <f t="shared" ca="1" si="4"/>
        <v>3.1914941171184874E-2</v>
      </c>
      <c r="M49">
        <f t="shared" ca="1" si="5"/>
        <v>0.96050921959297308</v>
      </c>
    </row>
    <row r="50" spans="1:13" ht="15.75" customHeight="1" x14ac:dyDescent="0.25">
      <c r="A50" s="14">
        <v>45</v>
      </c>
      <c r="B50" s="15">
        <f t="shared" ca="1" si="0"/>
        <v>1</v>
      </c>
      <c r="C50" s="15">
        <f t="shared" ca="1" si="6"/>
        <v>309</v>
      </c>
      <c r="D50" s="15">
        <f t="shared" ca="1" si="1"/>
        <v>5</v>
      </c>
      <c r="E50" s="15">
        <f t="shared" ca="1" si="7"/>
        <v>334</v>
      </c>
      <c r="F50" s="15">
        <f t="shared" ca="1" si="8"/>
        <v>25</v>
      </c>
      <c r="G50" s="15">
        <f t="shared" ca="1" si="2"/>
        <v>339</v>
      </c>
      <c r="H50" s="15">
        <f t="shared" ca="1" si="3"/>
        <v>30</v>
      </c>
      <c r="I50" s="16">
        <f t="shared" ca="1" si="9"/>
        <v>0</v>
      </c>
      <c r="K50">
        <f t="shared" ca="1" si="4"/>
        <v>0.20760624505013725</v>
      </c>
      <c r="M50">
        <f t="shared" ca="1" si="5"/>
        <v>0.70451013245740979</v>
      </c>
    </row>
    <row r="51" spans="1:13" ht="15.75" customHeight="1" x14ac:dyDescent="0.25">
      <c r="A51" s="14">
        <v>46</v>
      </c>
      <c r="B51" s="15">
        <f t="shared" ca="1" si="0"/>
        <v>2</v>
      </c>
      <c r="C51" s="15">
        <f t="shared" ca="1" si="6"/>
        <v>311</v>
      </c>
      <c r="D51" s="15">
        <f t="shared" ca="1" si="1"/>
        <v>4</v>
      </c>
      <c r="E51" s="15">
        <f t="shared" ca="1" si="7"/>
        <v>339</v>
      </c>
      <c r="F51" s="15">
        <f t="shared" ca="1" si="8"/>
        <v>28</v>
      </c>
      <c r="G51" s="15">
        <f t="shared" ca="1" si="2"/>
        <v>343</v>
      </c>
      <c r="H51" s="15">
        <f t="shared" ca="1" si="3"/>
        <v>32</v>
      </c>
      <c r="I51" s="16">
        <f t="shared" ca="1" si="9"/>
        <v>0</v>
      </c>
      <c r="K51">
        <f t="shared" ca="1" si="4"/>
        <v>0.24614081614636696</v>
      </c>
      <c r="M51">
        <f t="shared" ca="1" si="5"/>
        <v>0.65597945790837986</v>
      </c>
    </row>
    <row r="52" spans="1:13" ht="15.75" customHeight="1" x14ac:dyDescent="0.25">
      <c r="A52" s="14">
        <v>47</v>
      </c>
      <c r="B52" s="15">
        <f t="shared" ca="1" si="0"/>
        <v>6</v>
      </c>
      <c r="C52" s="15">
        <f t="shared" ca="1" si="6"/>
        <v>317</v>
      </c>
      <c r="D52" s="15">
        <f t="shared" ca="1" si="1"/>
        <v>11</v>
      </c>
      <c r="E52" s="15">
        <f t="shared" ca="1" si="7"/>
        <v>343</v>
      </c>
      <c r="F52" s="15">
        <f t="shared" ca="1" si="8"/>
        <v>26</v>
      </c>
      <c r="G52" s="15">
        <f t="shared" ca="1" si="2"/>
        <v>354</v>
      </c>
      <c r="H52" s="15">
        <f t="shared" ca="1" si="3"/>
        <v>37</v>
      </c>
      <c r="I52" s="16">
        <f t="shared" ca="1" si="9"/>
        <v>0</v>
      </c>
      <c r="K52">
        <f t="shared" ca="1" si="4"/>
        <v>0.64504049875576963</v>
      </c>
      <c r="M52">
        <f t="shared" ca="1" si="5"/>
        <v>0.93843773540791409</v>
      </c>
    </row>
    <row r="53" spans="1:13" ht="15.75" customHeight="1" x14ac:dyDescent="0.25">
      <c r="A53" s="14">
        <v>48</v>
      </c>
      <c r="B53" s="15">
        <f t="shared" ca="1" si="0"/>
        <v>16</v>
      </c>
      <c r="C53" s="15">
        <f t="shared" ca="1" si="6"/>
        <v>333</v>
      </c>
      <c r="D53" s="15">
        <f t="shared" ca="1" si="1"/>
        <v>1</v>
      </c>
      <c r="E53" s="15">
        <f t="shared" ca="1" si="7"/>
        <v>354</v>
      </c>
      <c r="F53" s="15">
        <f t="shared" ca="1" si="8"/>
        <v>21</v>
      </c>
      <c r="G53" s="15">
        <f t="shared" ca="1" si="2"/>
        <v>355</v>
      </c>
      <c r="H53" s="15">
        <f t="shared" ca="1" si="3"/>
        <v>22</v>
      </c>
      <c r="I53" s="16">
        <f t="shared" ca="1" si="9"/>
        <v>0</v>
      </c>
      <c r="K53">
        <f t="shared" ca="1" si="4"/>
        <v>0.9310834105798016</v>
      </c>
      <c r="M53">
        <f t="shared" ca="1" si="5"/>
        <v>2.4056816859022723E-2</v>
      </c>
    </row>
    <row r="54" spans="1:13" ht="15.75" customHeight="1" x14ac:dyDescent="0.25">
      <c r="A54" s="14">
        <v>49</v>
      </c>
      <c r="B54" s="15">
        <f t="shared" ca="1" si="0"/>
        <v>8</v>
      </c>
      <c r="C54" s="15">
        <f t="shared" ca="1" si="6"/>
        <v>341</v>
      </c>
      <c r="D54" s="15">
        <f t="shared" ca="1" si="1"/>
        <v>4</v>
      </c>
      <c r="E54" s="15">
        <f t="shared" ca="1" si="7"/>
        <v>355</v>
      </c>
      <c r="F54" s="15">
        <f t="shared" ca="1" si="8"/>
        <v>14</v>
      </c>
      <c r="G54" s="15">
        <f t="shared" ca="1" si="2"/>
        <v>359</v>
      </c>
      <c r="H54" s="15">
        <f t="shared" ca="1" si="3"/>
        <v>18</v>
      </c>
      <c r="I54" s="16">
        <f t="shared" ca="1" si="9"/>
        <v>0</v>
      </c>
      <c r="K54">
        <f t="shared" ca="1" si="4"/>
        <v>0.75717471434829076</v>
      </c>
      <c r="M54">
        <f t="shared" ca="1" si="5"/>
        <v>0.58651198816761885</v>
      </c>
    </row>
    <row r="55" spans="1:13" ht="15.75" customHeight="1" x14ac:dyDescent="0.25">
      <c r="A55" s="14">
        <v>50</v>
      </c>
      <c r="B55" s="15">
        <f t="shared" ca="1" si="0"/>
        <v>1</v>
      </c>
      <c r="C55" s="15">
        <f t="shared" ca="1" si="6"/>
        <v>342</v>
      </c>
      <c r="D55" s="15">
        <f t="shared" ca="1" si="1"/>
        <v>9</v>
      </c>
      <c r="E55" s="15">
        <f t="shared" ca="1" si="7"/>
        <v>359</v>
      </c>
      <c r="F55" s="15">
        <f t="shared" ca="1" si="8"/>
        <v>17</v>
      </c>
      <c r="G55" s="15">
        <f t="shared" ca="1" si="2"/>
        <v>368</v>
      </c>
      <c r="H55" s="15">
        <f t="shared" ca="1" si="3"/>
        <v>26</v>
      </c>
      <c r="I55" s="16">
        <f t="shared" ca="1" si="9"/>
        <v>0</v>
      </c>
      <c r="K55">
        <f t="shared" ca="1" si="4"/>
        <v>0.11255932319814832</v>
      </c>
      <c r="M55">
        <f t="shared" ca="1" si="5"/>
        <v>0.88245251984815731</v>
      </c>
    </row>
    <row r="56" spans="1:13" ht="15.75" customHeight="1" x14ac:dyDescent="0.25">
      <c r="A56" s="14">
        <v>51</v>
      </c>
      <c r="B56" s="15">
        <f t="shared" ca="1" si="0"/>
        <v>21</v>
      </c>
      <c r="C56" s="15">
        <f t="shared" ca="1" si="6"/>
        <v>363</v>
      </c>
      <c r="D56" s="15">
        <f t="shared" ca="1" si="1"/>
        <v>2</v>
      </c>
      <c r="E56" s="15">
        <f t="shared" ca="1" si="7"/>
        <v>368</v>
      </c>
      <c r="F56" s="15">
        <f t="shared" ca="1" si="8"/>
        <v>5</v>
      </c>
      <c r="G56" s="15">
        <f t="shared" ca="1" si="2"/>
        <v>370</v>
      </c>
      <c r="H56" s="15">
        <f t="shared" ca="1" si="3"/>
        <v>7</v>
      </c>
      <c r="I56" s="16">
        <f t="shared" ca="1" si="9"/>
        <v>0</v>
      </c>
      <c r="K56">
        <f t="shared" ca="1" si="4"/>
        <v>0.9706016335324501</v>
      </c>
      <c r="M56">
        <f t="shared" ca="1" si="5"/>
        <v>0.45345631781298434</v>
      </c>
    </row>
    <row r="57" spans="1:13" ht="15.75" customHeight="1" x14ac:dyDescent="0.25">
      <c r="A57" s="14">
        <v>52</v>
      </c>
      <c r="B57" s="15">
        <f t="shared" ca="1" si="0"/>
        <v>1</v>
      </c>
      <c r="C57" s="15">
        <f t="shared" ca="1" si="6"/>
        <v>364</v>
      </c>
      <c r="D57" s="15">
        <f t="shared" ca="1" si="1"/>
        <v>2</v>
      </c>
      <c r="E57" s="15">
        <f t="shared" ca="1" si="7"/>
        <v>370</v>
      </c>
      <c r="F57" s="15">
        <f t="shared" ca="1" si="8"/>
        <v>6</v>
      </c>
      <c r="G57" s="15">
        <f t="shared" ca="1" si="2"/>
        <v>372</v>
      </c>
      <c r="H57" s="15">
        <f t="shared" ca="1" si="3"/>
        <v>8</v>
      </c>
      <c r="I57" s="16">
        <f t="shared" ca="1" si="9"/>
        <v>0</v>
      </c>
      <c r="K57">
        <f t="shared" ca="1" si="4"/>
        <v>8.8832571089246914E-2</v>
      </c>
      <c r="M57">
        <f t="shared" ca="1" si="5"/>
        <v>0.43917120489321193</v>
      </c>
    </row>
    <row r="58" spans="1:13" ht="15.75" customHeight="1" x14ac:dyDescent="0.25">
      <c r="A58" s="14">
        <v>53</v>
      </c>
      <c r="B58" s="15">
        <f t="shared" ca="1" si="0"/>
        <v>4</v>
      </c>
      <c r="C58" s="15">
        <f t="shared" ca="1" si="6"/>
        <v>368</v>
      </c>
      <c r="D58" s="15">
        <f t="shared" ca="1" si="1"/>
        <v>10</v>
      </c>
      <c r="E58" s="15">
        <f t="shared" ca="1" si="7"/>
        <v>372</v>
      </c>
      <c r="F58" s="15">
        <f t="shared" ca="1" si="8"/>
        <v>4</v>
      </c>
      <c r="G58" s="15">
        <f t="shared" ca="1" si="2"/>
        <v>382</v>
      </c>
      <c r="H58" s="15">
        <f t="shared" ca="1" si="3"/>
        <v>14</v>
      </c>
      <c r="I58" s="16">
        <f t="shared" ca="1" si="9"/>
        <v>0</v>
      </c>
      <c r="K58">
        <f t="shared" ca="1" si="4"/>
        <v>0.46571508814214357</v>
      </c>
      <c r="M58">
        <f t="shared" ca="1" si="5"/>
        <v>0.90711437799661909</v>
      </c>
    </row>
    <row r="59" spans="1:13" ht="15.75" customHeight="1" x14ac:dyDescent="0.25">
      <c r="A59" s="14">
        <v>54</v>
      </c>
      <c r="B59" s="15">
        <f t="shared" ca="1" si="0"/>
        <v>3</v>
      </c>
      <c r="C59" s="15">
        <f t="shared" ca="1" si="6"/>
        <v>371</v>
      </c>
      <c r="D59" s="15">
        <f t="shared" ca="1" si="1"/>
        <v>2</v>
      </c>
      <c r="E59" s="15">
        <f t="shared" ca="1" si="7"/>
        <v>382</v>
      </c>
      <c r="F59" s="15">
        <f t="shared" ca="1" si="8"/>
        <v>11</v>
      </c>
      <c r="G59" s="15">
        <f t="shared" ca="1" si="2"/>
        <v>384</v>
      </c>
      <c r="H59" s="15">
        <f t="shared" ca="1" si="3"/>
        <v>13</v>
      </c>
      <c r="I59" s="16">
        <f t="shared" ca="1" si="9"/>
        <v>0</v>
      </c>
      <c r="K59">
        <f t="shared" ca="1" si="4"/>
        <v>0.42308977835276929</v>
      </c>
      <c r="M59">
        <f t="shared" ca="1" si="5"/>
        <v>0.40232665858217131</v>
      </c>
    </row>
    <row r="60" spans="1:13" ht="15.75" customHeight="1" x14ac:dyDescent="0.25">
      <c r="A60" s="14">
        <v>55</v>
      </c>
      <c r="B60" s="15">
        <f t="shared" ca="1" si="0"/>
        <v>11</v>
      </c>
      <c r="C60" s="15">
        <f t="shared" ca="1" si="6"/>
        <v>382</v>
      </c>
      <c r="D60" s="15">
        <f t="shared" ca="1" si="1"/>
        <v>2</v>
      </c>
      <c r="E60" s="15">
        <f t="shared" ca="1" si="7"/>
        <v>384</v>
      </c>
      <c r="F60" s="15">
        <f t="shared" ca="1" si="8"/>
        <v>2</v>
      </c>
      <c r="G60" s="15">
        <f t="shared" ca="1" si="2"/>
        <v>386</v>
      </c>
      <c r="H60" s="15">
        <f t="shared" ca="1" si="3"/>
        <v>4</v>
      </c>
      <c r="I60" s="16">
        <f t="shared" ca="1" si="9"/>
        <v>0</v>
      </c>
      <c r="K60">
        <f t="shared" ca="1" si="4"/>
        <v>0.83355422948931768</v>
      </c>
      <c r="M60">
        <f t="shared" ca="1" si="5"/>
        <v>0.45516748395540974</v>
      </c>
    </row>
    <row r="61" spans="1:13" ht="15.75" customHeight="1" x14ac:dyDescent="0.25">
      <c r="A61" s="14">
        <v>56</v>
      </c>
      <c r="B61" s="15">
        <f t="shared" ca="1" si="0"/>
        <v>2</v>
      </c>
      <c r="C61" s="15">
        <f t="shared" ca="1" si="6"/>
        <v>384</v>
      </c>
      <c r="D61" s="15">
        <f t="shared" ca="1" si="1"/>
        <v>26</v>
      </c>
      <c r="E61" s="15">
        <f t="shared" ca="1" si="7"/>
        <v>386</v>
      </c>
      <c r="F61" s="15">
        <f t="shared" ca="1" si="8"/>
        <v>2</v>
      </c>
      <c r="G61" s="15">
        <f t="shared" ca="1" si="2"/>
        <v>412</v>
      </c>
      <c r="H61" s="15">
        <f t="shared" ca="1" si="3"/>
        <v>28</v>
      </c>
      <c r="I61" s="16">
        <f t="shared" ca="1" si="9"/>
        <v>0</v>
      </c>
      <c r="K61">
        <f t="shared" ca="1" si="4"/>
        <v>0.33551349663474372</v>
      </c>
      <c r="M61">
        <f t="shared" ca="1" si="5"/>
        <v>0.99847069673520261</v>
      </c>
    </row>
    <row r="62" spans="1:13" ht="15.75" customHeight="1" x14ac:dyDescent="0.25">
      <c r="A62" s="14">
        <v>57</v>
      </c>
      <c r="B62" s="15">
        <f t="shared" ca="1" si="0"/>
        <v>2</v>
      </c>
      <c r="C62" s="15">
        <f t="shared" ca="1" si="6"/>
        <v>386</v>
      </c>
      <c r="D62" s="15">
        <f t="shared" ca="1" si="1"/>
        <v>8</v>
      </c>
      <c r="E62" s="15">
        <f t="shared" ca="1" si="7"/>
        <v>412</v>
      </c>
      <c r="F62" s="15">
        <f t="shared" ca="1" si="8"/>
        <v>26</v>
      </c>
      <c r="G62" s="15">
        <f t="shared" ca="1" si="2"/>
        <v>420</v>
      </c>
      <c r="H62" s="15">
        <f t="shared" ca="1" si="3"/>
        <v>34</v>
      </c>
      <c r="I62" s="16">
        <f t="shared" ca="1" si="9"/>
        <v>0</v>
      </c>
      <c r="K62">
        <f t="shared" ca="1" si="4"/>
        <v>0.30288874604283422</v>
      </c>
      <c r="M62">
        <f t="shared" ca="1" si="5"/>
        <v>0.85194903864018368</v>
      </c>
    </row>
    <row r="63" spans="1:13" ht="15.75" customHeight="1" x14ac:dyDescent="0.25">
      <c r="A63" s="14">
        <v>58</v>
      </c>
      <c r="B63" s="15">
        <f t="shared" ca="1" si="0"/>
        <v>7</v>
      </c>
      <c r="C63" s="15">
        <f t="shared" ca="1" si="6"/>
        <v>393</v>
      </c>
      <c r="D63" s="15">
        <f t="shared" ca="1" si="1"/>
        <v>1</v>
      </c>
      <c r="E63" s="15">
        <f t="shared" ca="1" si="7"/>
        <v>420</v>
      </c>
      <c r="F63" s="15">
        <f t="shared" ca="1" si="8"/>
        <v>27</v>
      </c>
      <c r="G63" s="15">
        <f t="shared" ca="1" si="2"/>
        <v>421</v>
      </c>
      <c r="H63" s="15">
        <f t="shared" ca="1" si="3"/>
        <v>28</v>
      </c>
      <c r="I63" s="16">
        <f t="shared" ca="1" si="9"/>
        <v>0</v>
      </c>
      <c r="K63">
        <f t="shared" ca="1" si="4"/>
        <v>0.70582247945126519</v>
      </c>
      <c r="M63">
        <f t="shared" ca="1" si="5"/>
        <v>0.2429959441587648</v>
      </c>
    </row>
    <row r="64" spans="1:13" ht="15.75" customHeight="1" x14ac:dyDescent="0.25">
      <c r="A64" s="14">
        <v>59</v>
      </c>
      <c r="B64" s="15">
        <f t="shared" ca="1" si="0"/>
        <v>2</v>
      </c>
      <c r="C64" s="15">
        <f t="shared" ca="1" si="6"/>
        <v>395</v>
      </c>
      <c r="D64" s="15">
        <f t="shared" ca="1" si="1"/>
        <v>1</v>
      </c>
      <c r="E64" s="15">
        <f t="shared" ca="1" si="7"/>
        <v>421</v>
      </c>
      <c r="F64" s="15">
        <f t="shared" ca="1" si="8"/>
        <v>26</v>
      </c>
      <c r="G64" s="15">
        <f t="shared" ca="1" si="2"/>
        <v>422</v>
      </c>
      <c r="H64" s="15">
        <f t="shared" ca="1" si="3"/>
        <v>27</v>
      </c>
      <c r="I64" s="16">
        <f t="shared" ca="1" si="9"/>
        <v>0</v>
      </c>
      <c r="K64">
        <f t="shared" ca="1" si="4"/>
        <v>0.33151563316933585</v>
      </c>
      <c r="M64">
        <f t="shared" ca="1" si="5"/>
        <v>0.11043852010903388</v>
      </c>
    </row>
    <row r="65" spans="1:13" ht="15.75" customHeight="1" x14ac:dyDescent="0.25">
      <c r="A65" s="14">
        <v>60</v>
      </c>
      <c r="B65" s="15">
        <f t="shared" ca="1" si="0"/>
        <v>4</v>
      </c>
      <c r="C65" s="15">
        <f t="shared" ca="1" si="6"/>
        <v>399</v>
      </c>
      <c r="D65" s="15">
        <f t="shared" ca="1" si="1"/>
        <v>1</v>
      </c>
      <c r="E65" s="15">
        <f t="shared" ca="1" si="7"/>
        <v>422</v>
      </c>
      <c r="F65" s="15">
        <f t="shared" ca="1" si="8"/>
        <v>23</v>
      </c>
      <c r="G65" s="15">
        <f t="shared" ca="1" si="2"/>
        <v>423</v>
      </c>
      <c r="H65" s="15">
        <f t="shared" ca="1" si="3"/>
        <v>24</v>
      </c>
      <c r="I65" s="16">
        <f t="shared" ca="1" si="9"/>
        <v>0</v>
      </c>
      <c r="K65">
        <f t="shared" ca="1" si="4"/>
        <v>0.45913068138423774</v>
      </c>
      <c r="M65">
        <f t="shared" ca="1" si="5"/>
        <v>0.28535614860893288</v>
      </c>
    </row>
    <row r="66" spans="1:13" ht="15.75" customHeight="1" x14ac:dyDescent="0.25">
      <c r="A66" s="14">
        <v>61</v>
      </c>
      <c r="B66" s="15">
        <f t="shared" ca="1" si="0"/>
        <v>14</v>
      </c>
      <c r="C66" s="15">
        <f t="shared" ca="1" si="6"/>
        <v>413</v>
      </c>
      <c r="D66" s="15">
        <f t="shared" ca="1" si="1"/>
        <v>11</v>
      </c>
      <c r="E66" s="15">
        <f t="shared" ca="1" si="7"/>
        <v>423</v>
      </c>
      <c r="F66" s="15">
        <f t="shared" ca="1" si="8"/>
        <v>10</v>
      </c>
      <c r="G66" s="15">
        <f t="shared" ca="1" si="2"/>
        <v>434</v>
      </c>
      <c r="H66" s="15">
        <f t="shared" ca="1" si="3"/>
        <v>21</v>
      </c>
      <c r="I66" s="16">
        <f t="shared" ca="1" si="9"/>
        <v>0</v>
      </c>
      <c r="K66">
        <f t="shared" ca="1" si="4"/>
        <v>0.8957195023917941</v>
      </c>
      <c r="M66">
        <f t="shared" ca="1" si="5"/>
        <v>0.93589191726668031</v>
      </c>
    </row>
    <row r="67" spans="1:13" ht="15.75" customHeight="1" x14ac:dyDescent="0.25">
      <c r="A67" s="14">
        <v>62</v>
      </c>
      <c r="B67" s="15">
        <f t="shared" ca="1" si="0"/>
        <v>1</v>
      </c>
      <c r="C67" s="15">
        <f t="shared" ca="1" si="6"/>
        <v>414</v>
      </c>
      <c r="D67" s="15">
        <f t="shared" ca="1" si="1"/>
        <v>7</v>
      </c>
      <c r="E67" s="15">
        <f t="shared" ca="1" si="7"/>
        <v>434</v>
      </c>
      <c r="F67" s="15">
        <f t="shared" ca="1" si="8"/>
        <v>20</v>
      </c>
      <c r="G67" s="15">
        <f t="shared" ca="1" si="2"/>
        <v>441</v>
      </c>
      <c r="H67" s="15">
        <f t="shared" ca="1" si="3"/>
        <v>27</v>
      </c>
      <c r="I67" s="16">
        <f t="shared" ca="1" si="9"/>
        <v>0</v>
      </c>
      <c r="K67">
        <f t="shared" ca="1" si="4"/>
        <v>0.13516688441382352</v>
      </c>
      <c r="M67">
        <f t="shared" ca="1" si="5"/>
        <v>0.84619487789401826</v>
      </c>
    </row>
    <row r="68" spans="1:13" ht="15.75" customHeight="1" x14ac:dyDescent="0.25">
      <c r="A68" s="14">
        <v>63</v>
      </c>
      <c r="B68" s="15">
        <f t="shared" ca="1" si="0"/>
        <v>7</v>
      </c>
      <c r="C68" s="15">
        <f t="shared" ca="1" si="6"/>
        <v>421</v>
      </c>
      <c r="D68" s="15">
        <f t="shared" ca="1" si="1"/>
        <v>1</v>
      </c>
      <c r="E68" s="15">
        <f t="shared" ca="1" si="7"/>
        <v>441</v>
      </c>
      <c r="F68" s="15">
        <f t="shared" ca="1" si="8"/>
        <v>20</v>
      </c>
      <c r="G68" s="15">
        <f t="shared" ca="1" si="2"/>
        <v>442</v>
      </c>
      <c r="H68" s="15">
        <f t="shared" ca="1" si="3"/>
        <v>21</v>
      </c>
      <c r="I68" s="16">
        <f t="shared" ca="1" si="9"/>
        <v>0</v>
      </c>
      <c r="K68">
        <f t="shared" ca="1" si="4"/>
        <v>0.6878070247882806</v>
      </c>
      <c r="M68">
        <f t="shared" ca="1" si="5"/>
        <v>3.8385064084720644E-2</v>
      </c>
    </row>
    <row r="69" spans="1:13" ht="15.75" customHeight="1" x14ac:dyDescent="0.25">
      <c r="A69" s="14">
        <v>64</v>
      </c>
      <c r="B69" s="15">
        <f t="shared" ca="1" si="0"/>
        <v>32</v>
      </c>
      <c r="C69" s="15">
        <f t="shared" ca="1" si="6"/>
        <v>453</v>
      </c>
      <c r="D69" s="15">
        <f t="shared" ca="1" si="1"/>
        <v>3</v>
      </c>
      <c r="E69" s="15">
        <f t="shared" ca="1" si="7"/>
        <v>453</v>
      </c>
      <c r="F69" s="15">
        <f t="shared" ca="1" si="8"/>
        <v>0</v>
      </c>
      <c r="G69" s="15">
        <f t="shared" ca="1" si="2"/>
        <v>456</v>
      </c>
      <c r="H69" s="15">
        <f t="shared" ca="1" si="3"/>
        <v>3</v>
      </c>
      <c r="I69" s="16">
        <f t="shared" ca="1" si="9"/>
        <v>11</v>
      </c>
      <c r="K69">
        <f t="shared" ca="1" si="4"/>
        <v>0.99489100120591412</v>
      </c>
      <c r="M69">
        <f t="shared" ca="1" si="5"/>
        <v>0.48404391031876537</v>
      </c>
    </row>
    <row r="70" spans="1:13" ht="15.75" customHeight="1" x14ac:dyDescent="0.25">
      <c r="A70" s="14">
        <v>65</v>
      </c>
      <c r="B70" s="15">
        <f t="shared" ca="1" si="0"/>
        <v>7</v>
      </c>
      <c r="C70" s="15">
        <f t="shared" ca="1" si="6"/>
        <v>460</v>
      </c>
      <c r="D70" s="15">
        <f t="shared" ca="1" si="1"/>
        <v>6</v>
      </c>
      <c r="E70" s="15">
        <f t="shared" ca="1" si="7"/>
        <v>460</v>
      </c>
      <c r="F70" s="15">
        <f t="shared" ca="1" si="8"/>
        <v>0</v>
      </c>
      <c r="G70" s="15">
        <f t="shared" ca="1" si="2"/>
        <v>466</v>
      </c>
      <c r="H70" s="15">
        <f t="shared" ca="1" si="3"/>
        <v>6</v>
      </c>
      <c r="I70" s="16">
        <f t="shared" ca="1" si="9"/>
        <v>4</v>
      </c>
      <c r="K70">
        <f t="shared" ca="1" si="4"/>
        <v>0.67015450338415783</v>
      </c>
      <c r="M70">
        <f t="shared" ca="1" si="5"/>
        <v>0.77767201509817663</v>
      </c>
    </row>
    <row r="71" spans="1:13" ht="15.75" customHeight="1" x14ac:dyDescent="0.25">
      <c r="A71" s="14">
        <v>66</v>
      </c>
      <c r="B71" s="15">
        <f t="shared" ca="1" si="0"/>
        <v>3</v>
      </c>
      <c r="C71" s="15">
        <f t="shared" ca="1" si="6"/>
        <v>463</v>
      </c>
      <c r="D71" s="15">
        <f t="shared" ca="1" si="1"/>
        <v>2</v>
      </c>
      <c r="E71" s="15">
        <f t="shared" ca="1" si="7"/>
        <v>466</v>
      </c>
      <c r="F71" s="15">
        <f t="shared" ca="1" si="8"/>
        <v>3</v>
      </c>
      <c r="G71" s="15">
        <f t="shared" ca="1" si="2"/>
        <v>468</v>
      </c>
      <c r="H71" s="15">
        <f t="shared" ca="1" si="3"/>
        <v>5</v>
      </c>
      <c r="I71" s="16">
        <f t="shared" ca="1" si="9"/>
        <v>0</v>
      </c>
      <c r="K71">
        <f t="shared" ca="1" si="4"/>
        <v>0.37977602356463369</v>
      </c>
      <c r="M71">
        <f t="shared" ca="1" si="5"/>
        <v>0.36041207461687352</v>
      </c>
    </row>
    <row r="72" spans="1:13" ht="15.75" customHeight="1" x14ac:dyDescent="0.25">
      <c r="A72" s="14">
        <v>67</v>
      </c>
      <c r="B72" s="15">
        <f t="shared" ca="1" si="0"/>
        <v>3</v>
      </c>
      <c r="C72" s="15">
        <f t="shared" ca="1" si="6"/>
        <v>466</v>
      </c>
      <c r="D72" s="15">
        <f t="shared" ca="1" si="1"/>
        <v>9</v>
      </c>
      <c r="E72" s="15">
        <f t="shared" ca="1" si="7"/>
        <v>468</v>
      </c>
      <c r="F72" s="15">
        <f t="shared" ca="1" si="8"/>
        <v>2</v>
      </c>
      <c r="G72" s="15">
        <f t="shared" ca="1" si="2"/>
        <v>477</v>
      </c>
      <c r="H72" s="15">
        <f t="shared" ca="1" si="3"/>
        <v>11</v>
      </c>
      <c r="I72" s="16">
        <f t="shared" ca="1" si="9"/>
        <v>0</v>
      </c>
      <c r="K72">
        <f t="shared" ca="1" si="4"/>
        <v>0.39483983446833248</v>
      </c>
      <c r="M72">
        <f t="shared" ca="1" si="5"/>
        <v>0.90180337289556545</v>
      </c>
    </row>
    <row r="73" spans="1:13" ht="15.75" customHeight="1" x14ac:dyDescent="0.25">
      <c r="A73" s="14">
        <v>68</v>
      </c>
      <c r="B73" s="15">
        <f t="shared" ca="1" si="0"/>
        <v>3</v>
      </c>
      <c r="C73" s="15">
        <f t="shared" ca="1" si="6"/>
        <v>469</v>
      </c>
      <c r="D73" s="15">
        <f t="shared" ca="1" si="1"/>
        <v>1</v>
      </c>
      <c r="E73" s="15">
        <f t="shared" ca="1" si="7"/>
        <v>477</v>
      </c>
      <c r="F73" s="15">
        <f t="shared" ca="1" si="8"/>
        <v>8</v>
      </c>
      <c r="G73" s="15">
        <f t="shared" ca="1" si="2"/>
        <v>478</v>
      </c>
      <c r="H73" s="15">
        <f t="shared" ca="1" si="3"/>
        <v>9</v>
      </c>
      <c r="I73" s="16">
        <f t="shared" ca="1" si="9"/>
        <v>0</v>
      </c>
      <c r="K73">
        <f t="shared" ca="1" si="4"/>
        <v>0.34419353048073131</v>
      </c>
      <c r="M73">
        <f t="shared" ca="1" si="5"/>
        <v>0.16967890557755316</v>
      </c>
    </row>
    <row r="74" spans="1:13" ht="15.75" customHeight="1" x14ac:dyDescent="0.25">
      <c r="A74" s="14">
        <v>69</v>
      </c>
      <c r="B74" s="15">
        <f t="shared" ca="1" si="0"/>
        <v>7</v>
      </c>
      <c r="C74" s="15">
        <f t="shared" ca="1" si="6"/>
        <v>476</v>
      </c>
      <c r="D74" s="15">
        <f t="shared" ca="1" si="1"/>
        <v>1</v>
      </c>
      <c r="E74" s="15">
        <f t="shared" ca="1" si="7"/>
        <v>478</v>
      </c>
      <c r="F74" s="15">
        <f t="shared" ca="1" si="8"/>
        <v>2</v>
      </c>
      <c r="G74" s="15">
        <f t="shared" ca="1" si="2"/>
        <v>479</v>
      </c>
      <c r="H74" s="15">
        <f t="shared" ca="1" si="3"/>
        <v>3</v>
      </c>
      <c r="I74" s="16">
        <f t="shared" ca="1" si="9"/>
        <v>0</v>
      </c>
      <c r="K74">
        <f t="shared" ca="1" si="4"/>
        <v>0.66755703169332936</v>
      </c>
      <c r="M74">
        <f t="shared" ca="1" si="5"/>
        <v>0.26684213394340028</v>
      </c>
    </row>
    <row r="75" spans="1:13" ht="15.75" customHeight="1" x14ac:dyDescent="0.25">
      <c r="A75" s="14">
        <v>70</v>
      </c>
      <c r="B75" s="15">
        <f t="shared" ca="1" si="0"/>
        <v>1</v>
      </c>
      <c r="C75" s="15">
        <f t="shared" ca="1" si="6"/>
        <v>477</v>
      </c>
      <c r="D75" s="15">
        <f t="shared" ca="1" si="1"/>
        <v>1</v>
      </c>
      <c r="E75" s="15">
        <f t="shared" ca="1" si="7"/>
        <v>479</v>
      </c>
      <c r="F75" s="15">
        <f t="shared" ca="1" si="8"/>
        <v>2</v>
      </c>
      <c r="G75" s="15">
        <f t="shared" ca="1" si="2"/>
        <v>480</v>
      </c>
      <c r="H75" s="15">
        <f t="shared" ca="1" si="3"/>
        <v>3</v>
      </c>
      <c r="I75" s="16">
        <f t="shared" ca="1" si="9"/>
        <v>0</v>
      </c>
      <c r="K75">
        <f t="shared" ca="1" si="4"/>
        <v>0.14262559316301393</v>
      </c>
      <c r="M75">
        <f t="shared" ca="1" si="5"/>
        <v>0.3084992452022457</v>
      </c>
    </row>
    <row r="76" spans="1:13" ht="15.75" customHeight="1" x14ac:dyDescent="0.25">
      <c r="A76" s="14">
        <v>71</v>
      </c>
      <c r="B76" s="15">
        <f t="shared" ca="1" si="0"/>
        <v>4</v>
      </c>
      <c r="C76" s="15">
        <f t="shared" ca="1" si="6"/>
        <v>481</v>
      </c>
      <c r="D76" s="15">
        <f t="shared" ca="1" si="1"/>
        <v>5</v>
      </c>
      <c r="E76" s="15">
        <f t="shared" ca="1" si="7"/>
        <v>481</v>
      </c>
      <c r="F76" s="15">
        <f t="shared" ca="1" si="8"/>
        <v>0</v>
      </c>
      <c r="G76" s="15">
        <f t="shared" ca="1" si="2"/>
        <v>486</v>
      </c>
      <c r="H76" s="15">
        <f t="shared" ca="1" si="3"/>
        <v>5</v>
      </c>
      <c r="I76" s="16">
        <f t="shared" ca="1" si="9"/>
        <v>1</v>
      </c>
      <c r="K76">
        <f t="shared" ca="1" si="4"/>
        <v>0.50815848982746836</v>
      </c>
      <c r="M76">
        <f t="shared" ca="1" si="5"/>
        <v>0.70784861652237696</v>
      </c>
    </row>
    <row r="77" spans="1:13" ht="15.75" customHeight="1" x14ac:dyDescent="0.25">
      <c r="A77" s="14">
        <v>72</v>
      </c>
      <c r="B77" s="15">
        <f t="shared" ca="1" si="0"/>
        <v>1</v>
      </c>
      <c r="C77" s="15">
        <f t="shared" ca="1" si="6"/>
        <v>482</v>
      </c>
      <c r="D77" s="15">
        <f t="shared" ca="1" si="1"/>
        <v>10</v>
      </c>
      <c r="E77" s="15">
        <f t="shared" ca="1" si="7"/>
        <v>486</v>
      </c>
      <c r="F77" s="15">
        <f t="shared" ca="1" si="8"/>
        <v>4</v>
      </c>
      <c r="G77" s="15">
        <f t="shared" ca="1" si="2"/>
        <v>496</v>
      </c>
      <c r="H77" s="15">
        <f t="shared" ca="1" si="3"/>
        <v>14</v>
      </c>
      <c r="I77" s="16">
        <f t="shared" ca="1" si="9"/>
        <v>0</v>
      </c>
      <c r="K77">
        <f t="shared" ca="1" si="4"/>
        <v>7.9669463168364207E-2</v>
      </c>
      <c r="M77">
        <f t="shared" ca="1" si="5"/>
        <v>0.90842034434979491</v>
      </c>
    </row>
    <row r="78" spans="1:13" ht="15.75" customHeight="1" x14ac:dyDescent="0.25">
      <c r="A78" s="14">
        <v>73</v>
      </c>
      <c r="B78" s="15">
        <f t="shared" ca="1" si="0"/>
        <v>7</v>
      </c>
      <c r="C78" s="15">
        <f t="shared" ca="1" si="6"/>
        <v>489</v>
      </c>
      <c r="D78" s="15">
        <f t="shared" ca="1" si="1"/>
        <v>4</v>
      </c>
      <c r="E78" s="15">
        <f t="shared" ca="1" si="7"/>
        <v>496</v>
      </c>
      <c r="F78" s="15">
        <f t="shared" ca="1" si="8"/>
        <v>7</v>
      </c>
      <c r="G78" s="15">
        <f t="shared" ca="1" si="2"/>
        <v>500</v>
      </c>
      <c r="H78" s="15">
        <f t="shared" ca="1" si="3"/>
        <v>11</v>
      </c>
      <c r="I78" s="16">
        <f t="shared" ca="1" si="9"/>
        <v>0</v>
      </c>
      <c r="K78">
        <f t="shared" ca="1" si="4"/>
        <v>0.70120792122193443</v>
      </c>
      <c r="M78">
        <f t="shared" ca="1" si="5"/>
        <v>0.64687221745884194</v>
      </c>
    </row>
    <row r="79" spans="1:13" ht="15.75" customHeight="1" x14ac:dyDescent="0.25">
      <c r="A79" s="14">
        <v>74</v>
      </c>
      <c r="B79" s="15">
        <f t="shared" ca="1" si="0"/>
        <v>10</v>
      </c>
      <c r="C79" s="15">
        <f t="shared" ca="1" si="6"/>
        <v>499</v>
      </c>
      <c r="D79" s="15">
        <f t="shared" ca="1" si="1"/>
        <v>6</v>
      </c>
      <c r="E79" s="15">
        <f t="shared" ca="1" si="7"/>
        <v>500</v>
      </c>
      <c r="F79" s="15">
        <f t="shared" ca="1" si="8"/>
        <v>1</v>
      </c>
      <c r="G79" s="15">
        <f t="shared" ca="1" si="2"/>
        <v>506</v>
      </c>
      <c r="H79" s="15">
        <f t="shared" ca="1" si="3"/>
        <v>7</v>
      </c>
      <c r="I79" s="16">
        <f t="shared" ca="1" si="9"/>
        <v>0</v>
      </c>
      <c r="K79">
        <f t="shared" ca="1" si="4"/>
        <v>0.79738924758995333</v>
      </c>
      <c r="M79">
        <f t="shared" ca="1" si="5"/>
        <v>0.80254606513235771</v>
      </c>
    </row>
    <row r="80" spans="1:13" ht="15.75" customHeight="1" x14ac:dyDescent="0.25">
      <c r="A80" s="14">
        <v>75</v>
      </c>
      <c r="B80" s="15">
        <f t="shared" ca="1" si="0"/>
        <v>12</v>
      </c>
      <c r="C80" s="15">
        <f t="shared" ca="1" si="6"/>
        <v>511</v>
      </c>
      <c r="D80" s="15">
        <f t="shared" ca="1" si="1"/>
        <v>1</v>
      </c>
      <c r="E80" s="15">
        <f t="shared" ca="1" si="7"/>
        <v>511</v>
      </c>
      <c r="F80" s="15">
        <f t="shared" ca="1" si="8"/>
        <v>0</v>
      </c>
      <c r="G80" s="15">
        <f t="shared" ca="1" si="2"/>
        <v>512</v>
      </c>
      <c r="H80" s="15">
        <f t="shared" ca="1" si="3"/>
        <v>1</v>
      </c>
      <c r="I80" s="16">
        <f t="shared" ca="1" si="9"/>
        <v>5</v>
      </c>
      <c r="K80">
        <f t="shared" ca="1" si="4"/>
        <v>0.85291980869518191</v>
      </c>
      <c r="M80">
        <f t="shared" ca="1" si="5"/>
        <v>7.1031224426860606E-2</v>
      </c>
    </row>
    <row r="81" spans="1:13" ht="15.75" customHeight="1" x14ac:dyDescent="0.25">
      <c r="A81" s="14">
        <v>76</v>
      </c>
      <c r="B81" s="15">
        <f t="shared" ca="1" si="0"/>
        <v>1</v>
      </c>
      <c r="C81" s="15">
        <f t="shared" ca="1" si="6"/>
        <v>512</v>
      </c>
      <c r="D81" s="15">
        <f t="shared" ca="1" si="1"/>
        <v>1</v>
      </c>
      <c r="E81" s="15">
        <f t="shared" ca="1" si="7"/>
        <v>512</v>
      </c>
      <c r="F81" s="15">
        <f t="shared" ca="1" si="8"/>
        <v>0</v>
      </c>
      <c r="G81" s="15">
        <f t="shared" ca="1" si="2"/>
        <v>513</v>
      </c>
      <c r="H81" s="15">
        <f t="shared" ca="1" si="3"/>
        <v>1</v>
      </c>
      <c r="I81" s="16">
        <f t="shared" ca="1" si="9"/>
        <v>0</v>
      </c>
      <c r="K81">
        <f t="shared" ca="1" si="4"/>
        <v>3.8007792474316848E-2</v>
      </c>
      <c r="M81">
        <f t="shared" ca="1" si="5"/>
        <v>0.17832289019638581</v>
      </c>
    </row>
    <row r="82" spans="1:13" ht="15.75" customHeight="1" x14ac:dyDescent="0.25">
      <c r="A82" s="14">
        <v>77</v>
      </c>
      <c r="B82" s="15">
        <f t="shared" ca="1" si="0"/>
        <v>15</v>
      </c>
      <c r="C82" s="15">
        <f t="shared" ca="1" si="6"/>
        <v>527</v>
      </c>
      <c r="D82" s="15">
        <f t="shared" ca="1" si="1"/>
        <v>2</v>
      </c>
      <c r="E82" s="15">
        <f t="shared" ca="1" si="7"/>
        <v>527</v>
      </c>
      <c r="F82" s="15">
        <f t="shared" ca="1" si="8"/>
        <v>0</v>
      </c>
      <c r="G82" s="15">
        <f t="shared" ca="1" si="2"/>
        <v>529</v>
      </c>
      <c r="H82" s="15">
        <f t="shared" ca="1" si="3"/>
        <v>2</v>
      </c>
      <c r="I82" s="16">
        <f t="shared" ca="1" si="9"/>
        <v>14</v>
      </c>
      <c r="K82">
        <f t="shared" ca="1" si="4"/>
        <v>0.91256503664092914</v>
      </c>
      <c r="M82">
        <f t="shared" ca="1" si="5"/>
        <v>0.42031362309974152</v>
      </c>
    </row>
    <row r="83" spans="1:13" ht="15.75" customHeight="1" x14ac:dyDescent="0.25">
      <c r="A83" s="14">
        <v>78</v>
      </c>
      <c r="B83" s="15">
        <f t="shared" ca="1" si="0"/>
        <v>1</v>
      </c>
      <c r="C83" s="15">
        <f t="shared" ca="1" si="6"/>
        <v>528</v>
      </c>
      <c r="D83" s="15">
        <f t="shared" ca="1" si="1"/>
        <v>9</v>
      </c>
      <c r="E83" s="15">
        <f t="shared" ca="1" si="7"/>
        <v>529</v>
      </c>
      <c r="F83" s="15">
        <f t="shared" ca="1" si="8"/>
        <v>1</v>
      </c>
      <c r="G83" s="15">
        <f t="shared" ca="1" si="2"/>
        <v>538</v>
      </c>
      <c r="H83" s="15">
        <f t="shared" ca="1" si="3"/>
        <v>10</v>
      </c>
      <c r="I83" s="16">
        <f t="shared" ca="1" si="9"/>
        <v>0</v>
      </c>
      <c r="K83">
        <f t="shared" ca="1" si="4"/>
        <v>0.20532900475779914</v>
      </c>
      <c r="M83">
        <f t="shared" ca="1" si="5"/>
        <v>0.89445771616452596</v>
      </c>
    </row>
    <row r="84" spans="1:13" ht="15.75" customHeight="1" x14ac:dyDescent="0.25">
      <c r="A84" s="14">
        <v>79</v>
      </c>
      <c r="B84" s="15">
        <f t="shared" ca="1" si="0"/>
        <v>1</v>
      </c>
      <c r="C84" s="15">
        <f t="shared" ca="1" si="6"/>
        <v>529</v>
      </c>
      <c r="D84" s="15">
        <f t="shared" ca="1" si="1"/>
        <v>2</v>
      </c>
      <c r="E84" s="15">
        <f t="shared" ca="1" si="7"/>
        <v>538</v>
      </c>
      <c r="F84" s="15">
        <f t="shared" ca="1" si="8"/>
        <v>9</v>
      </c>
      <c r="G84" s="15">
        <f t="shared" ca="1" si="2"/>
        <v>540</v>
      </c>
      <c r="H84" s="15">
        <f t="shared" ca="1" si="3"/>
        <v>11</v>
      </c>
      <c r="I84" s="16">
        <f t="shared" ca="1" si="9"/>
        <v>0</v>
      </c>
      <c r="K84">
        <f t="shared" ca="1" si="4"/>
        <v>0.17668540690483026</v>
      </c>
      <c r="M84">
        <f t="shared" ca="1" si="5"/>
        <v>0.44154424992981689</v>
      </c>
    </row>
    <row r="85" spans="1:13" ht="15.75" customHeight="1" x14ac:dyDescent="0.25">
      <c r="A85" s="14">
        <v>80</v>
      </c>
      <c r="B85" s="15">
        <f t="shared" ca="1" si="0"/>
        <v>1</v>
      </c>
      <c r="C85" s="15">
        <f t="shared" ca="1" si="6"/>
        <v>530</v>
      </c>
      <c r="D85" s="15">
        <f t="shared" ca="1" si="1"/>
        <v>1</v>
      </c>
      <c r="E85" s="15">
        <f t="shared" ca="1" si="7"/>
        <v>540</v>
      </c>
      <c r="F85" s="15">
        <f t="shared" ca="1" si="8"/>
        <v>10</v>
      </c>
      <c r="G85" s="15">
        <f t="shared" ca="1" si="2"/>
        <v>541</v>
      </c>
      <c r="H85" s="15">
        <f t="shared" ca="1" si="3"/>
        <v>11</v>
      </c>
      <c r="I85" s="16">
        <f t="shared" ca="1" si="9"/>
        <v>0</v>
      </c>
      <c r="K85">
        <f t="shared" ca="1" si="4"/>
        <v>0.10179190537270566</v>
      </c>
      <c r="M85">
        <f t="shared" ca="1" si="5"/>
        <v>7.2673299734419272E-2</v>
      </c>
    </row>
    <row r="86" spans="1:13" ht="15.75" customHeight="1" x14ac:dyDescent="0.25">
      <c r="A86" s="14">
        <v>81</v>
      </c>
      <c r="B86" s="15">
        <f t="shared" ca="1" si="0"/>
        <v>19</v>
      </c>
      <c r="C86" s="15">
        <f t="shared" ca="1" si="6"/>
        <v>549</v>
      </c>
      <c r="D86" s="15">
        <f t="shared" ca="1" si="1"/>
        <v>10</v>
      </c>
      <c r="E86" s="15">
        <f t="shared" ca="1" si="7"/>
        <v>549</v>
      </c>
      <c r="F86" s="15">
        <f t="shared" ca="1" si="8"/>
        <v>0</v>
      </c>
      <c r="G86" s="15">
        <f t="shared" ca="1" si="2"/>
        <v>559</v>
      </c>
      <c r="H86" s="15">
        <f t="shared" ca="1" si="3"/>
        <v>10</v>
      </c>
      <c r="I86" s="16">
        <f t="shared" ca="1" si="9"/>
        <v>8</v>
      </c>
      <c r="K86">
        <f t="shared" ca="1" si="4"/>
        <v>0.95904331393200393</v>
      </c>
      <c r="M86">
        <f t="shared" ca="1" si="5"/>
        <v>0.90850391647988471</v>
      </c>
    </row>
    <row r="87" spans="1:13" ht="15.75" customHeight="1" x14ac:dyDescent="0.25">
      <c r="A87" s="14">
        <v>82</v>
      </c>
      <c r="B87" s="15">
        <f t="shared" ca="1" si="0"/>
        <v>4</v>
      </c>
      <c r="C87" s="15">
        <f t="shared" ca="1" si="6"/>
        <v>553</v>
      </c>
      <c r="D87" s="15">
        <f t="shared" ca="1" si="1"/>
        <v>2</v>
      </c>
      <c r="E87" s="15">
        <f t="shared" ca="1" si="7"/>
        <v>559</v>
      </c>
      <c r="F87" s="15">
        <f t="shared" ca="1" si="8"/>
        <v>6</v>
      </c>
      <c r="G87" s="15">
        <f t="shared" ca="1" si="2"/>
        <v>561</v>
      </c>
      <c r="H87" s="15">
        <f t="shared" ca="1" si="3"/>
        <v>8</v>
      </c>
      <c r="I87" s="16">
        <f t="shared" ca="1" si="9"/>
        <v>0</v>
      </c>
      <c r="K87">
        <f t="shared" ca="1" si="4"/>
        <v>0.49823390369309739</v>
      </c>
      <c r="M87">
        <f t="shared" ca="1" si="5"/>
        <v>0.34346367514535092</v>
      </c>
    </row>
    <row r="88" spans="1:13" ht="15.75" customHeight="1" x14ac:dyDescent="0.25">
      <c r="A88" s="14">
        <v>83</v>
      </c>
      <c r="B88" s="15">
        <f t="shared" ca="1" si="0"/>
        <v>3</v>
      </c>
      <c r="C88" s="15">
        <f t="shared" ca="1" si="6"/>
        <v>556</v>
      </c>
      <c r="D88" s="15">
        <f t="shared" ca="1" si="1"/>
        <v>1</v>
      </c>
      <c r="E88" s="15">
        <f t="shared" ca="1" si="7"/>
        <v>561</v>
      </c>
      <c r="F88" s="15">
        <f t="shared" ca="1" si="8"/>
        <v>5</v>
      </c>
      <c r="G88" s="15">
        <f t="shared" ca="1" si="2"/>
        <v>562</v>
      </c>
      <c r="H88" s="15">
        <f t="shared" ca="1" si="3"/>
        <v>6</v>
      </c>
      <c r="I88" s="16">
        <f t="shared" ca="1" si="9"/>
        <v>0</v>
      </c>
      <c r="K88">
        <f t="shared" ca="1" si="4"/>
        <v>0.37850669591624919</v>
      </c>
      <c r="M88">
        <f t="shared" ca="1" si="5"/>
        <v>0.2016787226924911</v>
      </c>
    </row>
    <row r="89" spans="1:13" ht="15.75" customHeight="1" x14ac:dyDescent="0.25">
      <c r="A89" s="14">
        <v>84</v>
      </c>
      <c r="B89" s="15">
        <f t="shared" ca="1" si="0"/>
        <v>1</v>
      </c>
      <c r="C89" s="15">
        <f t="shared" ca="1" si="6"/>
        <v>557</v>
      </c>
      <c r="D89" s="15">
        <f t="shared" ca="1" si="1"/>
        <v>1</v>
      </c>
      <c r="E89" s="15">
        <f t="shared" ca="1" si="7"/>
        <v>562</v>
      </c>
      <c r="F89" s="15">
        <f t="shared" ca="1" si="8"/>
        <v>5</v>
      </c>
      <c r="G89" s="15">
        <f t="shared" ca="1" si="2"/>
        <v>563</v>
      </c>
      <c r="H89" s="15">
        <f t="shared" ca="1" si="3"/>
        <v>6</v>
      </c>
      <c r="I89" s="16">
        <f t="shared" ca="1" si="9"/>
        <v>0</v>
      </c>
      <c r="K89">
        <f t="shared" ca="1" si="4"/>
        <v>0.11000213063397468</v>
      </c>
      <c r="M89">
        <f t="shared" ca="1" si="5"/>
        <v>0.16866515646317848</v>
      </c>
    </row>
    <row r="90" spans="1:13" ht="15.75" customHeight="1" x14ac:dyDescent="0.25">
      <c r="A90" s="14">
        <v>85</v>
      </c>
      <c r="B90" s="15">
        <f t="shared" ca="1" si="0"/>
        <v>3</v>
      </c>
      <c r="C90" s="15">
        <f t="shared" ca="1" si="6"/>
        <v>560</v>
      </c>
      <c r="D90" s="15">
        <f t="shared" ca="1" si="1"/>
        <v>5</v>
      </c>
      <c r="E90" s="15">
        <f t="shared" ca="1" si="7"/>
        <v>563</v>
      </c>
      <c r="F90" s="15">
        <f t="shared" ca="1" si="8"/>
        <v>3</v>
      </c>
      <c r="G90" s="15">
        <f t="shared" ca="1" si="2"/>
        <v>568</v>
      </c>
      <c r="H90" s="15">
        <f t="shared" ca="1" si="3"/>
        <v>8</v>
      </c>
      <c r="I90" s="16">
        <f t="shared" ca="1" si="9"/>
        <v>0</v>
      </c>
      <c r="K90">
        <f t="shared" ca="1" si="4"/>
        <v>0.38468164260956028</v>
      </c>
      <c r="M90">
        <f t="shared" ca="1" si="5"/>
        <v>0.713450796280241</v>
      </c>
    </row>
    <row r="91" spans="1:13" ht="15.75" customHeight="1" x14ac:dyDescent="0.25">
      <c r="A91" s="14">
        <v>86</v>
      </c>
      <c r="B91" s="15">
        <f t="shared" ca="1" si="0"/>
        <v>5</v>
      </c>
      <c r="C91" s="15">
        <f t="shared" ca="1" si="6"/>
        <v>565</v>
      </c>
      <c r="D91" s="15">
        <f t="shared" ca="1" si="1"/>
        <v>1</v>
      </c>
      <c r="E91" s="15">
        <f t="shared" ca="1" si="7"/>
        <v>568</v>
      </c>
      <c r="F91" s="15">
        <f t="shared" ca="1" si="8"/>
        <v>3</v>
      </c>
      <c r="G91" s="15">
        <f t="shared" ca="1" si="2"/>
        <v>569</v>
      </c>
      <c r="H91" s="15">
        <f t="shared" ca="1" si="3"/>
        <v>4</v>
      </c>
      <c r="I91" s="16">
        <f t="shared" ca="1" si="9"/>
        <v>0</v>
      </c>
      <c r="K91">
        <f t="shared" ca="1" si="4"/>
        <v>0.53607294650751769</v>
      </c>
      <c r="M91">
        <f t="shared" ca="1" si="5"/>
        <v>9.0459953704286722E-2</v>
      </c>
    </row>
    <row r="92" spans="1:13" ht="15.75" customHeight="1" x14ac:dyDescent="0.25">
      <c r="A92" s="14">
        <v>87</v>
      </c>
      <c r="B92" s="15">
        <f t="shared" ca="1" si="0"/>
        <v>4</v>
      </c>
      <c r="C92" s="15">
        <f t="shared" ca="1" si="6"/>
        <v>569</v>
      </c>
      <c r="D92" s="15">
        <f t="shared" ca="1" si="1"/>
        <v>3</v>
      </c>
      <c r="E92" s="15">
        <f t="shared" ca="1" si="7"/>
        <v>569</v>
      </c>
      <c r="F92" s="15">
        <f t="shared" ca="1" si="8"/>
        <v>0</v>
      </c>
      <c r="G92" s="15">
        <f t="shared" ca="1" si="2"/>
        <v>572</v>
      </c>
      <c r="H92" s="15">
        <f t="shared" ca="1" si="3"/>
        <v>3</v>
      </c>
      <c r="I92" s="16">
        <f t="shared" ca="1" si="9"/>
        <v>0</v>
      </c>
      <c r="K92">
        <f t="shared" ca="1" si="4"/>
        <v>0.45571814385543097</v>
      </c>
      <c r="M92">
        <f t="shared" ca="1" si="5"/>
        <v>0.5781365770309923</v>
      </c>
    </row>
    <row r="93" spans="1:13" ht="15.75" customHeight="1" x14ac:dyDescent="0.25">
      <c r="A93" s="14">
        <v>88</v>
      </c>
      <c r="B93" s="15">
        <f t="shared" ca="1" si="0"/>
        <v>20</v>
      </c>
      <c r="C93" s="15">
        <f t="shared" ca="1" si="6"/>
        <v>589</v>
      </c>
      <c r="D93" s="15">
        <f t="shared" ca="1" si="1"/>
        <v>1</v>
      </c>
      <c r="E93" s="15">
        <f t="shared" ca="1" si="7"/>
        <v>589</v>
      </c>
      <c r="F93" s="15">
        <f t="shared" ca="1" si="8"/>
        <v>0</v>
      </c>
      <c r="G93" s="15">
        <f t="shared" ca="1" si="2"/>
        <v>590</v>
      </c>
      <c r="H93" s="15">
        <f t="shared" ca="1" si="3"/>
        <v>1</v>
      </c>
      <c r="I93" s="16">
        <f t="shared" ca="1" si="9"/>
        <v>17</v>
      </c>
      <c r="K93">
        <f t="shared" ca="1" si="4"/>
        <v>0.96320006446407724</v>
      </c>
      <c r="M93">
        <f t="shared" ca="1" si="5"/>
        <v>0.2570248234990169</v>
      </c>
    </row>
    <row r="94" spans="1:13" ht="15.75" customHeight="1" x14ac:dyDescent="0.25">
      <c r="A94" s="14">
        <v>89</v>
      </c>
      <c r="B94" s="15">
        <f t="shared" ca="1" si="0"/>
        <v>5</v>
      </c>
      <c r="C94" s="15">
        <f t="shared" ca="1" si="6"/>
        <v>594</v>
      </c>
      <c r="D94" s="15">
        <f t="shared" ca="1" si="1"/>
        <v>6</v>
      </c>
      <c r="E94" s="15">
        <f t="shared" ca="1" si="7"/>
        <v>594</v>
      </c>
      <c r="F94" s="15">
        <f t="shared" ca="1" si="8"/>
        <v>0</v>
      </c>
      <c r="G94" s="15">
        <f t="shared" ca="1" si="2"/>
        <v>600</v>
      </c>
      <c r="H94" s="15">
        <f t="shared" ca="1" si="3"/>
        <v>6</v>
      </c>
      <c r="I94" s="16">
        <f t="shared" ca="1" si="9"/>
        <v>4</v>
      </c>
      <c r="K94">
        <f t="shared" ca="1" si="4"/>
        <v>0.54080225009756955</v>
      </c>
      <c r="M94">
        <f t="shared" ca="1" si="5"/>
        <v>0.78563244045354119</v>
      </c>
    </row>
    <row r="95" spans="1:13" ht="15.75" customHeight="1" x14ac:dyDescent="0.25">
      <c r="A95" s="14">
        <v>90</v>
      </c>
      <c r="B95" s="15">
        <f t="shared" ca="1" si="0"/>
        <v>2</v>
      </c>
      <c r="C95" s="15">
        <f t="shared" ca="1" si="6"/>
        <v>596</v>
      </c>
      <c r="D95" s="15">
        <f t="shared" ca="1" si="1"/>
        <v>3</v>
      </c>
      <c r="E95" s="15">
        <f t="shared" ca="1" si="7"/>
        <v>600</v>
      </c>
      <c r="F95" s="15">
        <f t="shared" ca="1" si="8"/>
        <v>4</v>
      </c>
      <c r="G95" s="15">
        <f t="shared" ca="1" si="2"/>
        <v>603</v>
      </c>
      <c r="H95" s="15">
        <f t="shared" ca="1" si="3"/>
        <v>7</v>
      </c>
      <c r="I95" s="16">
        <f t="shared" ca="1" si="9"/>
        <v>0</v>
      </c>
      <c r="K95">
        <f t="shared" ca="1" si="4"/>
        <v>0.27372072762415778</v>
      </c>
      <c r="M95">
        <f t="shared" ca="1" si="5"/>
        <v>0.5396663915401565</v>
      </c>
    </row>
    <row r="96" spans="1:13" ht="15.75" customHeight="1" x14ac:dyDescent="0.25">
      <c r="A96" s="14">
        <v>91</v>
      </c>
      <c r="B96" s="15">
        <f t="shared" ca="1" si="0"/>
        <v>4</v>
      </c>
      <c r="C96" s="15">
        <f t="shared" ca="1" si="6"/>
        <v>600</v>
      </c>
      <c r="D96" s="15">
        <f t="shared" ca="1" si="1"/>
        <v>1</v>
      </c>
      <c r="E96" s="15">
        <f t="shared" ca="1" si="7"/>
        <v>603</v>
      </c>
      <c r="F96" s="15">
        <f t="shared" ca="1" si="8"/>
        <v>3</v>
      </c>
      <c r="G96" s="15">
        <f t="shared" ca="1" si="2"/>
        <v>604</v>
      </c>
      <c r="H96" s="15">
        <f t="shared" ca="1" si="3"/>
        <v>4</v>
      </c>
      <c r="I96" s="16">
        <f t="shared" ca="1" si="9"/>
        <v>0</v>
      </c>
      <c r="K96">
        <f t="shared" ca="1" si="4"/>
        <v>0.48249328349419318</v>
      </c>
      <c r="M96">
        <f t="shared" ca="1" si="5"/>
        <v>0.23731454702846022</v>
      </c>
    </row>
    <row r="97" spans="1:13" ht="15.75" customHeight="1" x14ac:dyDescent="0.25">
      <c r="A97" s="14">
        <v>92</v>
      </c>
      <c r="B97" s="15">
        <f t="shared" ca="1" si="0"/>
        <v>1</v>
      </c>
      <c r="C97" s="15">
        <f t="shared" ca="1" si="6"/>
        <v>601</v>
      </c>
      <c r="D97" s="15">
        <f t="shared" ca="1" si="1"/>
        <v>10</v>
      </c>
      <c r="E97" s="15">
        <f t="shared" ca="1" si="7"/>
        <v>604</v>
      </c>
      <c r="F97" s="15">
        <f t="shared" ca="1" si="8"/>
        <v>3</v>
      </c>
      <c r="G97" s="15">
        <f t="shared" ca="1" si="2"/>
        <v>614</v>
      </c>
      <c r="H97" s="15">
        <f t="shared" ca="1" si="3"/>
        <v>13</v>
      </c>
      <c r="I97" s="16">
        <f t="shared" ca="1" si="9"/>
        <v>0</v>
      </c>
      <c r="K97">
        <f t="shared" ca="1" si="4"/>
        <v>7.90834700888291E-2</v>
      </c>
      <c r="M97">
        <f t="shared" ca="1" si="5"/>
        <v>0.92046291283568171</v>
      </c>
    </row>
    <row r="98" spans="1:13" ht="15.75" customHeight="1" x14ac:dyDescent="0.25">
      <c r="A98" s="14">
        <v>93</v>
      </c>
      <c r="B98" s="15">
        <f t="shared" ca="1" si="0"/>
        <v>10</v>
      </c>
      <c r="C98" s="15">
        <f t="shared" ca="1" si="6"/>
        <v>611</v>
      </c>
      <c r="D98" s="15">
        <f t="shared" ca="1" si="1"/>
        <v>1</v>
      </c>
      <c r="E98" s="15">
        <f t="shared" ca="1" si="7"/>
        <v>614</v>
      </c>
      <c r="F98" s="15">
        <f t="shared" ca="1" si="8"/>
        <v>3</v>
      </c>
      <c r="G98" s="15">
        <f t="shared" ca="1" si="2"/>
        <v>615</v>
      </c>
      <c r="H98" s="15">
        <f t="shared" ca="1" si="3"/>
        <v>4</v>
      </c>
      <c r="I98" s="16">
        <f t="shared" ca="1" si="9"/>
        <v>0</v>
      </c>
      <c r="K98">
        <f t="shared" ca="1" si="4"/>
        <v>0.80743565349655888</v>
      </c>
      <c r="M98">
        <f t="shared" ca="1" si="5"/>
        <v>6.014120172850701E-2</v>
      </c>
    </row>
    <row r="99" spans="1:13" ht="15.75" customHeight="1" x14ac:dyDescent="0.25">
      <c r="A99" s="14">
        <v>94</v>
      </c>
      <c r="B99" s="15">
        <f t="shared" ca="1" si="0"/>
        <v>4</v>
      </c>
      <c r="C99" s="15">
        <f t="shared" ca="1" si="6"/>
        <v>615</v>
      </c>
      <c r="D99" s="15">
        <f t="shared" ca="1" si="1"/>
        <v>1</v>
      </c>
      <c r="E99" s="15">
        <f t="shared" ca="1" si="7"/>
        <v>615</v>
      </c>
      <c r="F99" s="15">
        <f t="shared" ca="1" si="8"/>
        <v>0</v>
      </c>
      <c r="G99" s="15">
        <f t="shared" ca="1" si="2"/>
        <v>616</v>
      </c>
      <c r="H99" s="15">
        <f t="shared" ca="1" si="3"/>
        <v>1</v>
      </c>
      <c r="I99" s="16">
        <f t="shared" ca="1" si="9"/>
        <v>0</v>
      </c>
      <c r="K99">
        <f t="shared" ca="1" si="4"/>
        <v>0.51732566784526968</v>
      </c>
      <c r="M99">
        <f t="shared" ca="1" si="5"/>
        <v>0.25117507881816958</v>
      </c>
    </row>
    <row r="100" spans="1:13" ht="15.75" customHeight="1" x14ac:dyDescent="0.25">
      <c r="A100" s="14">
        <v>95</v>
      </c>
      <c r="B100" s="15">
        <f t="shared" ca="1" si="0"/>
        <v>2</v>
      </c>
      <c r="C100" s="15">
        <f t="shared" ca="1" si="6"/>
        <v>617</v>
      </c>
      <c r="D100" s="15">
        <f t="shared" ca="1" si="1"/>
        <v>10</v>
      </c>
      <c r="E100" s="15">
        <f t="shared" ca="1" si="7"/>
        <v>617</v>
      </c>
      <c r="F100" s="15">
        <f t="shared" ca="1" si="8"/>
        <v>0</v>
      </c>
      <c r="G100" s="15">
        <f t="shared" ca="1" si="2"/>
        <v>627</v>
      </c>
      <c r="H100" s="15">
        <f t="shared" ca="1" si="3"/>
        <v>10</v>
      </c>
      <c r="I100" s="16">
        <f t="shared" ca="1" si="9"/>
        <v>1</v>
      </c>
      <c r="K100">
        <f t="shared" ca="1" si="4"/>
        <v>0.24774504271212339</v>
      </c>
      <c r="M100">
        <f t="shared" ca="1" si="5"/>
        <v>0.9240653657005754</v>
      </c>
    </row>
    <row r="101" spans="1:13" ht="15.75" customHeight="1" x14ac:dyDescent="0.25">
      <c r="A101" s="14">
        <v>96</v>
      </c>
      <c r="B101" s="15">
        <f t="shared" ca="1" si="0"/>
        <v>3</v>
      </c>
      <c r="C101" s="15">
        <f t="shared" ca="1" si="6"/>
        <v>620</v>
      </c>
      <c r="D101" s="15">
        <f t="shared" ca="1" si="1"/>
        <v>4</v>
      </c>
      <c r="E101" s="15">
        <f t="shared" ca="1" si="7"/>
        <v>627</v>
      </c>
      <c r="F101" s="15">
        <f t="shared" ca="1" si="8"/>
        <v>7</v>
      </c>
      <c r="G101" s="15">
        <f t="shared" ca="1" si="2"/>
        <v>631</v>
      </c>
      <c r="H101" s="15">
        <f t="shared" ca="1" si="3"/>
        <v>11</v>
      </c>
      <c r="I101" s="16">
        <f t="shared" ca="1" si="9"/>
        <v>0</v>
      </c>
      <c r="K101">
        <f t="shared" ca="1" si="4"/>
        <v>0.35678400775553465</v>
      </c>
      <c r="M101">
        <f t="shared" ca="1" si="5"/>
        <v>0.63012534767939021</v>
      </c>
    </row>
    <row r="102" spans="1:13" ht="15.75" customHeight="1" x14ac:dyDescent="0.25">
      <c r="A102" s="14">
        <v>97</v>
      </c>
      <c r="B102" s="15">
        <f t="shared" ca="1" si="0"/>
        <v>3</v>
      </c>
      <c r="C102" s="15">
        <f t="shared" ca="1" si="6"/>
        <v>623</v>
      </c>
      <c r="D102" s="15">
        <f t="shared" ca="1" si="1"/>
        <v>7</v>
      </c>
      <c r="E102" s="15">
        <f t="shared" ca="1" si="7"/>
        <v>631</v>
      </c>
      <c r="F102" s="15">
        <f t="shared" ca="1" si="8"/>
        <v>8</v>
      </c>
      <c r="G102" s="15">
        <f t="shared" ca="1" si="2"/>
        <v>638</v>
      </c>
      <c r="H102" s="15">
        <f t="shared" ca="1" si="3"/>
        <v>15</v>
      </c>
      <c r="I102" s="16">
        <f t="shared" ca="1" si="9"/>
        <v>0</v>
      </c>
      <c r="K102">
        <f t="shared" ca="1" si="4"/>
        <v>0.35804154051703896</v>
      </c>
      <c r="M102">
        <f t="shared" ca="1" si="5"/>
        <v>0.82027438027502064</v>
      </c>
    </row>
    <row r="103" spans="1:13" ht="15.75" customHeight="1" x14ac:dyDescent="0.25">
      <c r="A103" s="14">
        <v>98</v>
      </c>
      <c r="B103" s="15">
        <f t="shared" ca="1" si="0"/>
        <v>2</v>
      </c>
      <c r="C103" s="15">
        <f t="shared" ca="1" si="6"/>
        <v>625</v>
      </c>
      <c r="D103" s="15">
        <f t="shared" ca="1" si="1"/>
        <v>4</v>
      </c>
      <c r="E103" s="15">
        <f t="shared" ca="1" si="7"/>
        <v>638</v>
      </c>
      <c r="F103" s="15">
        <f t="shared" ca="1" si="8"/>
        <v>13</v>
      </c>
      <c r="G103" s="15">
        <f t="shared" ca="1" si="2"/>
        <v>642</v>
      </c>
      <c r="H103" s="15">
        <f t="shared" ca="1" si="3"/>
        <v>17</v>
      </c>
      <c r="I103" s="16">
        <f t="shared" ca="1" si="9"/>
        <v>0</v>
      </c>
      <c r="K103">
        <f t="shared" ca="1" si="4"/>
        <v>0.30229275317610071</v>
      </c>
      <c r="M103">
        <f t="shared" ca="1" si="5"/>
        <v>0.61679712746566462</v>
      </c>
    </row>
    <row r="104" spans="1:13" ht="15.75" customHeight="1" x14ac:dyDescent="0.25">
      <c r="A104" s="14">
        <v>99</v>
      </c>
      <c r="B104" s="15">
        <f t="shared" ca="1" si="0"/>
        <v>4</v>
      </c>
      <c r="C104" s="15">
        <f t="shared" ca="1" si="6"/>
        <v>629</v>
      </c>
      <c r="D104" s="15">
        <f t="shared" ca="1" si="1"/>
        <v>6</v>
      </c>
      <c r="E104" s="15">
        <f t="shared" ca="1" si="7"/>
        <v>642</v>
      </c>
      <c r="F104" s="15">
        <f t="shared" ca="1" si="8"/>
        <v>13</v>
      </c>
      <c r="G104" s="15">
        <f t="shared" ca="1" si="2"/>
        <v>648</v>
      </c>
      <c r="H104" s="15">
        <f t="shared" ca="1" si="3"/>
        <v>19</v>
      </c>
      <c r="I104" s="16">
        <f t="shared" ca="1" si="9"/>
        <v>0</v>
      </c>
      <c r="K104">
        <f t="shared" ca="1" si="4"/>
        <v>0.50961051448626249</v>
      </c>
      <c r="M104">
        <f t="shared" ca="1" si="5"/>
        <v>0.79814424347769941</v>
      </c>
    </row>
    <row r="105" spans="1:13" ht="15.75" customHeight="1" x14ac:dyDescent="0.25">
      <c r="A105" s="17">
        <v>100</v>
      </c>
      <c r="B105" s="18">
        <f t="shared" ca="1" si="0"/>
        <v>7</v>
      </c>
      <c r="C105" s="18">
        <f t="shared" ca="1" si="6"/>
        <v>636</v>
      </c>
      <c r="D105" s="18">
        <f t="shared" ca="1" si="1"/>
        <v>15</v>
      </c>
      <c r="E105" s="18">
        <f t="shared" ca="1" si="7"/>
        <v>648</v>
      </c>
      <c r="F105" s="18">
        <f t="shared" ca="1" si="8"/>
        <v>12</v>
      </c>
      <c r="G105" s="18">
        <f t="shared" ca="1" si="2"/>
        <v>663</v>
      </c>
      <c r="H105" s="18">
        <f t="shared" ca="1" si="3"/>
        <v>27</v>
      </c>
      <c r="I105" s="19">
        <f t="shared" ca="1" si="9"/>
        <v>0</v>
      </c>
      <c r="K105">
        <f t="shared" ca="1" si="4"/>
        <v>0.68650455813262523</v>
      </c>
      <c r="M105">
        <f t="shared" ca="1" si="5"/>
        <v>0.97353983302023761</v>
      </c>
    </row>
  </sheetData>
  <mergeCells count="14">
    <mergeCell ref="N8:P8"/>
    <mergeCell ref="Q16:R16"/>
    <mergeCell ref="A1:I2"/>
    <mergeCell ref="A3:A5"/>
    <mergeCell ref="G3:G5"/>
    <mergeCell ref="H3:H5"/>
    <mergeCell ref="I3:I5"/>
    <mergeCell ref="K3:K5"/>
    <mergeCell ref="M3:M5"/>
    <mergeCell ref="F3:F5"/>
    <mergeCell ref="B3:B5"/>
    <mergeCell ref="C3:C5"/>
    <mergeCell ref="D3:D5"/>
    <mergeCell ref="E3:E5"/>
  </mergeCells>
  <pageMargins left="0.7" right="0.7" top="0.75" bottom="0.75" header="0" footer="0"/>
  <pageSetup orientation="landscape"/>
  <ignoredErrors>
    <ignoredError sqref="N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donyifitsacid@staff.integra.its.ac.id</dc:creator>
  <cp:lastModifiedBy>HP-PC</cp:lastModifiedBy>
  <dcterms:created xsi:type="dcterms:W3CDTF">2023-09-06T08:54:10Z</dcterms:created>
  <dcterms:modified xsi:type="dcterms:W3CDTF">2023-09-11T10:12:11Z</dcterms:modified>
</cp:coreProperties>
</file>