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TASK\TEKSIM\"/>
    </mc:Choice>
  </mc:AlternateContent>
  <xr:revisionPtr revIDLastSave="0" documentId="13_ncr:1_{82D1FB6C-B5F8-463D-8C1A-FF44E98C117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definedNames>
    <definedName name="_xlchart.v1.0" hidden="1">Sheet1!$AC$8:$AC$407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26" i="1" s="1"/>
  <c r="F27" i="1" s="1"/>
  <c r="F28" i="1" s="1"/>
  <c r="F29" i="1" s="1"/>
  <c r="E25" i="1"/>
  <c r="E26" i="1" s="1"/>
  <c r="E27" i="1" s="1"/>
  <c r="D25" i="1"/>
  <c r="D26" i="1" s="1"/>
  <c r="D27" i="1" l="1"/>
  <c r="D36" i="1"/>
  <c r="E28" i="1"/>
  <c r="F37" i="1"/>
  <c r="E29" i="1" l="1"/>
  <c r="F38" i="1"/>
  <c r="D28" i="1"/>
  <c r="D37" i="1"/>
  <c r="D29" i="1" l="1"/>
  <c r="D38" i="1"/>
  <c r="E30" i="1"/>
  <c r="F40" i="1" s="1"/>
  <c r="F39" i="1"/>
  <c r="D30" i="1" l="1"/>
  <c r="D39" i="1"/>
  <c r="D31" i="1" l="1"/>
  <c r="D41" i="1" s="1"/>
  <c r="D40" i="1"/>
  <c r="E9" i="1" l="1"/>
  <c r="G9" i="1" s="1"/>
  <c r="E10" i="1" l="1"/>
  <c r="V8" i="1"/>
  <c r="V27" i="1"/>
  <c r="W27" i="1" s="1"/>
  <c r="N27" i="1"/>
  <c r="L27" i="1"/>
  <c r="V26" i="1"/>
  <c r="W26" i="1" s="1"/>
  <c r="N26" i="1"/>
  <c r="L26" i="1"/>
  <c r="C41" i="1"/>
  <c r="C40" i="1"/>
  <c r="V25" i="1"/>
  <c r="W25" i="1" s="1"/>
  <c r="N25" i="1"/>
  <c r="L25" i="1"/>
  <c r="H39" i="1"/>
  <c r="E40" i="1"/>
  <c r="E39" i="1"/>
  <c r="C39" i="1"/>
  <c r="V24" i="1"/>
  <c r="W24" i="1" s="1"/>
  <c r="N24" i="1"/>
  <c r="L24" i="1"/>
  <c r="H38" i="1"/>
  <c r="G39" i="1" s="1"/>
  <c r="C38" i="1"/>
  <c r="V23" i="1"/>
  <c r="W23" i="1" s="1"/>
  <c r="N23" i="1"/>
  <c r="L23" i="1"/>
  <c r="H37" i="1"/>
  <c r="G38" i="1" s="1"/>
  <c r="E38" i="1"/>
  <c r="C37" i="1"/>
  <c r="V22" i="1"/>
  <c r="W22" i="1" s="1"/>
  <c r="N22" i="1"/>
  <c r="L22" i="1"/>
  <c r="H36" i="1"/>
  <c r="G37" i="1" s="1"/>
  <c r="F36" i="1"/>
  <c r="E37" i="1" s="1"/>
  <c r="V21" i="1"/>
  <c r="W21" i="1" s="1"/>
  <c r="N21" i="1"/>
  <c r="L21" i="1"/>
  <c r="H35" i="1"/>
  <c r="G36" i="1" s="1"/>
  <c r="F35" i="1"/>
  <c r="E36" i="1" s="1"/>
  <c r="D35" i="1"/>
  <c r="C36" i="1" s="1"/>
  <c r="V20" i="1"/>
  <c r="W20" i="1" s="1"/>
  <c r="N20" i="1"/>
  <c r="L20" i="1"/>
  <c r="V19" i="1"/>
  <c r="W19" i="1" s="1"/>
  <c r="N19" i="1"/>
  <c r="L19" i="1"/>
  <c r="V18" i="1"/>
  <c r="W18" i="1" s="1"/>
  <c r="N18" i="1"/>
  <c r="L18" i="1"/>
  <c r="V17" i="1"/>
  <c r="W17" i="1" s="1"/>
  <c r="N17" i="1"/>
  <c r="L17" i="1"/>
  <c r="V16" i="1"/>
  <c r="W16" i="1" s="1"/>
  <c r="N16" i="1"/>
  <c r="L16" i="1"/>
  <c r="V15" i="1"/>
  <c r="W15" i="1" s="1"/>
  <c r="N15" i="1"/>
  <c r="L15" i="1"/>
  <c r="V14" i="1"/>
  <c r="W14" i="1" s="1"/>
  <c r="N14" i="1"/>
  <c r="L14" i="1"/>
  <c r="V13" i="1"/>
  <c r="W13" i="1" s="1"/>
  <c r="N13" i="1"/>
  <c r="L13" i="1"/>
  <c r="V12" i="1"/>
  <c r="W12" i="1" s="1"/>
  <c r="N12" i="1"/>
  <c r="L12" i="1"/>
  <c r="V11" i="1"/>
  <c r="W11" i="1" s="1"/>
  <c r="N11" i="1"/>
  <c r="L11" i="1"/>
  <c r="V10" i="1"/>
  <c r="W10" i="1" s="1"/>
  <c r="N10" i="1"/>
  <c r="L10" i="1"/>
  <c r="V9" i="1"/>
  <c r="W9" i="1" s="1"/>
  <c r="N9" i="1"/>
  <c r="L9" i="1"/>
  <c r="N8" i="1"/>
  <c r="L8" i="1"/>
  <c r="V28" i="1" l="1"/>
  <c r="W28" i="1" s="1"/>
  <c r="E11" i="1"/>
  <c r="G11" i="1" s="1"/>
  <c r="G10" i="1"/>
  <c r="F11" i="1" s="1"/>
  <c r="M13" i="1" s="1"/>
  <c r="F10" i="1"/>
  <c r="M25" i="1" s="1"/>
  <c r="M27" i="1" l="1"/>
  <c r="O27" i="1" s="1"/>
  <c r="M24" i="1"/>
  <c r="M18" i="1"/>
  <c r="M12" i="1"/>
  <c r="M17" i="1"/>
  <c r="O17" i="1" s="1"/>
  <c r="M23" i="1"/>
  <c r="O23" i="1" s="1"/>
  <c r="M15" i="1"/>
  <c r="M21" i="1"/>
  <c r="O21" i="1" s="1"/>
  <c r="M19" i="1"/>
  <c r="M10" i="1"/>
  <c r="M14" i="1"/>
  <c r="O14" i="1" s="1"/>
  <c r="M16" i="1"/>
  <c r="O16" i="1" s="1"/>
  <c r="M11" i="1"/>
  <c r="O11" i="1" s="1"/>
  <c r="M26" i="1"/>
  <c r="O26" i="1" s="1"/>
  <c r="M20" i="1"/>
  <c r="O20" i="1" s="1"/>
  <c r="M22" i="1"/>
  <c r="O22" i="1" s="1"/>
  <c r="M9" i="1"/>
  <c r="O9" i="1" s="1"/>
  <c r="P9" i="1" s="1"/>
  <c r="Q9" i="1" s="1"/>
  <c r="M8" i="1"/>
  <c r="O8" i="1" s="1"/>
  <c r="P8" i="1" s="1"/>
  <c r="Q8" i="1" s="1"/>
  <c r="O18" i="1"/>
  <c r="O12" i="1"/>
  <c r="O10" i="1"/>
  <c r="O25" i="1"/>
  <c r="O24" i="1"/>
  <c r="O15" i="1"/>
  <c r="O19" i="1"/>
  <c r="O13" i="1"/>
  <c r="R11" i="1" l="1"/>
  <c r="S11" i="1" s="1"/>
  <c r="P16" i="1"/>
  <c r="Q16" i="1" s="1"/>
  <c r="R16" i="1"/>
  <c r="S16" i="1" s="1"/>
  <c r="T23" i="1"/>
  <c r="U23" i="1" s="1"/>
  <c r="P23" i="1"/>
  <c r="Q23" i="1" s="1"/>
  <c r="R23" i="1"/>
  <c r="S23" i="1" s="1"/>
  <c r="R22" i="1"/>
  <c r="S22" i="1" s="1"/>
  <c r="P22" i="1"/>
  <c r="Q22" i="1" s="1"/>
  <c r="T22" i="1"/>
  <c r="U22" i="1" s="1"/>
  <c r="R13" i="1"/>
  <c r="S13" i="1" s="1"/>
  <c r="P13" i="1"/>
  <c r="Q13" i="1" s="1"/>
  <c r="T13" i="1"/>
  <c r="U13" i="1" s="1"/>
  <c r="R24" i="1"/>
  <c r="S24" i="1" s="1"/>
  <c r="P24" i="1"/>
  <c r="Q24" i="1" s="1"/>
  <c r="T24" i="1"/>
  <c r="U24" i="1" s="1"/>
  <c r="T18" i="1"/>
  <c r="U18" i="1" s="1"/>
  <c r="R18" i="1"/>
  <c r="S18" i="1" s="1"/>
  <c r="P18" i="1"/>
  <c r="Q18" i="1" s="1"/>
  <c r="T20" i="1"/>
  <c r="U20" i="1" s="1"/>
  <c r="R20" i="1"/>
  <c r="S20" i="1" s="1"/>
  <c r="P20" i="1"/>
  <c r="Q20" i="1" s="1"/>
  <c r="T26" i="1"/>
  <c r="U26" i="1" s="1"/>
  <c r="R26" i="1"/>
  <c r="S26" i="1" s="1"/>
  <c r="P26" i="1"/>
  <c r="Q26" i="1" s="1"/>
  <c r="T25" i="1"/>
  <c r="U25" i="1" s="1"/>
  <c r="R25" i="1"/>
  <c r="S25" i="1" s="1"/>
  <c r="P25" i="1"/>
  <c r="Q25" i="1" s="1"/>
  <c r="T17" i="1"/>
  <c r="U17" i="1" s="1"/>
  <c r="R17" i="1"/>
  <c r="S17" i="1" s="1"/>
  <c r="P17" i="1"/>
  <c r="Q17" i="1" s="1"/>
  <c r="T9" i="1"/>
  <c r="U9" i="1" s="1"/>
  <c r="R9" i="1"/>
  <c r="S9" i="1" s="1"/>
  <c r="R15" i="1"/>
  <c r="S15" i="1" s="1"/>
  <c r="P15" i="1"/>
  <c r="Q15" i="1" s="1"/>
  <c r="T15" i="1"/>
  <c r="U15" i="1" s="1"/>
  <c r="T27" i="1"/>
  <c r="U27" i="1" s="1"/>
  <c r="R27" i="1"/>
  <c r="S27" i="1" s="1"/>
  <c r="P27" i="1"/>
  <c r="Q27" i="1" s="1"/>
  <c r="P21" i="1"/>
  <c r="Q21" i="1" s="1"/>
  <c r="T21" i="1"/>
  <c r="U21" i="1" s="1"/>
  <c r="R21" i="1"/>
  <c r="S21" i="1" s="1"/>
  <c r="T10" i="1"/>
  <c r="U10" i="1" s="1"/>
  <c r="R10" i="1"/>
  <c r="S10" i="1" s="1"/>
  <c r="P10" i="1"/>
  <c r="Q10" i="1" s="1"/>
  <c r="T19" i="1"/>
  <c r="U19" i="1" s="1"/>
  <c r="R19" i="1"/>
  <c r="S19" i="1" s="1"/>
  <c r="P19" i="1"/>
  <c r="Q19" i="1" s="1"/>
  <c r="T12" i="1"/>
  <c r="U12" i="1" s="1"/>
  <c r="R12" i="1"/>
  <c r="S12" i="1" s="1"/>
  <c r="P12" i="1"/>
  <c r="Q12" i="1" s="1"/>
  <c r="T14" i="1"/>
  <c r="U14" i="1" s="1"/>
  <c r="R14" i="1"/>
  <c r="S14" i="1" s="1"/>
  <c r="P14" i="1"/>
  <c r="Q14" i="1" s="1"/>
  <c r="P11" i="1" l="1"/>
  <c r="Q11" i="1" s="1"/>
  <c r="T11" i="1"/>
  <c r="U11" i="1" s="1"/>
  <c r="T8" i="1"/>
  <c r="R8" i="1"/>
  <c r="T16" i="1"/>
  <c r="U16" i="1" s="1"/>
  <c r="X14" i="1"/>
  <c r="Y14" i="1" s="1"/>
  <c r="X27" i="1"/>
  <c r="Y27" i="1" s="1"/>
  <c r="X26" i="1"/>
  <c r="Y26" i="1" s="1"/>
  <c r="X10" i="1"/>
  <c r="Y10" i="1" s="1"/>
  <c r="X17" i="1"/>
  <c r="Y17" i="1" s="1"/>
  <c r="X19" i="1"/>
  <c r="Y19" i="1" s="1"/>
  <c r="X25" i="1"/>
  <c r="Y25" i="1" s="1"/>
  <c r="X13" i="1"/>
  <c r="Y13" i="1" s="1"/>
  <c r="X18" i="1"/>
  <c r="Y18" i="1" s="1"/>
  <c r="X21" i="1"/>
  <c r="Y21" i="1" s="1"/>
  <c r="X22" i="1"/>
  <c r="Y22" i="1" s="1"/>
  <c r="X9" i="1"/>
  <c r="Y9" i="1" s="1"/>
  <c r="X24" i="1"/>
  <c r="Y24" i="1" s="1"/>
  <c r="X20" i="1"/>
  <c r="Y20" i="1" s="1"/>
  <c r="X23" i="1"/>
  <c r="Y23" i="1" s="1"/>
  <c r="X12" i="1"/>
  <c r="Y12" i="1" s="1"/>
  <c r="X15" i="1"/>
  <c r="Y15" i="1" s="1"/>
  <c r="U8" i="1" l="1"/>
  <c r="W8" i="1" s="1"/>
  <c r="T28" i="1"/>
  <c r="U28" i="1" s="1"/>
  <c r="S8" i="1"/>
  <c r="R28" i="1"/>
  <c r="S28" i="1" s="1"/>
  <c r="P28" i="1"/>
  <c r="X8" i="1"/>
  <c r="Y8" i="1" s="1"/>
  <c r="X16" i="1"/>
  <c r="Y16" i="1" s="1"/>
  <c r="X11" i="1"/>
  <c r="Y11" i="1" s="1"/>
  <c r="Q28" i="1" l="1"/>
  <c r="X28" i="1"/>
  <c r="AC8" i="1" s="1"/>
  <c r="Y28" i="1" l="1"/>
</calcChain>
</file>

<file path=xl/sharedStrings.xml><?xml version="1.0" encoding="utf-8"?>
<sst xmlns="http://schemas.openxmlformats.org/spreadsheetml/2006/main" count="491" uniqueCount="445">
  <si>
    <t>Type of 
Newsday</t>
  </si>
  <si>
    <t>Probability</t>
  </si>
  <si>
    <t>Cummulative
 Probability</t>
  </si>
  <si>
    <t>Random Digit
 Assignment</t>
  </si>
  <si>
    <t xml:space="preserve"> </t>
  </si>
  <si>
    <t xml:space="preserve">Downside </t>
  </si>
  <si>
    <t>Upside</t>
  </si>
  <si>
    <t>Good</t>
  </si>
  <si>
    <t>Fair</t>
  </si>
  <si>
    <t>Poor</t>
  </si>
  <si>
    <t>1</t>
  </si>
  <si>
    <t>.</t>
  </si>
  <si>
    <t>Day</t>
  </si>
  <si>
    <t>Random Digits for 
Type of Newsday</t>
  </si>
  <si>
    <t>Type of Newsday</t>
  </si>
  <si>
    <t>Random Digits for Demand</t>
  </si>
  <si>
    <t>Demand</t>
  </si>
  <si>
    <t>Revenue from Sales</t>
  </si>
  <si>
    <t>Lost Profit from Excess demand</t>
  </si>
  <si>
    <t>Salvage from Sale of Scrap</t>
  </si>
  <si>
    <t>Daily
Cost</t>
  </si>
  <si>
    <t>Daily profit</t>
  </si>
  <si>
    <t xml:space="preserve">Demand Probability </t>
  </si>
  <si>
    <t>2</t>
  </si>
  <si>
    <t>General Parameters</t>
  </si>
  <si>
    <t>3</t>
  </si>
  <si>
    <t>40</t>
  </si>
  <si>
    <t>Purchase Price</t>
  </si>
  <si>
    <t>0,33</t>
  </si>
  <si>
    <t>4</t>
  </si>
  <si>
    <t>50</t>
  </si>
  <si>
    <t>Selling Price</t>
  </si>
  <si>
    <t>0,50</t>
  </si>
  <si>
    <t>5</t>
  </si>
  <si>
    <t>60</t>
  </si>
  <si>
    <t>Scrap Value</t>
  </si>
  <si>
    <t>0,05</t>
  </si>
  <si>
    <t>6</t>
  </si>
  <si>
    <t>70</t>
  </si>
  <si>
    <t>7</t>
  </si>
  <si>
    <t>80</t>
  </si>
  <si>
    <t>8</t>
  </si>
  <si>
    <t>90</t>
  </si>
  <si>
    <t>9</t>
  </si>
  <si>
    <t>100</t>
  </si>
  <si>
    <t>10</t>
  </si>
  <si>
    <t>11</t>
  </si>
  <si>
    <t>Cumulative Distribution</t>
  </si>
  <si>
    <t>Random Digit Assignment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</si>
  <si>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</si>
  <si>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</si>
  <si>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</si>
  <si>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</si>
  <si>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</si>
  <si>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</si>
  <si>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</si>
  <si>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</si>
  <si>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</si>
  <si>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</si>
  <si>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43</t>
  </si>
  <si>
    <t>78</t>
  </si>
  <si>
    <t>TOTAL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</si>
  <si>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</si>
  <si>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</si>
  <si>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</si>
  <si>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</si>
  <si>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</si>
  <si>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</si>
  <si>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</si>
  <si>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</si>
  <si>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</si>
  <si>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</si>
  <si>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</si>
  <si>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</si>
  <si>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</si>
  <si>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</si>
  <si>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</si>
  <si>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</si>
  <si>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</si>
  <si>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</si>
  <si>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</si>
  <si>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</si>
  <si>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</si>
  <si>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</si>
  <si>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</si>
  <si>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</si>
  <si>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</si>
  <si>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</si>
  <si>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</si>
  <si>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</si>
  <si>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</si>
  <si>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</si>
  <si>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</si>
  <si>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</si>
  <si>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</si>
  <si>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</si>
  <si>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</si>
  <si>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</si>
  <si>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</si>
  <si>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</si>
  <si>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</si>
  <si>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</si>
  <si>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</si>
  <si>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</si>
  <si>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</si>
  <si>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</si>
  <si>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</si>
  <si>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</si>
  <si>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</si>
  <si>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</si>
  <si>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</si>
  <si>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</si>
  <si>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</si>
  <si>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</si>
  <si>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</si>
  <si>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</si>
  <si>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</si>
  <si>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</si>
  <si>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</si>
  <si>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</si>
  <si>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</si>
  <si>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</si>
  <si>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</si>
  <si>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</si>
  <si>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</si>
  <si>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</si>
  <si>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</si>
  <si>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</si>
  <si>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</si>
  <si>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</si>
  <si>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</si>
  <si>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</si>
  <si>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</si>
  <si>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</si>
  <si>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</si>
  <si>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</si>
  <si>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</si>
  <si>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</si>
  <si>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</si>
  <si>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</si>
  <si>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</si>
  <si>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</si>
  <si>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</si>
  <si>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</si>
  <si>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</si>
  <si>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</si>
  <si>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</si>
  <si>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</si>
  <si>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</si>
  <si>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</si>
  <si>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</si>
  <si>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</si>
  <si>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</si>
  <si>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</si>
  <si>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</si>
  <si>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</si>
  <si>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</si>
  <si>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</si>
  <si>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</si>
  <si>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</si>
  <si>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</si>
  <si>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</si>
  <si>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</si>
  <si>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</si>
  <si>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</si>
  <si>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</si>
  <si>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</si>
  <si>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</si>
  <si>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</si>
  <si>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</si>
  <si>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</si>
  <si>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</si>
  <si>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</si>
  <si>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</si>
  <si>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</si>
  <si>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</si>
  <si>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</si>
  <si>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</si>
  <si>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</si>
  <si>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</si>
  <si>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</si>
  <si>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</si>
  <si>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</si>
  <si>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</si>
  <si>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</si>
  <si>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</si>
  <si>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</si>
  <si>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</si>
  <si>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</si>
  <si>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</si>
  <si>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</si>
  <si>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</si>
  <si>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</si>
  <si>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</si>
  <si>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</si>
  <si>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</si>
  <si>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</si>
  <si>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</si>
  <si>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</si>
  <si>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</si>
  <si>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</si>
  <si>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</si>
  <si>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</si>
  <si>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</si>
  <si>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</si>
  <si>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</si>
  <si>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</si>
  <si>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</si>
  <si>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</si>
  <si>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</si>
  <si>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</si>
  <si>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</si>
  <si>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</si>
  <si>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</si>
  <si>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</si>
  <si>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</si>
  <si>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</si>
  <si>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</si>
  <si>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</si>
  <si>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</si>
  <si>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</si>
  <si>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</si>
  <si>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</si>
  <si>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</si>
  <si>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</si>
  <si>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</si>
  <si>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</si>
  <si>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</si>
  <si>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</si>
  <si>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</si>
  <si>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</si>
  <si>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</si>
  <si>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</si>
  <si>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</si>
  <si>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</si>
  <si>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</si>
  <si>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</si>
  <si>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</si>
  <si>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</si>
  <si>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</si>
  <si>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</si>
  <si>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</si>
  <si>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</si>
  <si>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</si>
  <si>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</si>
  <si>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</si>
  <si>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</si>
  <si>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</si>
  <si>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</si>
  <si>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</si>
  <si>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</si>
  <si>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</si>
  <si>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</si>
  <si>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</si>
  <si>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</si>
  <si>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</si>
  <si>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</si>
  <si>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</si>
  <si>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</si>
  <si>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</si>
  <si>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</si>
  <si>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</si>
  <si>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</si>
  <si>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</si>
  <si>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</si>
  <si>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</si>
  <si>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</si>
  <si>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</si>
  <si>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</si>
  <si>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</si>
  <si>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</si>
  <si>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</si>
  <si>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</si>
  <si>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</si>
  <si>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</si>
  <si>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</si>
  <si>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</si>
  <si>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</si>
  <si>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</si>
  <si>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</si>
  <si>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</si>
  <si>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</si>
  <si>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</si>
  <si>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</si>
  <si>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</si>
  <si>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</si>
  <si>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</si>
  <si>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</si>
  <si>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</si>
  <si>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</si>
  <si>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</si>
  <si>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</si>
  <si>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</si>
  <si>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</si>
  <si>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</si>
  <si>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</si>
  <si>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</si>
  <si>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</si>
  <si>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</si>
  <si>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</si>
  <si>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</si>
  <si>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</si>
  <si>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</si>
  <si>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</si>
  <si>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</si>
  <si>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</si>
  <si>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</si>
  <si>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</si>
  <si>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</si>
  <si>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</si>
  <si>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</si>
  <si>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</si>
  <si>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</si>
  <si>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</si>
  <si>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</si>
  <si>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</si>
  <si>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</si>
  <si>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</si>
  <si>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</si>
  <si>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</si>
  <si>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</si>
  <si>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</si>
  <si>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</si>
  <si>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</si>
  <si>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</si>
  <si>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</si>
  <si>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</si>
  <si>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</si>
  <si>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</si>
  <si>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</si>
  <si>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</si>
  <si>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</si>
  <si>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</si>
  <si>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</si>
  <si>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</si>
  <si>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</si>
  <si>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</si>
  <si>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</si>
  <si>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</si>
  <si>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</si>
  <si>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</si>
  <si>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</si>
  <si>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</si>
  <si>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</si>
  <si>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</si>
  <si>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</si>
  <si>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</si>
  <si>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</si>
  <si>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</si>
  <si>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</si>
  <si>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</si>
  <si>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</si>
  <si>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</si>
  <si>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</si>
  <si>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</si>
  <si>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</si>
  <si>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</si>
  <si>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</si>
  <si>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</si>
  <si>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</si>
  <si>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</si>
  <si>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</si>
  <si>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</si>
  <si>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</si>
  <si>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</si>
  <si>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</si>
  <si>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</si>
  <si>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</si>
  <si>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</si>
  <si>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</si>
  <si>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</si>
  <si>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</si>
  <si>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</si>
  <si>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</si>
  <si>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</si>
  <si>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</si>
  <si>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</si>
  <si>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</si>
  <si>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</si>
  <si>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</si>
  <si>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</si>
  <si>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</si>
  <si>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</si>
  <si>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</si>
  <si>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</si>
  <si>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</si>
  <si>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</si>
  <si>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</si>
  <si>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</si>
  <si>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</si>
  <si>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</si>
  <si>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</si>
  <si>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</si>
  <si>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</si>
  <si>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</si>
  <si>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</si>
  <si>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</si>
  <si>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</si>
  <si>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</si>
  <si>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</si>
  <si>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</si>
  <si>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</si>
  <si>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</si>
  <si>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</si>
  <si>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</si>
  <si>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</si>
  <si>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</si>
  <si>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</si>
  <si>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</si>
  <si>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</si>
  <si>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</si>
  <si>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</si>
  <si>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</si>
  <si>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</si>
  <si>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</si>
  <si>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</si>
  <si>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</si>
  <si>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</si>
  <si>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</si>
  <si>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</si>
  <si>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</si>
  <si>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</si>
  <si>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</si>
  <si>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</si>
  <si>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</si>
  <si>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</si>
  <si>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</si>
  <si>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</si>
  <si>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</si>
  <si>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</si>
  <si>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</si>
  <si>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</si>
  <si>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DATA GRAFIK</t>
  </si>
  <si>
    <t>0,45</t>
  </si>
  <si>
    <t>0,35</t>
  </si>
  <si>
    <t>0,20</t>
  </si>
  <si>
    <t>Anggota Kelompok 6</t>
  </si>
  <si>
    <t>GENERATOR</t>
  </si>
  <si>
    <t>SIMULASI</t>
  </si>
  <si>
    <t>DATA</t>
  </si>
  <si>
    <t>Andi Sita Salsabillah</t>
  </si>
  <si>
    <t>Yesaya Ananda Djaya</t>
  </si>
  <si>
    <t>Aini Rini Yara Fadillah</t>
  </si>
  <si>
    <t>Number Purchased 
by News Dealer</t>
  </si>
  <si>
    <t>TEKNIK SIMULASI ( B )
NEWSDAY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</si>
</sst>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9"/>
      <color rgb="FF000000"/>
      <name val="&quot;Google Sans Mono&quot;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40"/>
      <color rgb="FF000000"/>
      <name val="Calibri"/>
      <family val="2"/>
      <scheme val="minor"/>
    </font>
    <font>
      <sz val="40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7CAAC"/>
        <bgColor rgb="FFF7CAA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7" fillId="2" borderId="0" xfId="1" applyNumberForma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1" fillId="0" borderId="16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4" fillId="4" borderId="5" xfId="0" applyNumberFormat="1" applyFont="1" applyFill="1" applyBorder="1" applyAlignment="1">
      <alignment horizontal="center" vertical="center"/>
    </xf>
    <xf numFmtId="0" fontId="14" fillId="0" borderId="5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18" xfId="0" applyNumberFormat="1" applyFont="1" applyBorder="1" applyAlignment="1">
      <alignment horizontal="center" vertical="center"/>
    </xf>
    <xf numFmtId="0" fontId="2" fillId="0" borderId="19" xfId="0" applyNumberFormat="1" applyFont="1" applyBorder="1" applyAlignment="1">
      <alignment horizontal="center" vertical="center"/>
    </xf>
    <xf numFmtId="0" fontId="2" fillId="0" borderId="2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kumimoji="0" lang="id-ID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Calibri"/>
                <a:cs typeface="Calibri"/>
              </a:rPr>
              <a:t>Daily Profit Graphic</a:t>
            </a:r>
            <a:endParaRPr kumimoji="0" lang="en-ID" sz="1400" b="0" i="0" u="none" strike="noStrike" kern="1200" cap="none" spc="0" normalizeH="0" baseline="0" noProof="0">
              <a:ln>
                <a:noFill/>
              </a:ln>
              <a:solidFill>
                <a:srgbClr val="000000">
                  <a:lumMod val="65000"/>
                  <a:lumOff val="35000"/>
                </a:srgbClr>
              </a:solidFill>
              <a:effectLst/>
              <a:uLnTx/>
              <a:uFillTx/>
              <a:latin typeface="Calibri"/>
              <a:cs typeface="Calibri"/>
            </a:endParaRPr>
          </a:p>
        </cx:rich>
      </cx:tx>
    </cx:title>
    <cx:plotArea>
      <cx:plotAreaRegion>
        <cx:series layoutId="clusteredColumn" uniqueId="{7794FEBE-CD72-474E-B345-7DFA77CEA7A9}"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2597</xdr:colOff>
      <xdr:row>5</xdr:row>
      <xdr:rowOff>284884</xdr:rowOff>
    </xdr:from>
    <xdr:to>
      <xdr:col>35</xdr:col>
      <xdr:colOff>877165</xdr:colOff>
      <xdr:row>15</xdr:row>
      <xdr:rowOff>175780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5210575-1F9C-5280-8D89-BBA9073718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957597" y="1601066"/>
              <a:ext cx="4580659" cy="28523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000"/>
  <sheetViews>
    <sheetView tabSelected="1" zoomScale="55" zoomScaleNormal="55" workbookViewId="0">
      <selection activeCell="AG22" sqref="AG22"/>
    </sheetView>
  </sheetViews>
  <sheetFormatPr defaultColWidth="14.42578125" defaultRowHeight="15" customHeight="1" x14ac:dyDescent="0.25"/>
  <cols>
    <col min="1" max="1" width="25.28515625" style="7" bestFit="1" customWidth="1"/>
    <col min="2" max="2" width="21.28515625" style="7" customWidth="1"/>
    <col min="3" max="3" width="20.140625" style="7" bestFit="1" customWidth="1"/>
    <col min="4" max="4" width="12.140625" style="7" bestFit="1" customWidth="1"/>
    <col min="5" max="5" width="24.140625" style="7" bestFit="1" customWidth="1"/>
    <col min="6" max="6" width="20" style="7" customWidth="1"/>
    <col min="7" max="11" width="8.7109375" style="7" customWidth="1"/>
    <col min="12" max="12" width="11" style="7" customWidth="1"/>
    <col min="13" max="13" width="18.28515625" style="7" bestFit="1" customWidth="1"/>
    <col min="14" max="14" width="16.85546875" style="7" bestFit="1" customWidth="1"/>
    <col min="15" max="15" width="9.28515625" style="7" bestFit="1" customWidth="1"/>
    <col min="16" max="16" width="5.5703125" style="7" hidden="1" customWidth="1"/>
    <col min="17" max="17" width="14.42578125" style="7" customWidth="1"/>
    <col min="18" max="18" width="2.5703125" style="7" hidden="1" customWidth="1"/>
    <col min="19" max="19" width="11.42578125" style="7" customWidth="1"/>
    <col min="20" max="20" width="4.28515625" style="7" hidden="1" customWidth="1"/>
    <col min="21" max="21" width="16" style="7" customWidth="1"/>
    <col min="22" max="22" width="5.85546875" style="7" hidden="1" customWidth="1"/>
    <col min="23" max="23" width="6.5703125" style="7" bestFit="1" customWidth="1"/>
    <col min="24" max="24" width="6.28515625" style="7" hidden="1" customWidth="1"/>
    <col min="25" max="25" width="7.7109375" style="7" bestFit="1" customWidth="1"/>
    <col min="26" max="26" width="17.85546875" style="7" hidden="1" customWidth="1"/>
    <col min="27" max="33" width="8.7109375" style="7" customWidth="1"/>
    <col min="34" max="16384" width="14.42578125" style="7"/>
  </cols>
  <sheetData>
    <row r="1" spans="1:36" ht="15" customHeight="1" x14ac:dyDescent="0.25">
      <c r="A1" s="5" t="s">
        <v>444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33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5.75" customHeight="1" x14ac:dyDescent="0.25">
      <c r="A3" s="8" t="s">
        <v>436</v>
      </c>
      <c r="B3" s="8"/>
      <c r="C3" s="9" t="s">
        <v>437</v>
      </c>
      <c r="D3" s="9"/>
      <c r="E3" s="9"/>
      <c r="F3" s="9"/>
      <c r="G3" s="9"/>
      <c r="H3" s="9"/>
      <c r="I3" s="9"/>
      <c r="J3" s="9"/>
      <c r="K3" s="9" t="s">
        <v>438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AA3" s="10" t="s">
        <v>439</v>
      </c>
      <c r="AB3" s="10"/>
      <c r="AC3" s="10"/>
      <c r="AD3" s="10"/>
      <c r="AE3" s="10"/>
      <c r="AF3" s="10"/>
      <c r="AG3" s="10"/>
      <c r="AH3" s="10"/>
      <c r="AI3" s="10"/>
      <c r="AJ3" s="10"/>
    </row>
    <row r="4" spans="1:36" ht="15" customHeight="1" x14ac:dyDescent="0.25">
      <c r="A4" s="11" t="s">
        <v>440</v>
      </c>
      <c r="B4" s="12">
        <v>500221067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 ht="23.25" customHeight="1" x14ac:dyDescent="0.25">
      <c r="A5" s="11" t="s">
        <v>441</v>
      </c>
      <c r="B5" s="12">
        <v>500221156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spans="1:36" ht="22.5" customHeight="1" x14ac:dyDescent="0.25">
      <c r="A6" s="11" t="s">
        <v>442</v>
      </c>
      <c r="B6" s="12">
        <v>500221173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 ht="90" customHeight="1" x14ac:dyDescent="0.25">
      <c r="C7" s="13" t="s">
        <v>0</v>
      </c>
      <c r="D7" s="13" t="s">
        <v>1</v>
      </c>
      <c r="E7" s="40" t="s">
        <v>2</v>
      </c>
      <c r="F7" s="14" t="s">
        <v>3</v>
      </c>
      <c r="G7" s="15"/>
      <c r="H7" s="6"/>
      <c r="I7" s="6" t="s">
        <v>4</v>
      </c>
      <c r="J7" s="6"/>
      <c r="K7" s="16" t="s">
        <v>12</v>
      </c>
      <c r="L7" s="17" t="s">
        <v>13</v>
      </c>
      <c r="M7" s="18" t="s">
        <v>14</v>
      </c>
      <c r="N7" s="17" t="s">
        <v>15</v>
      </c>
      <c r="O7" s="18" t="s">
        <v>16</v>
      </c>
      <c r="P7" s="18"/>
      <c r="Q7" s="17" t="s">
        <v>17</v>
      </c>
      <c r="R7" s="17"/>
      <c r="S7" s="17" t="s">
        <v>18</v>
      </c>
      <c r="T7" s="17"/>
      <c r="U7" s="17" t="s">
        <v>19</v>
      </c>
      <c r="V7" s="17"/>
      <c r="W7" s="17" t="s">
        <v>20</v>
      </c>
      <c r="X7" s="18"/>
      <c r="Y7" s="19" t="s">
        <v>21</v>
      </c>
      <c r="AB7" s="42" t="s">
        <v>432</v>
      </c>
      <c r="AC7" s="42"/>
      <c r="AD7" s="6"/>
      <c r="AE7" s="6"/>
      <c r="AF7" s="6"/>
      <c r="AG7" s="6"/>
    </row>
    <row r="8" spans="1:36" x14ac:dyDescent="0.25">
      <c r="C8" s="43"/>
      <c r="D8" s="43"/>
      <c r="E8" s="41"/>
      <c r="F8" s="4" t="s">
        <v>5</v>
      </c>
      <c r="G8" s="4" t="s">
        <v>6</v>
      </c>
      <c r="H8" s="6"/>
      <c r="I8" s="6"/>
      <c r="J8" s="6"/>
      <c r="K8" s="21" t="s">
        <v>10</v>
      </c>
      <c r="L8" s="6">
        <f t="shared" ref="L8:L27" ca="1" si="0">RANDBETWEEN(1,100)</f>
        <v>71</v>
      </c>
      <c r="M8" s="6" t="str">
        <f ca="1">LOOKUP(L8,$F$9:$G$11,$C$9:$C$11)</f>
        <v>Fair</v>
      </c>
      <c r="N8" s="6">
        <f t="shared" ref="N8:N27" ca="1" si="1">RANDBETWEEN(1,100)</f>
        <v>16</v>
      </c>
      <c r="O8" s="1" t="str">
        <f ca="1">IF(M8=$C$34,LOOKUP(N8,$C$35:$D$41,C$25:C$31),IF(M8=$E$34,LOOKUP(N8,$E$35:$F$40,C$25:C$31),IF(M8=$G$34,LOOKUP($N$8,$G$35:$H$39,C$25:C$31))))</f>
        <v>50</v>
      </c>
      <c r="P8" s="22">
        <f ca="1">IF(O8&lt;$D$47,O8*$D$45,$D$47*$D$45)</f>
        <v>25</v>
      </c>
      <c r="Q8" s="7" t="str">
        <f ca="1">"$" &amp; P8</f>
        <v>$25</v>
      </c>
      <c r="R8" s="6">
        <f ca="1">IF(O8&gt;$D$47,(O8-$D$47)*($D$45-$D$44),0)</f>
        <v>0</v>
      </c>
      <c r="S8" s="7" t="str">
        <f ca="1" xml:space="preserve"> "$" &amp; R8</f>
        <v>$0</v>
      </c>
      <c r="T8" s="6">
        <f ca="1">IF($D$47-O8&gt;0,($D$47-O8)*$D$46,0)</f>
        <v>1</v>
      </c>
      <c r="U8" s="7" t="str">
        <f ca="1" xml:space="preserve"> "$" &amp; T8</f>
        <v>$1</v>
      </c>
      <c r="V8" s="6">
        <f>$D$47*$D$44</f>
        <v>23.1</v>
      </c>
      <c r="W8" s="7" t="str">
        <f>"$" &amp; V8</f>
        <v>$23,1</v>
      </c>
      <c r="X8" s="6">
        <f t="shared" ref="X8:X28" ca="1" si="2">P8-R8+T8-V8</f>
        <v>2.8999999999999986</v>
      </c>
      <c r="Y8" s="23" t="str">
        <f ca="1">"$" &amp; X8</f>
        <v>$2,9</v>
      </c>
      <c r="AB8" s="6" t="s">
        <v>10</v>
      </c>
      <c r="AC8" s="37">
        <f ca="1">X28</f>
        <v>151.69999999999987</v>
      </c>
      <c r="AD8" s="6"/>
      <c r="AE8" s="6"/>
      <c r="AF8" s="6"/>
      <c r="AG8" s="6"/>
    </row>
    <row r="9" spans="1:36" x14ac:dyDescent="0.25">
      <c r="C9" s="4" t="s">
        <v>7</v>
      </c>
      <c r="D9" s="2" t="s">
        <v>434</v>
      </c>
      <c r="E9" s="2" t="str">
        <f>D9</f>
        <v>0,35</v>
      </c>
      <c r="F9" s="2">
        <v>1</v>
      </c>
      <c r="G9" s="4">
        <f>E9*100</f>
        <v>35</v>
      </c>
      <c r="H9" s="6"/>
      <c r="I9" s="6"/>
      <c r="J9" s="6"/>
      <c r="K9" s="21" t="s">
        <v>23</v>
      </c>
      <c r="L9" s="6">
        <f t="shared" ca="1" si="0"/>
        <v>39</v>
      </c>
      <c r="M9" s="6" t="str">
        <f ca="1">LOOKUP(L9,$F$9:$G$11,$C$9:$C$11)</f>
        <v>Fair</v>
      </c>
      <c r="N9" s="6">
        <f t="shared" ca="1" si="1"/>
        <v>91</v>
      </c>
      <c r="O9" s="1" t="str">
        <f ca="1">IF(M9=$C$34,LOOKUP(N9,$C$35:$D$41,C$25:C$31),IF(M9=$E$34,LOOKUP(N9,$E$35:$F$40,C$25:C$31),IF(M9=$G$34,LOOKUP($N$8,$G$35:$H$39,C$25:C$31))))</f>
        <v>80</v>
      </c>
      <c r="P9" s="22">
        <f ca="1">IF(O9&lt;$D$47,O9*$D$45,$D$47*$D$45)</f>
        <v>35</v>
      </c>
      <c r="Q9" s="7" t="str">
        <f t="shared" ref="Q9:Q28" ca="1" si="3">"$" &amp; P9</f>
        <v>$35</v>
      </c>
      <c r="R9" s="6">
        <f ca="1">IF(O9&gt;$D$47,(O9-$D$47)*($D$45-$D$44),0)</f>
        <v>1.6999999999999997</v>
      </c>
      <c r="S9" s="7" t="str">
        <f t="shared" ref="S9:S28" ca="1" si="4" xml:space="preserve"> "$" &amp; R9</f>
        <v>$1,7</v>
      </c>
      <c r="T9" s="6">
        <f ca="1">IF($D$47-O9&gt;0,($D$47-O9)*$D$46,0)</f>
        <v>0</v>
      </c>
      <c r="U9" s="7" t="str">
        <f t="shared" ref="U9:U28" ca="1" si="5" xml:space="preserve"> "$" &amp; T9</f>
        <v>$0</v>
      </c>
      <c r="V9" s="6">
        <f>$D$47*$D$44</f>
        <v>23.1</v>
      </c>
      <c r="W9" s="7" t="str">
        <f t="shared" ref="W9:W28" si="6">"$" &amp; V9</f>
        <v>$23,1</v>
      </c>
      <c r="X9" s="6">
        <f t="shared" ca="1" si="2"/>
        <v>10.199999999999996</v>
      </c>
      <c r="Y9" s="23" t="str">
        <f t="shared" ref="Y9:Y27" ca="1" si="7">"$" &amp; X9</f>
        <v>$10,2</v>
      </c>
      <c r="AB9" s="6" t="s">
        <v>23</v>
      </c>
      <c r="AC9" s="37">
        <f t="dataTable" ref="AC9:AC407" dt2D="0" dtr="0" r1="AB7" ca="1"/>
        <v>132.19999999999987</v>
      </c>
      <c r="AD9" s="6"/>
      <c r="AE9" s="6"/>
      <c r="AF9" s="6"/>
      <c r="AG9" s="6"/>
    </row>
    <row r="10" spans="1:36" x14ac:dyDescent="0.25">
      <c r="C10" s="4" t="s">
        <v>8</v>
      </c>
      <c r="D10" s="2" t="s">
        <v>433</v>
      </c>
      <c r="E10" s="2">
        <f>D10+E9</f>
        <v>0.8</v>
      </c>
      <c r="F10" s="2">
        <f>G9+1</f>
        <v>36</v>
      </c>
      <c r="G10" s="4">
        <f t="shared" ref="G10:G11" si="8">E10*100</f>
        <v>80</v>
      </c>
      <c r="H10" s="6"/>
      <c r="I10" s="6"/>
      <c r="J10" s="6"/>
      <c r="K10" s="21" t="s">
        <v>25</v>
      </c>
      <c r="L10" s="6">
        <f t="shared" ca="1" si="0"/>
        <v>93</v>
      </c>
      <c r="M10" s="6" t="str">
        <f ca="1">LOOKUP(L10,$F$9:$G$11,$C$9:$C$11)</f>
        <v>Poor</v>
      </c>
      <c r="N10" s="6">
        <f t="shared" ca="1" si="1"/>
        <v>60</v>
      </c>
      <c r="O10" s="1" t="str">
        <f ca="1">IF(M10=$C$34,LOOKUP(N10,$C$35:$D$41,C$25:C$31),IF(M10=$E$34,LOOKUP(N10,$E$35:$F$40,C$25:C$31),IF(M10=$G$34,LOOKUP($N$8,$G$35:$H$39,C$25:C$31))))</f>
        <v>40</v>
      </c>
      <c r="P10" s="22">
        <f ca="1">IF(O10&lt;$D$47,O10*$D$45,$D$47*$D$45)</f>
        <v>20</v>
      </c>
      <c r="Q10" s="7" t="str">
        <f t="shared" ca="1" si="3"/>
        <v>$20</v>
      </c>
      <c r="R10" s="6">
        <f ca="1">IF(O10&gt;$D$47,(O10-$D$47)*($D$45-$D$44),0)</f>
        <v>0</v>
      </c>
      <c r="S10" s="7" t="str">
        <f t="shared" ca="1" si="4"/>
        <v>$0</v>
      </c>
      <c r="T10" s="6">
        <f ca="1">IF($D$47-O10&gt;0,($D$47-O10)*$D$46,0)</f>
        <v>1.5</v>
      </c>
      <c r="U10" s="7" t="str">
        <f t="shared" ca="1" si="5"/>
        <v>$1,5</v>
      </c>
      <c r="V10" s="6">
        <f>$D$47*$D$44</f>
        <v>23.1</v>
      </c>
      <c r="W10" s="7" t="str">
        <f t="shared" si="6"/>
        <v>$23,1</v>
      </c>
      <c r="X10" s="6">
        <f t="shared" ca="1" si="2"/>
        <v>-1.6000000000000014</v>
      </c>
      <c r="Y10" s="23" t="str">
        <f t="shared" ca="1" si="7"/>
        <v>$-1,6</v>
      </c>
      <c r="AB10" s="6" t="s">
        <v>25</v>
      </c>
      <c r="AC10" s="6">
        <v>92.799999999999784</v>
      </c>
      <c r="AD10" s="6"/>
      <c r="AE10" s="6"/>
      <c r="AF10" s="6"/>
      <c r="AG10" s="6"/>
    </row>
    <row r="11" spans="1:36" x14ac:dyDescent="0.25">
      <c r="C11" s="4" t="s">
        <v>9</v>
      </c>
      <c r="D11" s="2" t="s">
        <v>435</v>
      </c>
      <c r="E11" s="2">
        <f>D11+E10</f>
        <v>1</v>
      </c>
      <c r="F11" s="2">
        <f>G10+1</f>
        <v>81</v>
      </c>
      <c r="G11" s="4">
        <f t="shared" si="8"/>
        <v>100</v>
      </c>
      <c r="H11" s="6"/>
      <c r="I11" s="6"/>
      <c r="J11" s="6"/>
      <c r="K11" s="21" t="s">
        <v>29</v>
      </c>
      <c r="L11" s="6">
        <f t="shared" ca="1" si="0"/>
        <v>50</v>
      </c>
      <c r="M11" s="6" t="str">
        <f ca="1">LOOKUP(L11,$F$9:$G$11,$C$9:$C$11)</f>
        <v>Fair</v>
      </c>
      <c r="N11" s="6">
        <f t="shared" ca="1" si="1"/>
        <v>90</v>
      </c>
      <c r="O11" s="1" t="str">
        <f ca="1">IF(M11=$C$34,LOOKUP(N11,$C$35:$D$41,C$25:C$31),IF(M11=$E$34,LOOKUP(N11,$E$35:$F$40,C$25:C$31),IF(M11=$G$34,LOOKUP($N$8,$G$35:$H$39,C$25:C$31))))</f>
        <v>80</v>
      </c>
      <c r="P11" s="22">
        <f ca="1">IF(O11&lt;$D$47,O11*$D$45,$D$47*$D$45)</f>
        <v>35</v>
      </c>
      <c r="Q11" s="7" t="str">
        <f t="shared" ca="1" si="3"/>
        <v>$35</v>
      </c>
      <c r="R11" s="6">
        <f ca="1">IF(O11&gt;$D$47,(O11-$D$47)*($D$45-$D$44),0)</f>
        <v>1.6999999999999997</v>
      </c>
      <c r="S11" s="7" t="str">
        <f t="shared" ca="1" si="4"/>
        <v>$1,7</v>
      </c>
      <c r="T11" s="6">
        <f ca="1">IF($D$47-O11&gt;0,($D$47-O11)*$D$46,0)</f>
        <v>0</v>
      </c>
      <c r="U11" s="7" t="str">
        <f t="shared" ca="1" si="5"/>
        <v>$0</v>
      </c>
      <c r="V11" s="6">
        <f>$D$47*$D$44</f>
        <v>23.1</v>
      </c>
      <c r="W11" s="7" t="str">
        <f t="shared" si="6"/>
        <v>$23,1</v>
      </c>
      <c r="X11" s="6">
        <f t="shared" ca="1" si="2"/>
        <v>10.199999999999996</v>
      </c>
      <c r="Y11" s="23" t="str">
        <f t="shared" ca="1" si="7"/>
        <v>$10,2</v>
      </c>
      <c r="AB11" s="6" t="s">
        <v>29</v>
      </c>
      <c r="AC11" s="6">
        <v>218.59999999999985</v>
      </c>
      <c r="AD11" s="6"/>
      <c r="AE11" s="6"/>
      <c r="AF11" s="6"/>
      <c r="AG11" s="6"/>
    </row>
    <row r="12" spans="1:36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21" t="s">
        <v>33</v>
      </c>
      <c r="L12" s="6">
        <f t="shared" ca="1" si="0"/>
        <v>58</v>
      </c>
      <c r="M12" s="6" t="str">
        <f ca="1">LOOKUP(L12,$F$9:$G$11,$C$9:$C$11)</f>
        <v>Fair</v>
      </c>
      <c r="N12" s="6">
        <f t="shared" ca="1" si="1"/>
        <v>86</v>
      </c>
      <c r="O12" s="1" t="str">
        <f ca="1">IF(M12=$C$34,LOOKUP(N12,$C$35:$D$41,C$25:C$31),IF(M12=$E$34,LOOKUP(N12,$E$35:$F$40,C$25:C$31),IF(M12=$G$34,LOOKUP($N$8,$G$35:$H$39,C$25:C$31))))</f>
        <v>70</v>
      </c>
      <c r="P12" s="22">
        <f ca="1">IF(O12&lt;$D$47,O12*$D$45,$D$47*$D$45)</f>
        <v>35</v>
      </c>
      <c r="Q12" s="7" t="str">
        <f t="shared" ca="1" si="3"/>
        <v>$35</v>
      </c>
      <c r="R12" s="6">
        <f ca="1">IF(O12&gt;$D$47,(O12-$D$47)*($D$45-$D$44),0)</f>
        <v>0</v>
      </c>
      <c r="S12" s="7" t="str">
        <f t="shared" ca="1" si="4"/>
        <v>$0</v>
      </c>
      <c r="T12" s="6">
        <f ca="1">IF($D$47-O12&gt;0,($D$47-O12)*$D$46,0)</f>
        <v>0</v>
      </c>
      <c r="U12" s="7" t="str">
        <f t="shared" ca="1" si="5"/>
        <v>$0</v>
      </c>
      <c r="V12" s="6">
        <f>$D$47*$D$44</f>
        <v>23.1</v>
      </c>
      <c r="W12" s="7" t="str">
        <f t="shared" si="6"/>
        <v>$23,1</v>
      </c>
      <c r="X12" s="6">
        <f t="shared" ca="1" si="2"/>
        <v>11.899999999999999</v>
      </c>
      <c r="Y12" s="23" t="str">
        <f t="shared" ca="1" si="7"/>
        <v>$11,9</v>
      </c>
      <c r="AB12" s="6" t="s">
        <v>33</v>
      </c>
      <c r="AC12" s="6">
        <v>94.499999999999829</v>
      </c>
      <c r="AD12" s="6"/>
      <c r="AE12" s="6"/>
      <c r="AF12" s="6"/>
      <c r="AG12" s="6"/>
    </row>
    <row r="13" spans="1:36" x14ac:dyDescent="0.25">
      <c r="C13" s="30" t="s">
        <v>22</v>
      </c>
      <c r="D13" s="31"/>
      <c r="E13" s="31"/>
      <c r="F13" s="32"/>
      <c r="G13" s="6"/>
      <c r="H13" s="6"/>
      <c r="I13" s="6"/>
      <c r="J13" s="6"/>
      <c r="K13" s="21" t="s">
        <v>37</v>
      </c>
      <c r="L13" s="6">
        <f t="shared" ca="1" si="0"/>
        <v>21</v>
      </c>
      <c r="M13" s="6" t="str">
        <f ca="1">LOOKUP(L13,$F$9:$G$11,$C$9:$C$11)</f>
        <v>Good</v>
      </c>
      <c r="N13" s="6">
        <f t="shared" ca="1" si="1"/>
        <v>36</v>
      </c>
      <c r="O13" s="1" t="str">
        <f ca="1">IF(M13=$C$34,LOOKUP(N13,$C$35:$D$41,C$25:C$31),IF(M13=$E$34,LOOKUP(N13,$E$35:$F$40,C$25:C$31),IF(M13=$G$34,LOOKUP($N$8,$G$35:$H$39,C$25:C$31))))</f>
        <v>70</v>
      </c>
      <c r="P13" s="22">
        <f ca="1">IF(O13&lt;$D$47,O13*$D$45,$D$47*$D$45)</f>
        <v>35</v>
      </c>
      <c r="Q13" s="7" t="str">
        <f t="shared" ca="1" si="3"/>
        <v>$35</v>
      </c>
      <c r="R13" s="6">
        <f ca="1">IF(O13&gt;$D$47,(O13-$D$47)*($D$45-$D$44),0)</f>
        <v>0</v>
      </c>
      <c r="S13" s="7" t="str">
        <f t="shared" ca="1" si="4"/>
        <v>$0</v>
      </c>
      <c r="T13" s="6">
        <f ca="1">IF($D$47-O13&gt;0,($D$47-O13)*$D$46,0)</f>
        <v>0</v>
      </c>
      <c r="U13" s="7" t="str">
        <f t="shared" ca="1" si="5"/>
        <v>$0</v>
      </c>
      <c r="V13" s="6">
        <f>$D$47*$D$44</f>
        <v>23.1</v>
      </c>
      <c r="W13" s="7" t="str">
        <f t="shared" si="6"/>
        <v>$23,1</v>
      </c>
      <c r="X13" s="6">
        <f t="shared" ca="1" si="2"/>
        <v>11.899999999999999</v>
      </c>
      <c r="Y13" s="23" t="str">
        <f t="shared" ca="1" si="7"/>
        <v>$11,9</v>
      </c>
      <c r="AB13" s="6" t="s">
        <v>37</v>
      </c>
      <c r="AC13" s="6">
        <v>145.49999999999983</v>
      </c>
      <c r="AD13" s="6"/>
      <c r="AE13" s="6"/>
      <c r="AF13" s="6"/>
      <c r="AG13" s="6"/>
    </row>
    <row r="14" spans="1:36" x14ac:dyDescent="0.25">
      <c r="C14" s="4" t="s">
        <v>16</v>
      </c>
      <c r="D14" s="4" t="s">
        <v>7</v>
      </c>
      <c r="E14" s="4" t="s">
        <v>8</v>
      </c>
      <c r="F14" s="4" t="s">
        <v>9</v>
      </c>
      <c r="H14" s="6"/>
      <c r="I14" s="6" t="s">
        <v>11</v>
      </c>
      <c r="J14" s="6"/>
      <c r="K14" s="21" t="s">
        <v>39</v>
      </c>
      <c r="L14" s="6">
        <f t="shared" ca="1" si="0"/>
        <v>59</v>
      </c>
      <c r="M14" s="6" t="str">
        <f ca="1">LOOKUP(L14,$F$9:$G$11,$C$9:$C$11)</f>
        <v>Fair</v>
      </c>
      <c r="N14" s="6">
        <f t="shared" ca="1" si="1"/>
        <v>30</v>
      </c>
      <c r="O14" s="1" t="str">
        <f ca="1">IF(M14=$C$34,LOOKUP(N14,$C$35:$D$41,C$25:C$31),IF(M14=$E$34,LOOKUP(N14,$E$35:$F$40,C$25:C$31),IF(M14=$G$34,LOOKUP($N$8,$G$35:$H$39,C$25:C$31))))</f>
        <v>60</v>
      </c>
      <c r="P14" s="22">
        <f ca="1">IF(O14&lt;$D$47,O14*$D$45,$D$47*$D$45)</f>
        <v>30</v>
      </c>
      <c r="Q14" s="7" t="str">
        <f t="shared" ca="1" si="3"/>
        <v>$30</v>
      </c>
      <c r="R14" s="6">
        <f ca="1">IF(O14&gt;$D$47,(O14-$D$47)*($D$45-$D$44),0)</f>
        <v>0</v>
      </c>
      <c r="S14" s="7" t="str">
        <f t="shared" ca="1" si="4"/>
        <v>$0</v>
      </c>
      <c r="T14" s="6">
        <f ca="1">IF($D$47-O14&gt;0,($D$47-O14)*$D$46,0)</f>
        <v>0.5</v>
      </c>
      <c r="U14" s="7" t="str">
        <f t="shared" ca="1" si="5"/>
        <v>$0,5</v>
      </c>
      <c r="V14" s="6">
        <f>$D$47*$D$44</f>
        <v>23.1</v>
      </c>
      <c r="W14" s="7" t="str">
        <f t="shared" si="6"/>
        <v>$23,1</v>
      </c>
      <c r="X14" s="6">
        <f t="shared" ca="1" si="2"/>
        <v>7.3999999999999986</v>
      </c>
      <c r="Y14" s="23" t="str">
        <f t="shared" ca="1" si="7"/>
        <v>$7,4</v>
      </c>
      <c r="AB14" s="6" t="s">
        <v>39</v>
      </c>
      <c r="AC14" s="6">
        <v>172.09999999999985</v>
      </c>
      <c r="AD14" s="6"/>
      <c r="AE14" s="6"/>
      <c r="AF14" s="6"/>
      <c r="AG14" s="6"/>
    </row>
    <row r="15" spans="1:36" x14ac:dyDescent="0.25">
      <c r="C15" s="4" t="s">
        <v>26</v>
      </c>
      <c r="D15" s="26">
        <v>0.03</v>
      </c>
      <c r="E15" s="4">
        <v>0.1</v>
      </c>
      <c r="F15" s="4">
        <v>0.44</v>
      </c>
      <c r="H15" s="6"/>
      <c r="I15" s="6"/>
      <c r="J15" s="6"/>
      <c r="K15" s="21" t="s">
        <v>41</v>
      </c>
      <c r="L15" s="6">
        <f t="shared" ca="1" si="0"/>
        <v>55</v>
      </c>
      <c r="M15" s="6" t="str">
        <f ca="1">LOOKUP(L15,$F$9:$G$11,$C$9:$C$11)</f>
        <v>Fair</v>
      </c>
      <c r="N15" s="6">
        <f t="shared" ca="1" si="1"/>
        <v>15</v>
      </c>
      <c r="O15" s="1" t="str">
        <f ca="1">IF(M15=$C$34,LOOKUP(N15,$C$35:$D$41,C$25:C$31),IF(M15=$E$34,LOOKUP(N15,$E$35:$F$40,C$25:C$31),IF(M15=$G$34,LOOKUP($N$8,$G$35:$H$39,C$25:C$31))))</f>
        <v>50</v>
      </c>
      <c r="P15" s="22">
        <f ca="1">IF(O15&lt;$D$47,O15*$D$45,$D$47*$D$45)</f>
        <v>25</v>
      </c>
      <c r="Q15" s="7" t="str">
        <f t="shared" ca="1" si="3"/>
        <v>$25</v>
      </c>
      <c r="R15" s="6">
        <f ca="1">IF(O15&gt;$D$47,(O15-$D$47)*($D$45-$D$44),0)</f>
        <v>0</v>
      </c>
      <c r="S15" s="7" t="str">
        <f t="shared" ca="1" si="4"/>
        <v>$0</v>
      </c>
      <c r="T15" s="6">
        <f ca="1">IF($D$47-O15&gt;0,($D$47-O15)*$D$46,0)</f>
        <v>1</v>
      </c>
      <c r="U15" s="7" t="str">
        <f t="shared" ca="1" si="5"/>
        <v>$1</v>
      </c>
      <c r="V15" s="6">
        <f>$D$47*$D$44</f>
        <v>23.1</v>
      </c>
      <c r="W15" s="7" t="str">
        <f t="shared" si="6"/>
        <v>$23,1</v>
      </c>
      <c r="X15" s="6">
        <f t="shared" ca="1" si="2"/>
        <v>2.8999999999999986</v>
      </c>
      <c r="Y15" s="23" t="str">
        <f t="shared" ca="1" si="7"/>
        <v>$2,9</v>
      </c>
      <c r="AB15" s="6" t="s">
        <v>41</v>
      </c>
      <c r="AC15" s="6">
        <v>89.999999999999829</v>
      </c>
      <c r="AD15" s="6"/>
      <c r="AE15" s="6"/>
      <c r="AF15" s="6"/>
      <c r="AG15" s="6"/>
    </row>
    <row r="16" spans="1:36" x14ac:dyDescent="0.25">
      <c r="C16" s="4" t="s">
        <v>30</v>
      </c>
      <c r="D16" s="4">
        <v>0.05</v>
      </c>
      <c r="E16" s="4">
        <v>0.18</v>
      </c>
      <c r="F16" s="4">
        <v>0.22</v>
      </c>
      <c r="H16" s="6"/>
      <c r="I16" s="6"/>
      <c r="J16" s="6"/>
      <c r="K16" s="21" t="s">
        <v>43</v>
      </c>
      <c r="L16" s="6">
        <f t="shared" ca="1" si="0"/>
        <v>27</v>
      </c>
      <c r="M16" s="6" t="str">
        <f ca="1">LOOKUP(L16,$F$9:$G$11,$C$9:$C$11)</f>
        <v>Good</v>
      </c>
      <c r="N16" s="6">
        <f t="shared" ca="1" si="1"/>
        <v>26</v>
      </c>
      <c r="O16" s="1" t="str">
        <f ca="1">IF(M16=$C$34,LOOKUP(N16,$C$35:$D$41,C$25:C$31),IF(M16=$E$34,LOOKUP(N16,$E$35:$F$40,C$25:C$31),IF(M16=$G$34,LOOKUP($N$8,$G$35:$H$39,C$25:C$31))))</f>
        <v>70</v>
      </c>
      <c r="P16" s="22">
        <f ca="1">IF(O16&lt;$D$47,O16*$D$45,$D$47*$D$45)</f>
        <v>35</v>
      </c>
      <c r="Q16" s="7" t="str">
        <f t="shared" ca="1" si="3"/>
        <v>$35</v>
      </c>
      <c r="R16" s="6">
        <f ca="1">IF(O16&gt;$D$47,(O16-$D$47)*($D$45-$D$44),0)</f>
        <v>0</v>
      </c>
      <c r="S16" s="7" t="str">
        <f t="shared" ca="1" si="4"/>
        <v>$0</v>
      </c>
      <c r="T16" s="6">
        <f ca="1">IF($D$47-O16&gt;0,($D$47-O16)*$D$46,0)</f>
        <v>0</v>
      </c>
      <c r="U16" s="7" t="str">
        <f t="shared" ca="1" si="5"/>
        <v>$0</v>
      </c>
      <c r="V16" s="6">
        <f>$D$47*$D$44</f>
        <v>23.1</v>
      </c>
      <c r="W16" s="7" t="str">
        <f t="shared" si="6"/>
        <v>$23,1</v>
      </c>
      <c r="X16" s="6">
        <f t="shared" ca="1" si="2"/>
        <v>11.899999999999999</v>
      </c>
      <c r="Y16" s="23" t="str">
        <f t="shared" ca="1" si="7"/>
        <v>$11,9</v>
      </c>
      <c r="AB16" s="6" t="s">
        <v>43</v>
      </c>
      <c r="AC16" s="6">
        <v>128.79999999999978</v>
      </c>
      <c r="AD16" s="6"/>
      <c r="AE16" s="6"/>
      <c r="AF16" s="6"/>
      <c r="AG16" s="6"/>
    </row>
    <row r="17" spans="1:33" x14ac:dyDescent="0.25">
      <c r="C17" s="4" t="s">
        <v>34</v>
      </c>
      <c r="D17" s="4">
        <v>0.15</v>
      </c>
      <c r="E17" s="4">
        <v>0.4</v>
      </c>
      <c r="F17" s="4">
        <v>0.16</v>
      </c>
      <c r="H17" s="6"/>
      <c r="I17" s="6"/>
      <c r="J17" s="6"/>
      <c r="K17" s="21" t="s">
        <v>45</v>
      </c>
      <c r="L17" s="6">
        <f t="shared" ca="1" si="0"/>
        <v>98</v>
      </c>
      <c r="M17" s="6" t="str">
        <f ca="1">LOOKUP(L17,$F$9:$G$11,$C$9:$C$11)</f>
        <v>Poor</v>
      </c>
      <c r="N17" s="6">
        <f t="shared" ca="1" si="1"/>
        <v>54</v>
      </c>
      <c r="O17" s="1" t="str">
        <f ca="1">IF(M17=$C$34,LOOKUP(N17,$C$35:$D$41,C$25:C$31),IF(M17=$E$34,LOOKUP(N17,$E$35:$F$40,C$25:C$31),IF(M17=$G$34,LOOKUP($N$8,$G$35:$H$39,C$25:C$31))))</f>
        <v>40</v>
      </c>
      <c r="P17" s="22">
        <f ca="1">IF(O17&lt;$D$47,O17*$D$45,$D$47*$D$45)</f>
        <v>20</v>
      </c>
      <c r="Q17" s="7" t="str">
        <f t="shared" ca="1" si="3"/>
        <v>$20</v>
      </c>
      <c r="R17" s="6">
        <f ca="1">IF(O17&gt;$D$47,(O17-$D$47)*($D$45-$D$44),0)</f>
        <v>0</v>
      </c>
      <c r="S17" s="7" t="str">
        <f t="shared" ca="1" si="4"/>
        <v>$0</v>
      </c>
      <c r="T17" s="6">
        <f ca="1">IF($D$47-O17&gt;0,($D$47-O17)*$D$46,0)</f>
        <v>1.5</v>
      </c>
      <c r="U17" s="7" t="str">
        <f t="shared" ca="1" si="5"/>
        <v>$1,5</v>
      </c>
      <c r="V17" s="6">
        <f>$D$47*$D$44</f>
        <v>23.1</v>
      </c>
      <c r="W17" s="7" t="str">
        <f t="shared" si="6"/>
        <v>$23,1</v>
      </c>
      <c r="X17" s="6">
        <f t="shared" ca="1" si="2"/>
        <v>-1.6000000000000014</v>
      </c>
      <c r="Y17" s="23" t="str">
        <f t="shared" ca="1" si="7"/>
        <v>$-1,6</v>
      </c>
      <c r="AB17" s="6" t="s">
        <v>45</v>
      </c>
      <c r="AC17" s="6">
        <v>170.99999999999983</v>
      </c>
      <c r="AD17" s="6"/>
      <c r="AE17" s="6"/>
      <c r="AF17" s="6"/>
      <c r="AG17" s="6"/>
    </row>
    <row r="18" spans="1:33" x14ac:dyDescent="0.25">
      <c r="C18" s="4" t="s">
        <v>38</v>
      </c>
      <c r="D18" s="4">
        <v>0.2</v>
      </c>
      <c r="E18" s="4">
        <v>0.2</v>
      </c>
      <c r="F18" s="4">
        <v>0.12</v>
      </c>
      <c r="H18" s="6"/>
      <c r="I18" s="6"/>
      <c r="J18" s="6"/>
      <c r="K18" s="21" t="s">
        <v>46</v>
      </c>
      <c r="L18" s="6">
        <f t="shared" ca="1" si="0"/>
        <v>67</v>
      </c>
      <c r="M18" s="6" t="str">
        <f ca="1">LOOKUP(L18,$F$9:$G$11,$C$9:$C$11)</f>
        <v>Fair</v>
      </c>
      <c r="N18" s="6">
        <f t="shared" ca="1" si="1"/>
        <v>32</v>
      </c>
      <c r="O18" s="1" t="str">
        <f ca="1">IF(M18=$C$34,LOOKUP(N18,$C$35:$D$41,C$25:C$31),IF(M18=$E$34,LOOKUP(N18,$E$35:$F$40,C$25:C$31),IF(M18=$G$34,LOOKUP($N$8,$G$35:$H$39,C$25:C$31))))</f>
        <v>60</v>
      </c>
      <c r="P18" s="22">
        <f ca="1">IF(O18&lt;$D$47,O18*$D$45,$D$47*$D$45)</f>
        <v>30</v>
      </c>
      <c r="Q18" s="7" t="str">
        <f t="shared" ca="1" si="3"/>
        <v>$30</v>
      </c>
      <c r="R18" s="6">
        <f ca="1">IF(O18&gt;$D$47,(O18-$D$47)*($D$45-$D$44),0)</f>
        <v>0</v>
      </c>
      <c r="S18" s="7" t="str">
        <f t="shared" ca="1" si="4"/>
        <v>$0</v>
      </c>
      <c r="T18" s="6">
        <f ca="1">IF($D$47-O18&gt;0,($D$47-O18)*$D$46,0)</f>
        <v>0.5</v>
      </c>
      <c r="U18" s="7" t="str">
        <f t="shared" ca="1" si="5"/>
        <v>$0,5</v>
      </c>
      <c r="V18" s="6">
        <f>$D$47*$D$44</f>
        <v>23.1</v>
      </c>
      <c r="W18" s="7" t="str">
        <f t="shared" si="6"/>
        <v>$23,1</v>
      </c>
      <c r="X18" s="6">
        <f t="shared" ca="1" si="2"/>
        <v>7.3999999999999986</v>
      </c>
      <c r="Y18" s="23" t="str">
        <f t="shared" ca="1" si="7"/>
        <v>$7,4</v>
      </c>
      <c r="AB18" s="6" t="s">
        <v>46</v>
      </c>
      <c r="AC18" s="6">
        <v>122.09999999999985</v>
      </c>
      <c r="AD18" s="6"/>
      <c r="AE18" s="6"/>
      <c r="AF18" s="6"/>
      <c r="AG18" s="6"/>
    </row>
    <row r="19" spans="1:33" x14ac:dyDescent="0.25">
      <c r="C19" s="4" t="s">
        <v>40</v>
      </c>
      <c r="D19" s="4">
        <v>0.35</v>
      </c>
      <c r="E19" s="4">
        <v>0.08</v>
      </c>
      <c r="F19" s="4">
        <v>0.06</v>
      </c>
      <c r="H19" s="6"/>
      <c r="I19" s="6"/>
      <c r="J19" s="6"/>
      <c r="K19" s="21" t="s">
        <v>49</v>
      </c>
      <c r="L19" s="6">
        <f t="shared" ca="1" si="0"/>
        <v>2</v>
      </c>
      <c r="M19" s="6" t="str">
        <f ca="1">LOOKUP(L19,$F$9:$G$11,$C$9:$C$11)</f>
        <v>Good</v>
      </c>
      <c r="N19" s="6">
        <f t="shared" ca="1" si="1"/>
        <v>98</v>
      </c>
      <c r="O19" s="1" t="str">
        <f ca="1">IF(M19=$C$34,LOOKUP(N19,$C$35:$D$41,C$25:C$31),IF(M19=$E$34,LOOKUP(N19,$E$35:$F$40,C$25:C$31),IF(M19=$G$34,LOOKUP($N$8,$G$35:$H$39,C$25:C$31))))</f>
        <v>100</v>
      </c>
      <c r="P19" s="22">
        <f ca="1">IF(O19&lt;$D$47,O19*$D$45,$D$47*$D$45)</f>
        <v>50</v>
      </c>
      <c r="Q19" s="7" t="str">
        <f t="shared" ca="1" si="3"/>
        <v>$50</v>
      </c>
      <c r="R19" s="6">
        <f ca="1">IF(O19&gt;$D$47,(O19-$D$47)*($D$45-$D$44),0)</f>
        <v>0</v>
      </c>
      <c r="S19" s="7" t="str">
        <f t="shared" ca="1" si="4"/>
        <v>$0</v>
      </c>
      <c r="T19" s="6">
        <f ca="1">IF($D$47-O19&gt;0,($D$47-O19)*$D$46,0)</f>
        <v>0</v>
      </c>
      <c r="U19" s="7" t="str">
        <f t="shared" ca="1" si="5"/>
        <v>$0</v>
      </c>
      <c r="V19" s="6">
        <f>$D$47*$D$44</f>
        <v>23.1</v>
      </c>
      <c r="W19" s="7" t="str">
        <f t="shared" si="6"/>
        <v>$23,1</v>
      </c>
      <c r="X19" s="6">
        <f t="shared" ca="1" si="2"/>
        <v>26.9</v>
      </c>
      <c r="Y19" s="23" t="str">
        <f t="shared" ca="1" si="7"/>
        <v>$26,9</v>
      </c>
      <c r="AB19" s="6" t="s">
        <v>49</v>
      </c>
      <c r="AC19" s="6">
        <v>179.39999999999981</v>
      </c>
      <c r="AD19" s="6"/>
      <c r="AE19" s="6"/>
      <c r="AF19" s="6"/>
      <c r="AG19" s="6"/>
    </row>
    <row r="20" spans="1:33" ht="15.75" customHeight="1" x14ac:dyDescent="0.25">
      <c r="C20" s="4" t="s">
        <v>42</v>
      </c>
      <c r="D20" s="4">
        <v>0.15</v>
      </c>
      <c r="E20" s="4">
        <v>0.04</v>
      </c>
      <c r="F20" s="4">
        <v>0</v>
      </c>
      <c r="G20" s="6"/>
      <c r="H20" s="6"/>
      <c r="I20" s="6"/>
      <c r="J20" s="6"/>
      <c r="K20" s="21" t="s">
        <v>50</v>
      </c>
      <c r="L20" s="6">
        <f t="shared" ca="1" si="0"/>
        <v>39</v>
      </c>
      <c r="M20" s="6" t="str">
        <f ca="1">LOOKUP(L20,$F$9:$G$11,$C$9:$C$11)</f>
        <v>Fair</v>
      </c>
      <c r="N20" s="6">
        <f t="shared" ca="1" si="1"/>
        <v>53</v>
      </c>
      <c r="O20" s="1" t="str">
        <f ca="1">IF(M20=$C$34,LOOKUP(N20,$C$35:$D$41,C$25:C$31),IF(M20=$E$34,LOOKUP(N20,$E$35:$F$40,C$25:C$31),IF(M20=$G$34,LOOKUP($N$8,$G$35:$H$39,C$25:C$31))))</f>
        <v>60</v>
      </c>
      <c r="P20" s="22">
        <f ca="1">IF(O20&lt;$D$47,O20*$D$45,$D$47*$D$45)</f>
        <v>30</v>
      </c>
      <c r="Q20" s="7" t="str">
        <f t="shared" ca="1" si="3"/>
        <v>$30</v>
      </c>
      <c r="R20" s="6">
        <f ca="1">IF(O20&gt;$D$47,(O20-$D$47)*($D$45-$D$44),0)</f>
        <v>0</v>
      </c>
      <c r="S20" s="7" t="str">
        <f t="shared" ca="1" si="4"/>
        <v>$0</v>
      </c>
      <c r="T20" s="6">
        <f ca="1">IF($D$47-O20&gt;0,($D$47-O20)*$D$46,0)</f>
        <v>0.5</v>
      </c>
      <c r="U20" s="7" t="str">
        <f t="shared" ca="1" si="5"/>
        <v>$0,5</v>
      </c>
      <c r="V20" s="6">
        <f>$D$47*$D$44</f>
        <v>23.1</v>
      </c>
      <c r="W20" s="7" t="str">
        <f t="shared" si="6"/>
        <v>$23,1</v>
      </c>
      <c r="X20" s="6">
        <f t="shared" ca="1" si="2"/>
        <v>7.3999999999999986</v>
      </c>
      <c r="Y20" s="23" t="str">
        <f t="shared" ca="1" si="7"/>
        <v>$7,4</v>
      </c>
      <c r="AB20" s="6" t="s">
        <v>50</v>
      </c>
      <c r="AC20" s="6">
        <v>195.49999999999983</v>
      </c>
      <c r="AD20" s="6"/>
      <c r="AE20" s="6"/>
      <c r="AF20" s="6"/>
      <c r="AG20" s="6"/>
    </row>
    <row r="21" spans="1:33" ht="15.75" customHeight="1" x14ac:dyDescent="0.25">
      <c r="C21" s="4" t="s">
        <v>44</v>
      </c>
      <c r="D21" s="4">
        <v>7.0000000000000007E-2</v>
      </c>
      <c r="E21" s="4">
        <v>0</v>
      </c>
      <c r="F21" s="4">
        <v>0</v>
      </c>
      <c r="G21" s="6"/>
      <c r="H21" s="6"/>
      <c r="I21" s="6"/>
      <c r="J21" s="6"/>
      <c r="K21" s="21" t="s">
        <v>51</v>
      </c>
      <c r="L21" s="6">
        <f t="shared" ca="1" si="0"/>
        <v>82</v>
      </c>
      <c r="M21" s="6" t="str">
        <f ca="1">LOOKUP(L21,$F$9:$G$11,$C$9:$C$11)</f>
        <v>Poor</v>
      </c>
      <c r="N21" s="6">
        <f t="shared" ca="1" si="1"/>
        <v>86</v>
      </c>
      <c r="O21" s="1" t="str">
        <f ca="1">IF(M21=$C$34,LOOKUP(N21,$C$35:$D$41,C$25:C$31),IF(M21=$E$34,LOOKUP(N21,$E$35:$F$40,C$25:C$31),IF(M21=$G$34,LOOKUP($N$8,$G$35:$H$39,C$25:C$31))))</f>
        <v>40</v>
      </c>
      <c r="P21" s="22">
        <f ca="1">IF(O21&lt;$D$47,O21*$D$45,$D$47*$D$45)</f>
        <v>20</v>
      </c>
      <c r="Q21" s="7" t="str">
        <f t="shared" ca="1" si="3"/>
        <v>$20</v>
      </c>
      <c r="R21" s="6">
        <f ca="1">IF(O21&gt;$D$47,(O21-$D$47)*($D$45-$D$44),0)</f>
        <v>0</v>
      </c>
      <c r="S21" s="7" t="str">
        <f t="shared" ca="1" si="4"/>
        <v>$0</v>
      </c>
      <c r="T21" s="6">
        <f ca="1">IF($D$47-O21&gt;0,($D$47-O21)*$D$46,0)</f>
        <v>1.5</v>
      </c>
      <c r="U21" s="7" t="str">
        <f t="shared" ca="1" si="5"/>
        <v>$1,5</v>
      </c>
      <c r="V21" s="6">
        <f>$D$47*$D$44</f>
        <v>23.1</v>
      </c>
      <c r="W21" s="7" t="str">
        <f t="shared" si="6"/>
        <v>$23,1</v>
      </c>
      <c r="X21" s="6">
        <f t="shared" ca="1" si="2"/>
        <v>-1.6000000000000014</v>
      </c>
      <c r="Y21" s="23" t="str">
        <f t="shared" ca="1" si="7"/>
        <v>$-1,6</v>
      </c>
      <c r="AB21" s="6" t="s">
        <v>51</v>
      </c>
      <c r="AC21" s="6">
        <v>155.79999999999978</v>
      </c>
      <c r="AD21" s="6"/>
      <c r="AE21" s="6"/>
      <c r="AF21" s="6"/>
      <c r="AG21" s="6"/>
    </row>
    <row r="22" spans="1:33" ht="15.75" customHeight="1" x14ac:dyDescent="0.25">
      <c r="C22" s="6"/>
      <c r="D22" s="6"/>
      <c r="E22" s="6"/>
      <c r="F22" s="6"/>
      <c r="G22" s="6"/>
      <c r="H22" s="6"/>
      <c r="I22" s="6"/>
      <c r="J22" s="6"/>
      <c r="K22" s="21" t="s">
        <v>52</v>
      </c>
      <c r="L22" s="6">
        <f t="shared" ca="1" si="0"/>
        <v>41</v>
      </c>
      <c r="M22" s="6" t="str">
        <f ca="1">LOOKUP(L22,$F$9:$G$11,$C$9:$C$11)</f>
        <v>Fair</v>
      </c>
      <c r="N22" s="6">
        <f t="shared" ca="1" si="1"/>
        <v>97</v>
      </c>
      <c r="O22" s="1" t="str">
        <f ca="1">IF(M22=$C$34,LOOKUP(N22,$C$35:$D$41,C$25:C$31),IF(M22=$E$34,LOOKUP(N22,$E$35:$F$40,C$25:C$31),IF(M22=$G$34,LOOKUP($N$8,$G$35:$H$39,C$25:C$31))))</f>
        <v>80</v>
      </c>
      <c r="P22" s="22">
        <f ca="1">IF(O22&lt;$D$47,O22*$D$45,$D$47*$D$45)</f>
        <v>35</v>
      </c>
      <c r="Q22" s="7" t="str">
        <f t="shared" ca="1" si="3"/>
        <v>$35</v>
      </c>
      <c r="R22" s="6">
        <f ca="1">IF(O22&gt;$D$47,(O22-$D$47)*($D$45-$D$44),0)</f>
        <v>1.6999999999999997</v>
      </c>
      <c r="S22" s="7" t="str">
        <f t="shared" ca="1" si="4"/>
        <v>$1,7</v>
      </c>
      <c r="T22" s="6">
        <f ca="1">IF($D$47-O22&gt;0,($D$47-O22)*$D$46,0)</f>
        <v>0</v>
      </c>
      <c r="U22" s="7" t="str">
        <f t="shared" ca="1" si="5"/>
        <v>$0</v>
      </c>
      <c r="V22" s="6">
        <f>$D$47*$D$44</f>
        <v>23.1</v>
      </c>
      <c r="W22" s="7" t="str">
        <f t="shared" si="6"/>
        <v>$23,1</v>
      </c>
      <c r="X22" s="6">
        <f t="shared" ca="1" si="2"/>
        <v>10.199999999999996</v>
      </c>
      <c r="Y22" s="23" t="str">
        <f t="shared" ca="1" si="7"/>
        <v>$10,2</v>
      </c>
      <c r="AB22" s="6" t="s">
        <v>52</v>
      </c>
      <c r="AC22" s="6">
        <v>137.19999999999987</v>
      </c>
      <c r="AD22" s="6"/>
      <c r="AE22" s="6"/>
      <c r="AF22" s="6"/>
      <c r="AG22" s="6"/>
    </row>
    <row r="23" spans="1:33" ht="15.75" customHeight="1" x14ac:dyDescent="0.25">
      <c r="C23" s="44" t="s">
        <v>47</v>
      </c>
      <c r="D23" s="45"/>
      <c r="E23" s="45"/>
      <c r="F23" s="46"/>
      <c r="K23" s="21" t="s">
        <v>53</v>
      </c>
      <c r="L23" s="6">
        <f t="shared" ca="1" si="0"/>
        <v>44</v>
      </c>
      <c r="M23" s="6" t="str">
        <f ca="1">LOOKUP(L23,$F$9:$G$11,$C$9:$C$11)</f>
        <v>Fair</v>
      </c>
      <c r="N23" s="6">
        <f t="shared" ca="1" si="1"/>
        <v>94</v>
      </c>
      <c r="O23" s="1" t="str">
        <f ca="1">IF(M23=$C$34,LOOKUP(N23,$C$35:$D$41,C$25:C$31),IF(M23=$E$34,LOOKUP(N23,$E$35:$F$40,C$25:C$31),IF(M23=$G$34,LOOKUP($N$8,$G$35:$H$39,C$25:C$31))))</f>
        <v>80</v>
      </c>
      <c r="P23" s="22">
        <f ca="1">IF(O23&lt;$D$47,O23*$D$45,$D$47*$D$45)</f>
        <v>35</v>
      </c>
      <c r="Q23" s="7" t="str">
        <f t="shared" ca="1" si="3"/>
        <v>$35</v>
      </c>
      <c r="R23" s="6">
        <f ca="1">IF(O23&gt;$D$47,(O23-$D$47)*($D$45-$D$44),0)</f>
        <v>1.6999999999999997</v>
      </c>
      <c r="S23" s="7" t="str">
        <f t="shared" ca="1" si="4"/>
        <v>$1,7</v>
      </c>
      <c r="T23" s="6">
        <f ca="1">IF($D$47-O23&gt;0,($D$47-O23)*$D$46,0)</f>
        <v>0</v>
      </c>
      <c r="U23" s="7" t="str">
        <f t="shared" ca="1" si="5"/>
        <v>$0</v>
      </c>
      <c r="V23" s="6">
        <f>$D$47*$D$44</f>
        <v>23.1</v>
      </c>
      <c r="W23" s="7" t="str">
        <f t="shared" si="6"/>
        <v>$23,1</v>
      </c>
      <c r="X23" s="6">
        <f t="shared" ca="1" si="2"/>
        <v>10.199999999999996</v>
      </c>
      <c r="Y23" s="23" t="str">
        <f t="shared" ca="1" si="7"/>
        <v>$10,2</v>
      </c>
      <c r="AB23" s="6" t="s">
        <v>53</v>
      </c>
      <c r="AC23" s="6">
        <v>114.19999999999987</v>
      </c>
      <c r="AD23" s="6"/>
      <c r="AE23" s="6"/>
      <c r="AF23" s="6"/>
      <c r="AG23" s="6"/>
    </row>
    <row r="24" spans="1:33" ht="15.75" customHeight="1" x14ac:dyDescent="0.25">
      <c r="C24" s="20"/>
      <c r="D24" s="4" t="s">
        <v>7</v>
      </c>
      <c r="E24" s="4" t="s">
        <v>8</v>
      </c>
      <c r="F24" s="4" t="s">
        <v>9</v>
      </c>
      <c r="K24" s="21" t="s">
        <v>54</v>
      </c>
      <c r="L24" s="6">
        <f t="shared" ca="1" si="0"/>
        <v>18</v>
      </c>
      <c r="M24" s="6" t="str">
        <f ca="1">LOOKUP(L24,$F$9:$G$11,$C$9:$C$11)</f>
        <v>Good</v>
      </c>
      <c r="N24" s="6">
        <f t="shared" ca="1" si="1"/>
        <v>36</v>
      </c>
      <c r="O24" s="1" t="str">
        <f ca="1">IF(M24=$C$34,LOOKUP(N24,$C$35:$D$41,C$25:C$31),IF(M24=$E$34,LOOKUP(N24,$E$35:$F$40,C$25:C$31),IF(M24=$G$34,LOOKUP($N$8,$G$35:$H$39,C$25:C$31))))</f>
        <v>70</v>
      </c>
      <c r="P24" s="22">
        <f ca="1">IF(O24&lt;$D$47,O24*$D$45,$D$47*$D$45)</f>
        <v>35</v>
      </c>
      <c r="Q24" s="7" t="str">
        <f t="shared" ca="1" si="3"/>
        <v>$35</v>
      </c>
      <c r="R24" s="6">
        <f ca="1">IF(O24&gt;$D$47,(O24-$D$47)*($D$45-$D$44),0)</f>
        <v>0</v>
      </c>
      <c r="S24" s="7" t="str">
        <f t="shared" ca="1" si="4"/>
        <v>$0</v>
      </c>
      <c r="T24" s="6">
        <f ca="1">IF($D$47-O24&gt;0,($D$47-O24)*$D$46,0)</f>
        <v>0</v>
      </c>
      <c r="U24" s="7" t="str">
        <f t="shared" ca="1" si="5"/>
        <v>$0</v>
      </c>
      <c r="V24" s="6">
        <f>$D$47*$D$44</f>
        <v>23.1</v>
      </c>
      <c r="W24" s="7" t="str">
        <f t="shared" si="6"/>
        <v>$23,1</v>
      </c>
      <c r="X24" s="6">
        <f t="shared" ca="1" si="2"/>
        <v>11.899999999999999</v>
      </c>
      <c r="Y24" s="23" t="str">
        <f t="shared" ca="1" si="7"/>
        <v>$11,9</v>
      </c>
      <c r="AB24" s="6" t="s">
        <v>54</v>
      </c>
      <c r="AC24" s="6">
        <v>190.99999999999983</v>
      </c>
      <c r="AD24" s="6"/>
      <c r="AE24" s="6"/>
      <c r="AF24" s="6"/>
      <c r="AG24" s="6"/>
    </row>
    <row r="25" spans="1:33" ht="15.75" customHeight="1" x14ac:dyDescent="0.25">
      <c r="C25" s="4" t="s">
        <v>26</v>
      </c>
      <c r="D25" s="4">
        <f>D15</f>
        <v>0.03</v>
      </c>
      <c r="E25" s="4">
        <f>E15</f>
        <v>0.1</v>
      </c>
      <c r="F25" s="4">
        <f>F15</f>
        <v>0.44</v>
      </c>
      <c r="K25" s="21" t="s">
        <v>55</v>
      </c>
      <c r="L25" s="6">
        <f t="shared" ca="1" si="0"/>
        <v>56</v>
      </c>
      <c r="M25" s="6" t="str">
        <f ca="1">LOOKUP(L25,$F$9:$G$11,$C$9:$C$11)</f>
        <v>Fair</v>
      </c>
      <c r="N25" s="6">
        <f t="shared" ca="1" si="1"/>
        <v>60</v>
      </c>
      <c r="O25" s="1" t="str">
        <f ca="1">IF(M25=$C$34,LOOKUP(N25,$C$35:$D$41,C$25:C$31),IF(M25=$E$34,LOOKUP(N25,$E$35:$F$40,C$25:C$31),IF(M25=$G$34,LOOKUP($N$8,$G$35:$H$39,C$25:C$31))))</f>
        <v>60</v>
      </c>
      <c r="P25" s="22">
        <f ca="1">IF(O25&lt;$D$47,O25*$D$45,$D$47*$D$45)</f>
        <v>30</v>
      </c>
      <c r="Q25" s="7" t="str">
        <f t="shared" ca="1" si="3"/>
        <v>$30</v>
      </c>
      <c r="R25" s="6">
        <f ca="1">IF(O25&gt;$D$47,(O25-$D$47)*($D$45-$D$44),0)</f>
        <v>0</v>
      </c>
      <c r="S25" s="7" t="str">
        <f t="shared" ca="1" si="4"/>
        <v>$0</v>
      </c>
      <c r="T25" s="6">
        <f ca="1">IF($D$47-O25&gt;0,($D$47-O25)*$D$46,0)</f>
        <v>0.5</v>
      </c>
      <c r="U25" s="7" t="str">
        <f t="shared" ca="1" si="5"/>
        <v>$0,5</v>
      </c>
      <c r="V25" s="6">
        <f>$D$47*$D$44</f>
        <v>23.1</v>
      </c>
      <c r="W25" s="7" t="str">
        <f t="shared" si="6"/>
        <v>$23,1</v>
      </c>
      <c r="X25" s="6">
        <f t="shared" ca="1" si="2"/>
        <v>7.3999999999999986</v>
      </c>
      <c r="Y25" s="23" t="str">
        <f t="shared" ca="1" si="7"/>
        <v>$7,4</v>
      </c>
      <c r="AB25" s="6" t="s">
        <v>55</v>
      </c>
      <c r="AC25" s="6">
        <v>172.59999999999985</v>
      </c>
      <c r="AD25" s="6"/>
      <c r="AE25" s="6"/>
      <c r="AF25" s="6"/>
      <c r="AG25" s="6"/>
    </row>
    <row r="26" spans="1:33" ht="15.75" customHeight="1" x14ac:dyDescent="0.25">
      <c r="C26" s="4" t="s">
        <v>30</v>
      </c>
      <c r="D26" s="4">
        <f>D25+D16</f>
        <v>0.08</v>
      </c>
      <c r="E26" s="4">
        <f>E25+E16</f>
        <v>0.28000000000000003</v>
      </c>
      <c r="F26" s="4">
        <f>F25+F16</f>
        <v>0.66</v>
      </c>
      <c r="K26" s="21" t="s">
        <v>56</v>
      </c>
      <c r="L26" s="6">
        <f t="shared" ca="1" si="0"/>
        <v>79</v>
      </c>
      <c r="M26" s="6" t="str">
        <f ca="1">LOOKUP(L26,$F$9:$G$11,$C$9:$C$11)</f>
        <v>Fair</v>
      </c>
      <c r="N26" s="6">
        <f t="shared" ca="1" si="1"/>
        <v>36</v>
      </c>
      <c r="O26" s="1" t="str">
        <f ca="1">IF(M26=$C$34,LOOKUP(N26,$C$35:$D$41,C$25:C$31),IF(M26=$E$34,LOOKUP(N26,$E$35:$F$40,C$25:C$31),IF(M26=$G$34,LOOKUP($N$8,$G$35:$H$39,C$25:C$31))))</f>
        <v>60</v>
      </c>
      <c r="P26" s="22">
        <f ca="1">IF(O26&lt;$D$47,O26*$D$45,$D$47*$D$45)</f>
        <v>30</v>
      </c>
      <c r="Q26" s="7" t="str">
        <f t="shared" ca="1" si="3"/>
        <v>$30</v>
      </c>
      <c r="R26" s="6">
        <f ca="1">IF(O26&gt;$D$47,(O26-$D$47)*($D$45-$D$44),0)</f>
        <v>0</v>
      </c>
      <c r="S26" s="7" t="str">
        <f t="shared" ca="1" si="4"/>
        <v>$0</v>
      </c>
      <c r="T26" s="6">
        <f ca="1">IF($D$47-O26&gt;0,($D$47-O26)*$D$46,0)</f>
        <v>0.5</v>
      </c>
      <c r="U26" s="7" t="str">
        <f t="shared" ca="1" si="5"/>
        <v>$0,5</v>
      </c>
      <c r="V26" s="6">
        <f>$D$47*$D$44</f>
        <v>23.1</v>
      </c>
      <c r="W26" s="7" t="str">
        <f t="shared" si="6"/>
        <v>$23,1</v>
      </c>
      <c r="X26" s="6">
        <f t="shared" ca="1" si="2"/>
        <v>7.3999999999999986</v>
      </c>
      <c r="Y26" s="23" t="str">
        <f t="shared" ca="1" si="7"/>
        <v>$7,4</v>
      </c>
      <c r="AB26" s="6" t="s">
        <v>56</v>
      </c>
      <c r="AC26" s="6">
        <v>102.89999999999981</v>
      </c>
      <c r="AD26" s="6"/>
      <c r="AE26" s="6"/>
      <c r="AF26" s="6"/>
      <c r="AG26" s="6"/>
    </row>
    <row r="27" spans="1:33" ht="15.75" customHeight="1" x14ac:dyDescent="0.25">
      <c r="C27" s="4" t="s">
        <v>34</v>
      </c>
      <c r="D27" s="4">
        <f t="shared" ref="D27:D31" si="9">D26+D17</f>
        <v>0.22999999999999998</v>
      </c>
      <c r="E27" s="4">
        <f t="shared" ref="E27:E30" si="10">E26+E17</f>
        <v>0.68</v>
      </c>
      <c r="F27" s="4">
        <f t="shared" ref="F27:F29" si="11">F26+F17</f>
        <v>0.82000000000000006</v>
      </c>
      <c r="K27" s="21" t="s">
        <v>57</v>
      </c>
      <c r="L27" s="6">
        <f t="shared" ca="1" si="0"/>
        <v>98</v>
      </c>
      <c r="M27" s="6" t="str">
        <f ca="1">LOOKUP(L27,$F$9:$G$11,$C$9:$C$11)</f>
        <v>Poor</v>
      </c>
      <c r="N27" s="6">
        <f t="shared" ca="1" si="1"/>
        <v>60</v>
      </c>
      <c r="O27" s="1" t="str">
        <f ca="1">IF(M27=$C$34,LOOKUP(N27,$C$35:$D$41,C$25:C$31),IF(M27=$E$34,LOOKUP(N27,$E$35:$F$40,C$25:C$31),IF(M27=$G$34,LOOKUP($N$8,$G$35:$H$39,C$25:C$31))))</f>
        <v>40</v>
      </c>
      <c r="P27" s="22">
        <f ca="1">IF(O27&lt;$D$47,O27*$D$45,$D$47*$D$45)</f>
        <v>20</v>
      </c>
      <c r="Q27" s="7" t="str">
        <f t="shared" ca="1" si="3"/>
        <v>$20</v>
      </c>
      <c r="R27" s="6">
        <f ca="1">IF(O27&gt;$D$47,(O27-$D$47)*($D$45-$D$44),0)</f>
        <v>0</v>
      </c>
      <c r="S27" s="7" t="str">
        <f t="shared" ca="1" si="4"/>
        <v>$0</v>
      </c>
      <c r="T27" s="6">
        <f ca="1">IF($D$47-O27&gt;0,($D$47-O27)*$D$46,0)</f>
        <v>1.5</v>
      </c>
      <c r="U27" s="7" t="str">
        <f t="shared" ca="1" si="5"/>
        <v>$1,5</v>
      </c>
      <c r="V27" s="6">
        <f>$D$47*$D$44</f>
        <v>23.1</v>
      </c>
      <c r="W27" s="7" t="str">
        <f t="shared" si="6"/>
        <v>$23,1</v>
      </c>
      <c r="X27" s="6">
        <f t="shared" ca="1" si="2"/>
        <v>-1.6000000000000014</v>
      </c>
      <c r="Y27" s="23" t="str">
        <f t="shared" ca="1" si="7"/>
        <v>$-1,6</v>
      </c>
      <c r="AB27" s="6" t="s">
        <v>57</v>
      </c>
      <c r="AC27" s="6">
        <v>149.59999999999985</v>
      </c>
      <c r="AD27" s="6"/>
      <c r="AE27" s="6"/>
      <c r="AF27" s="6"/>
      <c r="AG27" s="6"/>
    </row>
    <row r="28" spans="1:33" ht="15.75" customHeight="1" x14ac:dyDescent="0.25">
      <c r="C28" s="4" t="s">
        <v>38</v>
      </c>
      <c r="D28" s="4">
        <f t="shared" si="9"/>
        <v>0.43</v>
      </c>
      <c r="E28" s="4">
        <f t="shared" si="10"/>
        <v>0.88000000000000012</v>
      </c>
      <c r="F28" s="4">
        <f t="shared" si="11"/>
        <v>0.94000000000000006</v>
      </c>
      <c r="K28" s="33"/>
      <c r="L28" s="34"/>
      <c r="M28" s="34"/>
      <c r="N28" s="34"/>
      <c r="O28" s="34" t="s">
        <v>61</v>
      </c>
      <c r="P28" s="34">
        <f ca="1">SUM(P8:P27)</f>
        <v>610</v>
      </c>
      <c r="Q28" s="35" t="str">
        <f t="shared" ca="1" si="3"/>
        <v>$610</v>
      </c>
      <c r="R28" s="35">
        <f ca="1">SUM(R8:R27)</f>
        <v>6.7999999999999989</v>
      </c>
      <c r="S28" s="35" t="str">
        <f t="shared" ca="1" si="4"/>
        <v>$6,8</v>
      </c>
      <c r="T28" s="34">
        <f ca="1">SUM(T8:T27)</f>
        <v>10.5</v>
      </c>
      <c r="U28" s="35" t="str">
        <f t="shared" ca="1" si="5"/>
        <v>$10,5</v>
      </c>
      <c r="V28" s="34">
        <f>SUM(V8:V27)</f>
        <v>462.00000000000017</v>
      </c>
      <c r="W28" s="35" t="str">
        <f t="shared" si="6"/>
        <v>$462</v>
      </c>
      <c r="X28" s="35">
        <f t="shared" ca="1" si="2"/>
        <v>151.69999999999987</v>
      </c>
      <c r="Y28" s="36" t="str">
        <f ca="1">"$" &amp; X28</f>
        <v>$151,7</v>
      </c>
      <c r="AB28" s="6" t="s">
        <v>62</v>
      </c>
      <c r="AC28" s="6">
        <v>144.39999999999981</v>
      </c>
      <c r="AD28" s="6"/>
      <c r="AE28" s="6"/>
      <c r="AF28" s="6"/>
      <c r="AG28" s="6"/>
    </row>
    <row r="29" spans="1:33" ht="15.75" customHeight="1" x14ac:dyDescent="0.25">
      <c r="C29" s="4" t="s">
        <v>40</v>
      </c>
      <c r="D29" s="4">
        <f t="shared" si="9"/>
        <v>0.78</v>
      </c>
      <c r="E29" s="4">
        <f t="shared" si="10"/>
        <v>0.96000000000000008</v>
      </c>
      <c r="F29" s="4">
        <f t="shared" si="11"/>
        <v>1</v>
      </c>
      <c r="K29" s="6"/>
      <c r="L29" s="6"/>
      <c r="M29" s="6"/>
      <c r="N29" s="6"/>
      <c r="O29" s="6"/>
      <c r="P29" s="6"/>
      <c r="Q29" s="6"/>
      <c r="S29" s="6"/>
      <c r="T29" s="6"/>
      <c r="U29" s="6"/>
      <c r="V29" s="6"/>
      <c r="W29" s="6"/>
      <c r="X29" s="6"/>
      <c r="Y29" s="6"/>
      <c r="Z29" s="6"/>
      <c r="AA29" s="6"/>
      <c r="AB29" s="6" t="s">
        <v>63</v>
      </c>
      <c r="AC29" s="6">
        <v>152.99999999999983</v>
      </c>
      <c r="AD29" s="6"/>
      <c r="AE29" s="6"/>
      <c r="AF29" s="6"/>
      <c r="AG29" s="6"/>
    </row>
    <row r="30" spans="1:33" ht="15.75" customHeight="1" x14ac:dyDescent="0.25">
      <c r="C30" s="4" t="s">
        <v>42</v>
      </c>
      <c r="D30" s="4">
        <f t="shared" si="9"/>
        <v>0.93</v>
      </c>
      <c r="E30" s="4">
        <f t="shared" si="10"/>
        <v>1</v>
      </c>
      <c r="F30" s="4"/>
      <c r="K30" s="6"/>
      <c r="L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 t="s">
        <v>58</v>
      </c>
      <c r="AC30" s="6">
        <v>214.89999999999981</v>
      </c>
      <c r="AD30" s="6"/>
      <c r="AE30" s="6"/>
      <c r="AF30" s="6"/>
      <c r="AG30" s="6"/>
    </row>
    <row r="31" spans="1:33" ht="15.75" customHeight="1" x14ac:dyDescent="0.25">
      <c r="C31" s="4" t="s">
        <v>44</v>
      </c>
      <c r="D31" s="4">
        <f t="shared" si="9"/>
        <v>1</v>
      </c>
      <c r="E31" s="4"/>
      <c r="F31" s="4"/>
      <c r="K31" s="6"/>
      <c r="L31" s="6"/>
      <c r="O31" s="37"/>
      <c r="P31" s="37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 t="s">
        <v>64</v>
      </c>
      <c r="AC31" s="6">
        <v>139.49999999999983</v>
      </c>
      <c r="AD31" s="6"/>
      <c r="AE31" s="6"/>
      <c r="AF31" s="6"/>
      <c r="AG31" s="6"/>
    </row>
    <row r="32" spans="1:33" ht="15.75" customHeight="1" x14ac:dyDescent="0.25">
      <c r="A32" s="6"/>
      <c r="B32" s="6"/>
      <c r="C32" s="6"/>
      <c r="J32" s="6"/>
      <c r="K32" s="6"/>
      <c r="L32" s="6"/>
      <c r="O32" s="37"/>
      <c r="P32" s="6"/>
      <c r="Q32" s="6"/>
      <c r="R32" s="6"/>
      <c r="S32" s="6"/>
      <c r="T32" s="6"/>
      <c r="U32" s="6"/>
      <c r="V32" s="6"/>
      <c r="W32" s="6" t="s">
        <v>11</v>
      </c>
      <c r="X32" s="6"/>
      <c r="Y32" s="6"/>
      <c r="Z32" s="6"/>
      <c r="AA32" s="6"/>
      <c r="AB32" s="6" t="s">
        <v>65</v>
      </c>
      <c r="AC32" s="6">
        <v>109.69999999999987</v>
      </c>
      <c r="AD32" s="6"/>
      <c r="AE32" s="6"/>
      <c r="AF32" s="6"/>
      <c r="AG32" s="6"/>
    </row>
    <row r="33" spans="1:33" ht="15.75" customHeight="1" x14ac:dyDescent="0.25">
      <c r="C33" s="30" t="s">
        <v>48</v>
      </c>
      <c r="D33" s="31"/>
      <c r="E33" s="31"/>
      <c r="F33" s="31"/>
      <c r="G33" s="31"/>
      <c r="H33" s="32"/>
      <c r="J33" s="6"/>
      <c r="K33" s="6"/>
      <c r="L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 t="s">
        <v>66</v>
      </c>
      <c r="AC33" s="6">
        <v>139.49999999999983</v>
      </c>
      <c r="AD33" s="6"/>
      <c r="AE33" s="6"/>
      <c r="AF33" s="6"/>
      <c r="AG33" s="6"/>
    </row>
    <row r="34" spans="1:33" ht="15.75" customHeight="1" x14ac:dyDescent="0.25">
      <c r="C34" s="38" t="s">
        <v>7</v>
      </c>
      <c r="D34" s="39"/>
      <c r="E34" s="38" t="s">
        <v>8</v>
      </c>
      <c r="F34" s="39"/>
      <c r="G34" s="38" t="s">
        <v>9</v>
      </c>
      <c r="H34" s="39"/>
      <c r="J34" s="6"/>
      <c r="K34" s="6"/>
      <c r="L34" s="6"/>
      <c r="O34" s="6"/>
      <c r="P34" s="37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 t="s">
        <v>67</v>
      </c>
      <c r="AC34" s="6">
        <v>151.89999999999981</v>
      </c>
      <c r="AD34" s="6"/>
      <c r="AE34" s="6"/>
      <c r="AF34" s="6"/>
      <c r="AG34" s="6"/>
    </row>
    <row r="35" spans="1:33" ht="15.75" customHeight="1" x14ac:dyDescent="0.25">
      <c r="C35" s="2">
        <v>1</v>
      </c>
      <c r="D35" s="2">
        <f>D25*100</f>
        <v>3</v>
      </c>
      <c r="E35" s="2">
        <v>1</v>
      </c>
      <c r="F35" s="2">
        <f>E25*100</f>
        <v>10</v>
      </c>
      <c r="G35" s="2">
        <v>1</v>
      </c>
      <c r="H35" s="2">
        <f>F25*100</f>
        <v>44</v>
      </c>
      <c r="J35" s="6"/>
      <c r="K35" s="6"/>
      <c r="L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 t="s">
        <v>68</v>
      </c>
      <c r="AC35" s="6">
        <v>192.89999999999981</v>
      </c>
      <c r="AD35" s="6"/>
      <c r="AE35" s="6"/>
      <c r="AF35" s="6"/>
      <c r="AG35" s="6"/>
    </row>
    <row r="36" spans="1:33" ht="15.75" customHeight="1" x14ac:dyDescent="0.25">
      <c r="C36" s="2">
        <f t="shared" ref="C36:C41" si="12">D35+1</f>
        <v>4</v>
      </c>
      <c r="D36" s="2">
        <f>D26*100</f>
        <v>8</v>
      </c>
      <c r="E36" s="2">
        <f t="shared" ref="E36:E40" si="13">F35+1</f>
        <v>11</v>
      </c>
      <c r="F36" s="2">
        <f>E26*100</f>
        <v>28.000000000000004</v>
      </c>
      <c r="G36" s="2">
        <f t="shared" ref="G36:G39" si="14">H35+1</f>
        <v>45</v>
      </c>
      <c r="H36" s="2">
        <f>F26*100</f>
        <v>66</v>
      </c>
      <c r="J36" s="6"/>
      <c r="K36" s="6"/>
      <c r="L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 t="s">
        <v>69</v>
      </c>
      <c r="AC36" s="6">
        <v>190.09999999999985</v>
      </c>
      <c r="AD36" s="6"/>
      <c r="AE36" s="6"/>
      <c r="AF36" s="6"/>
      <c r="AG36" s="6"/>
    </row>
    <row r="37" spans="1:33" ht="15.75" customHeight="1" x14ac:dyDescent="0.25">
      <c r="C37" s="2">
        <f t="shared" si="12"/>
        <v>9</v>
      </c>
      <c r="D37" s="2">
        <f>D27*100</f>
        <v>23</v>
      </c>
      <c r="E37" s="2">
        <f t="shared" si="13"/>
        <v>29.000000000000004</v>
      </c>
      <c r="F37" s="2">
        <f>E27*100</f>
        <v>68</v>
      </c>
      <c r="G37" s="2">
        <f t="shared" si="14"/>
        <v>67</v>
      </c>
      <c r="H37" s="2">
        <f>F27*100</f>
        <v>82</v>
      </c>
      <c r="J37" s="6"/>
      <c r="K37" s="6"/>
      <c r="L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 t="s">
        <v>70</v>
      </c>
      <c r="AC37" s="6">
        <v>185.09999999999985</v>
      </c>
      <c r="AD37" s="6"/>
      <c r="AE37" s="6"/>
      <c r="AF37" s="6"/>
      <c r="AG37" s="6"/>
    </row>
    <row r="38" spans="1:33" ht="15.75" customHeight="1" x14ac:dyDescent="0.25">
      <c r="C38" s="2">
        <f t="shared" si="12"/>
        <v>24</v>
      </c>
      <c r="D38" s="2">
        <f>D28*100</f>
        <v>43</v>
      </c>
      <c r="E38" s="2">
        <f t="shared" si="13"/>
        <v>69</v>
      </c>
      <c r="F38" s="2">
        <f>E28*100</f>
        <v>88.000000000000014</v>
      </c>
      <c r="G38" s="2">
        <f t="shared" si="14"/>
        <v>83</v>
      </c>
      <c r="H38" s="2">
        <f>F28*100</f>
        <v>94</v>
      </c>
      <c r="J38" s="6"/>
      <c r="K38" s="6"/>
      <c r="L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 t="s">
        <v>71</v>
      </c>
      <c r="AC38" s="6">
        <v>133.29999999999978</v>
      </c>
      <c r="AD38" s="6"/>
      <c r="AE38" s="6"/>
      <c r="AF38" s="6"/>
      <c r="AG38" s="6"/>
    </row>
    <row r="39" spans="1:33" ht="15.75" customHeight="1" x14ac:dyDescent="0.25">
      <c r="C39" s="2">
        <f t="shared" si="12"/>
        <v>44</v>
      </c>
      <c r="D39" s="2">
        <f>D29*100</f>
        <v>78</v>
      </c>
      <c r="E39" s="2">
        <f t="shared" si="13"/>
        <v>89.000000000000014</v>
      </c>
      <c r="F39" s="2">
        <f>E29*100</f>
        <v>96.000000000000014</v>
      </c>
      <c r="G39" s="2">
        <f t="shared" si="14"/>
        <v>95</v>
      </c>
      <c r="H39" s="2">
        <f>F29*100</f>
        <v>100</v>
      </c>
      <c r="J39" s="6"/>
      <c r="K39" s="6"/>
      <c r="L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 t="s">
        <v>72</v>
      </c>
      <c r="AC39" s="6">
        <v>194.19999999999987</v>
      </c>
      <c r="AD39" s="6"/>
      <c r="AE39" s="6"/>
      <c r="AF39" s="6"/>
      <c r="AG39" s="6"/>
    </row>
    <row r="40" spans="1:33" ht="15.75" customHeight="1" x14ac:dyDescent="0.25">
      <c r="C40" s="2">
        <f t="shared" si="12"/>
        <v>79</v>
      </c>
      <c r="D40" s="2">
        <f>D30*100</f>
        <v>93</v>
      </c>
      <c r="E40" s="2">
        <f t="shared" si="13"/>
        <v>97.000000000000014</v>
      </c>
      <c r="F40" s="2">
        <f>E30*100</f>
        <v>100</v>
      </c>
      <c r="G40" s="2"/>
      <c r="H40" s="2"/>
      <c r="J40" s="6"/>
      <c r="K40" s="6"/>
      <c r="L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 t="s">
        <v>73</v>
      </c>
      <c r="AC40" s="6">
        <v>173.79999999999978</v>
      </c>
      <c r="AD40" s="6"/>
      <c r="AE40" s="6"/>
      <c r="AF40" s="6"/>
      <c r="AG40" s="6"/>
    </row>
    <row r="41" spans="1:33" ht="15.75" customHeight="1" x14ac:dyDescent="0.25">
      <c r="C41" s="2">
        <f t="shared" si="12"/>
        <v>94</v>
      </c>
      <c r="D41" s="2">
        <f>D31*100</f>
        <v>100</v>
      </c>
      <c r="E41" s="2"/>
      <c r="F41" s="2"/>
      <c r="G41" s="2"/>
      <c r="H41" s="2"/>
      <c r="I41" s="6"/>
      <c r="J41" s="6"/>
      <c r="K41" s="6"/>
      <c r="L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 t="s">
        <v>74</v>
      </c>
      <c r="AC41" s="6">
        <v>201.19999999999987</v>
      </c>
      <c r="AD41" s="6"/>
      <c r="AE41" s="6"/>
      <c r="AF41" s="6"/>
      <c r="AG41" s="6"/>
    </row>
    <row r="42" spans="1:33" ht="15.75" customHeight="1" x14ac:dyDescent="0.25">
      <c r="A42" s="6"/>
      <c r="B42" s="6"/>
      <c r="C42" s="6"/>
      <c r="F42" s="6"/>
      <c r="G42" s="6"/>
      <c r="H42" s="6"/>
      <c r="I42" s="6"/>
      <c r="J42" s="6"/>
      <c r="K42" s="6"/>
      <c r="L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 t="s">
        <v>75</v>
      </c>
      <c r="AC42" s="6">
        <v>161.59999999999985</v>
      </c>
      <c r="AD42" s="6"/>
      <c r="AE42" s="6"/>
      <c r="AF42" s="6"/>
      <c r="AG42" s="6"/>
    </row>
    <row r="43" spans="1:33" ht="15.75" customHeight="1" x14ac:dyDescent="0.25">
      <c r="A43" s="6"/>
      <c r="B43" s="6"/>
      <c r="C43" s="25" t="s">
        <v>24</v>
      </c>
      <c r="D43" s="24"/>
      <c r="F43" s="6"/>
      <c r="G43" s="6"/>
      <c r="H43" s="6"/>
      <c r="I43" s="6"/>
      <c r="J43" s="6"/>
      <c r="K43" s="6"/>
      <c r="L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 t="s">
        <v>76</v>
      </c>
      <c r="AC43" s="6">
        <v>144.39999999999981</v>
      </c>
      <c r="AD43" s="6"/>
      <c r="AE43" s="6"/>
      <c r="AF43" s="6"/>
      <c r="AG43" s="6"/>
    </row>
    <row r="44" spans="1:33" ht="15.75" customHeight="1" x14ac:dyDescent="0.25">
      <c r="A44" s="6"/>
      <c r="B44" s="6"/>
      <c r="C44" s="27" t="s">
        <v>27</v>
      </c>
      <c r="D44" s="3" t="s">
        <v>28</v>
      </c>
      <c r="F44" s="6"/>
      <c r="G44" s="6"/>
      <c r="H44" s="6"/>
      <c r="I44" s="6"/>
      <c r="J44" s="6"/>
      <c r="K44" s="6"/>
      <c r="L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 t="s">
        <v>77</v>
      </c>
      <c r="AC44" s="6">
        <v>96.199999999999875</v>
      </c>
      <c r="AD44" s="6"/>
      <c r="AE44" s="6"/>
      <c r="AF44" s="6"/>
      <c r="AG44" s="6"/>
    </row>
    <row r="45" spans="1:33" ht="15.75" customHeight="1" x14ac:dyDescent="0.25">
      <c r="A45" s="6"/>
      <c r="B45" s="6"/>
      <c r="C45" s="27" t="s">
        <v>31</v>
      </c>
      <c r="D45" s="3" t="s">
        <v>32</v>
      </c>
      <c r="F45" s="6"/>
      <c r="G45" s="6"/>
      <c r="H45" s="6"/>
      <c r="I45" s="6"/>
      <c r="J45" s="6"/>
      <c r="K45" s="6"/>
      <c r="L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 t="s">
        <v>78</v>
      </c>
      <c r="AC45" s="6">
        <v>153.39999999999981</v>
      </c>
      <c r="AD45" s="6"/>
      <c r="AE45" s="6"/>
      <c r="AF45" s="6"/>
      <c r="AG45" s="6"/>
    </row>
    <row r="46" spans="1:33" ht="15.75" customHeight="1" x14ac:dyDescent="0.25">
      <c r="A46" s="6"/>
      <c r="B46" s="6"/>
      <c r="C46" s="27" t="s">
        <v>35</v>
      </c>
      <c r="D46" s="3" t="s">
        <v>36</v>
      </c>
      <c r="F46" s="6"/>
      <c r="G46" s="6"/>
      <c r="H46" s="6"/>
      <c r="I46" s="6"/>
      <c r="J46" s="6"/>
      <c r="K46" s="6"/>
      <c r="L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 t="s">
        <v>79</v>
      </c>
      <c r="AC46" s="6">
        <v>166.29999999999978</v>
      </c>
      <c r="AD46" s="6"/>
      <c r="AE46" s="6"/>
      <c r="AF46" s="6"/>
      <c r="AG46" s="6"/>
    </row>
    <row r="47" spans="1:33" ht="28.5" x14ac:dyDescent="0.25">
      <c r="A47" s="6"/>
      <c r="B47" s="6"/>
      <c r="C47" s="28" t="s">
        <v>443</v>
      </c>
      <c r="D47" s="29" t="s">
        <v>38</v>
      </c>
      <c r="E47" s="6"/>
      <c r="F47" s="6"/>
      <c r="G47" s="6"/>
      <c r="H47" s="6"/>
      <c r="I47" s="6"/>
      <c r="J47" s="6"/>
      <c r="K47" s="6"/>
      <c r="L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 t="s">
        <v>26</v>
      </c>
      <c r="AC47" s="6">
        <v>153.39999999999981</v>
      </c>
      <c r="AD47" s="6"/>
      <c r="AE47" s="6"/>
      <c r="AF47" s="6"/>
      <c r="AG47" s="6"/>
    </row>
    <row r="48" spans="1:33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 t="s">
        <v>80</v>
      </c>
      <c r="AC48" s="6">
        <v>127.69999999999987</v>
      </c>
      <c r="AD48" s="6"/>
      <c r="AE48" s="6"/>
      <c r="AF48" s="6"/>
      <c r="AG48" s="6"/>
    </row>
    <row r="49" spans="1:33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 t="s">
        <v>81</v>
      </c>
      <c r="AC49" s="6">
        <v>138.39999999999981</v>
      </c>
      <c r="AD49" s="6"/>
      <c r="AE49" s="6"/>
      <c r="AF49" s="6"/>
      <c r="AG49" s="6"/>
    </row>
    <row r="50" spans="1:33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 t="s">
        <v>59</v>
      </c>
      <c r="AC50" s="6">
        <v>200.39999999999981</v>
      </c>
      <c r="AD50" s="6"/>
      <c r="AE50" s="6"/>
      <c r="AF50" s="6"/>
      <c r="AG50" s="6"/>
    </row>
    <row r="51" spans="1:33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 t="s">
        <v>82</v>
      </c>
      <c r="AC51" s="6">
        <v>55.699999999999875</v>
      </c>
      <c r="AD51" s="6"/>
      <c r="AE51" s="6"/>
      <c r="AF51" s="6"/>
      <c r="AG51" s="6"/>
    </row>
    <row r="52" spans="1:33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 t="s">
        <v>83</v>
      </c>
      <c r="AC52" s="6">
        <v>131.09999999999985</v>
      </c>
      <c r="AD52" s="6"/>
      <c r="AE52" s="6"/>
      <c r="AF52" s="6"/>
      <c r="AG52" s="6"/>
    </row>
    <row r="53" spans="1:33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 t="s">
        <v>84</v>
      </c>
      <c r="AC53" s="6">
        <v>112.49999999999983</v>
      </c>
      <c r="AD53" s="6"/>
      <c r="AE53" s="6"/>
      <c r="AF53" s="6"/>
      <c r="AG53" s="6"/>
    </row>
    <row r="54" spans="1:33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 t="s">
        <v>85</v>
      </c>
      <c r="AC54" s="6">
        <v>158.59999999999985</v>
      </c>
      <c r="AD54" s="6"/>
      <c r="AE54" s="6"/>
      <c r="AF54" s="6"/>
      <c r="AG54" s="6"/>
    </row>
    <row r="55" spans="1:33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 t="s">
        <v>86</v>
      </c>
      <c r="AC55" s="6">
        <v>113.59999999999985</v>
      </c>
      <c r="AD55" s="6"/>
      <c r="AE55" s="6"/>
      <c r="AF55" s="6"/>
      <c r="AG55" s="6"/>
    </row>
    <row r="56" spans="1:33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 t="s">
        <v>87</v>
      </c>
      <c r="AC56" s="6">
        <v>125.79999999999978</v>
      </c>
      <c r="AD56" s="6"/>
      <c r="AE56" s="6"/>
      <c r="AF56" s="6"/>
      <c r="AG56" s="6"/>
    </row>
    <row r="57" spans="1:33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 t="s">
        <v>30</v>
      </c>
      <c r="AC57" s="6">
        <v>136.59999999999985</v>
      </c>
      <c r="AD57" s="6"/>
      <c r="AE57" s="6"/>
      <c r="AF57" s="6"/>
      <c r="AG57" s="6"/>
    </row>
    <row r="58" spans="1:33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 t="s">
        <v>88</v>
      </c>
      <c r="AC58" s="6">
        <v>131.99999999999983</v>
      </c>
      <c r="AD58" s="6"/>
      <c r="AE58" s="6"/>
      <c r="AF58" s="6"/>
      <c r="AG58" s="6"/>
    </row>
    <row r="59" spans="1:33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 t="s">
        <v>89</v>
      </c>
      <c r="AC59" s="6">
        <v>172.99999999999983</v>
      </c>
      <c r="AD59" s="6"/>
      <c r="AE59" s="6"/>
      <c r="AF59" s="6"/>
      <c r="AG59" s="6"/>
    </row>
    <row r="60" spans="1:33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 t="s">
        <v>90</v>
      </c>
      <c r="AC60" s="6">
        <v>133.29999999999978</v>
      </c>
      <c r="AD60" s="6"/>
      <c r="AE60" s="6"/>
      <c r="AF60" s="6"/>
      <c r="AG60" s="6"/>
    </row>
    <row r="61" spans="1:33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 t="s">
        <v>91</v>
      </c>
      <c r="AC61" s="6">
        <v>132.09999999999985</v>
      </c>
      <c r="AD61" s="6"/>
      <c r="AE61" s="6"/>
      <c r="AF61" s="6"/>
      <c r="AG61" s="6"/>
    </row>
    <row r="62" spans="1:33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 t="s">
        <v>92</v>
      </c>
      <c r="AC62" s="6">
        <v>135.89999999999981</v>
      </c>
      <c r="AD62" s="6"/>
      <c r="AE62" s="6"/>
      <c r="AF62" s="6"/>
      <c r="AG62" s="6"/>
    </row>
    <row r="63" spans="1:33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 t="s">
        <v>93</v>
      </c>
      <c r="AC63" s="6">
        <v>84.399999999999807</v>
      </c>
      <c r="AD63" s="6"/>
      <c r="AE63" s="6"/>
      <c r="AF63" s="6"/>
      <c r="AG63" s="6"/>
    </row>
    <row r="64" spans="1:33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 t="s">
        <v>94</v>
      </c>
      <c r="AC64" s="6">
        <v>178.69999999999987</v>
      </c>
      <c r="AD64" s="6"/>
      <c r="AE64" s="6"/>
      <c r="AF64" s="6"/>
      <c r="AG64" s="6"/>
    </row>
    <row r="65" spans="1:33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 t="s">
        <v>95</v>
      </c>
      <c r="AC65" s="6">
        <v>98.399999999999807</v>
      </c>
      <c r="AD65" s="6"/>
      <c r="AE65" s="6"/>
      <c r="AF65" s="6"/>
      <c r="AG65" s="6"/>
    </row>
    <row r="66" spans="1:33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 t="s">
        <v>96</v>
      </c>
      <c r="AC66" s="6">
        <v>96.199999999999875</v>
      </c>
      <c r="AD66" s="6"/>
      <c r="AE66" s="6"/>
      <c r="AF66" s="6"/>
      <c r="AG66" s="6"/>
    </row>
    <row r="67" spans="1:33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 t="s">
        <v>34</v>
      </c>
      <c r="AC67" s="6">
        <v>143.39999999999981</v>
      </c>
      <c r="AD67" s="6"/>
      <c r="AE67" s="6"/>
      <c r="AF67" s="6"/>
      <c r="AG67" s="6"/>
    </row>
    <row r="68" spans="1:33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 t="s">
        <v>97</v>
      </c>
      <c r="AC68" s="6">
        <v>154.29999999999978</v>
      </c>
      <c r="AD68" s="6"/>
      <c r="AE68" s="6"/>
      <c r="AF68" s="6"/>
      <c r="AG68" s="6"/>
    </row>
    <row r="69" spans="1:33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 t="s">
        <v>98</v>
      </c>
      <c r="AC69" s="6">
        <v>110.19999999999987</v>
      </c>
      <c r="AD69" s="6"/>
      <c r="AE69" s="6"/>
      <c r="AF69" s="6"/>
      <c r="AG69" s="6"/>
    </row>
    <row r="70" spans="1:33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 t="s">
        <v>99</v>
      </c>
      <c r="AC70" s="6">
        <v>170.29999999999978</v>
      </c>
      <c r="AD70" s="6"/>
      <c r="AE70" s="6"/>
      <c r="AF70" s="6"/>
      <c r="AG70" s="6"/>
    </row>
    <row r="71" spans="1:33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 t="s">
        <v>100</v>
      </c>
      <c r="AC71" s="7">
        <v>179.89999999999981</v>
      </c>
      <c r="AD71" s="6"/>
      <c r="AE71" s="6"/>
      <c r="AF71" s="6"/>
      <c r="AG71" s="6"/>
    </row>
    <row r="72" spans="1:33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 t="s">
        <v>101</v>
      </c>
      <c r="AC72" s="6">
        <v>115.89999999999981</v>
      </c>
      <c r="AD72" s="6"/>
      <c r="AE72" s="6"/>
      <c r="AF72" s="6"/>
      <c r="AG72" s="6"/>
    </row>
    <row r="73" spans="1:33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 t="s">
        <v>102</v>
      </c>
      <c r="AC73" s="6">
        <v>153.39999999999981</v>
      </c>
      <c r="AD73" s="6"/>
      <c r="AE73" s="6"/>
      <c r="AF73" s="6"/>
      <c r="AG73" s="6"/>
    </row>
    <row r="74" spans="1:33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 t="s">
        <v>103</v>
      </c>
      <c r="AC74" s="6">
        <v>79.899999999999807</v>
      </c>
      <c r="AD74" s="6"/>
      <c r="AE74" s="6"/>
      <c r="AF74" s="6"/>
      <c r="AG74" s="6"/>
    </row>
    <row r="75" spans="1:33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 t="s">
        <v>104</v>
      </c>
      <c r="AC75" s="7">
        <v>207.29999999999978</v>
      </c>
      <c r="AD75" s="6"/>
      <c r="AE75" s="6"/>
      <c r="AF75" s="6"/>
      <c r="AG75" s="6"/>
    </row>
    <row r="76" spans="1:33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 t="s">
        <v>105</v>
      </c>
      <c r="AC76" s="6">
        <v>140.99999999999983</v>
      </c>
      <c r="AD76" s="6"/>
      <c r="AE76" s="6"/>
      <c r="AF76" s="6"/>
      <c r="AG76" s="6"/>
    </row>
    <row r="77" spans="1:33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 t="s">
        <v>38</v>
      </c>
      <c r="AC77" s="6">
        <v>161.99999999999983</v>
      </c>
      <c r="AD77" s="6"/>
      <c r="AE77" s="6"/>
      <c r="AF77" s="6"/>
      <c r="AG77" s="6"/>
    </row>
    <row r="78" spans="1:33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 t="s">
        <v>106</v>
      </c>
      <c r="AC78" s="6">
        <v>183.09999999999985</v>
      </c>
      <c r="AD78" s="6"/>
      <c r="AE78" s="6"/>
      <c r="AF78" s="6"/>
      <c r="AG78" s="6"/>
    </row>
    <row r="79" spans="1:33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 t="s">
        <v>107</v>
      </c>
      <c r="AC79" s="6">
        <v>158.89999999999981</v>
      </c>
      <c r="AD79" s="6"/>
      <c r="AE79" s="6"/>
      <c r="AF79" s="6"/>
      <c r="AG79" s="6"/>
    </row>
    <row r="80" spans="1:33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 t="s">
        <v>108</v>
      </c>
      <c r="AC80" s="6">
        <v>130.49999999999983</v>
      </c>
      <c r="AD80" s="6"/>
      <c r="AE80" s="6"/>
      <c r="AF80" s="6"/>
      <c r="AG80" s="6"/>
    </row>
    <row r="81" spans="1:33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 t="s">
        <v>109</v>
      </c>
      <c r="AC81" s="6">
        <v>169.89999999999981</v>
      </c>
      <c r="AD81" s="6"/>
      <c r="AE81" s="6"/>
      <c r="AF81" s="6"/>
      <c r="AG81" s="6"/>
    </row>
    <row r="82" spans="1:33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 t="s">
        <v>110</v>
      </c>
      <c r="AC82" s="6">
        <v>180.29999999999978</v>
      </c>
      <c r="AD82" s="6"/>
      <c r="AE82" s="6"/>
      <c r="AF82" s="6"/>
      <c r="AG82" s="6"/>
    </row>
    <row r="83" spans="1:33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 t="s">
        <v>111</v>
      </c>
      <c r="AC83" s="6">
        <v>164.09999999999985</v>
      </c>
      <c r="AD83" s="6"/>
      <c r="AE83" s="6"/>
      <c r="AF83" s="6"/>
      <c r="AG83" s="6"/>
    </row>
    <row r="84" spans="1:33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 t="s">
        <v>112</v>
      </c>
      <c r="AC84" s="6">
        <v>115.29999999999978</v>
      </c>
      <c r="AD84" s="6"/>
      <c r="AE84" s="6"/>
      <c r="AF84" s="6"/>
      <c r="AG84" s="6"/>
    </row>
    <row r="85" spans="1:33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 t="s">
        <v>60</v>
      </c>
      <c r="AC85" s="6">
        <v>192.19999999999987</v>
      </c>
      <c r="AD85" s="6"/>
      <c r="AE85" s="6"/>
      <c r="AF85" s="6"/>
      <c r="AG85" s="6"/>
    </row>
    <row r="86" spans="1:33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 t="s">
        <v>113</v>
      </c>
      <c r="AC86" s="6">
        <v>102.79999999999978</v>
      </c>
      <c r="AD86" s="6"/>
      <c r="AE86" s="6"/>
      <c r="AF86" s="6"/>
      <c r="AG86" s="6"/>
    </row>
    <row r="87" spans="1:33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 t="s">
        <v>40</v>
      </c>
      <c r="AC87" s="6">
        <v>177.19999999999987</v>
      </c>
      <c r="AD87" s="6"/>
      <c r="AE87" s="6"/>
      <c r="AF87" s="6"/>
      <c r="AG87" s="6"/>
    </row>
    <row r="88" spans="1:33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 t="s">
        <v>114</v>
      </c>
      <c r="AC88" s="6">
        <v>155.79999999999978</v>
      </c>
      <c r="AD88" s="6"/>
      <c r="AE88" s="6"/>
      <c r="AF88" s="6"/>
      <c r="AG88" s="6"/>
    </row>
    <row r="89" spans="1:33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 t="s">
        <v>115</v>
      </c>
      <c r="AC89" s="6">
        <v>153.89999999999981</v>
      </c>
      <c r="AD89" s="6"/>
      <c r="AE89" s="6"/>
      <c r="AF89" s="6"/>
      <c r="AG89" s="6"/>
    </row>
    <row r="90" spans="1:33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 t="s">
        <v>116</v>
      </c>
      <c r="AC90" s="6">
        <v>90.399999999999807</v>
      </c>
      <c r="AD90" s="6"/>
      <c r="AE90" s="6"/>
      <c r="AF90" s="6"/>
      <c r="AG90" s="6"/>
    </row>
    <row r="91" spans="1:33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 t="s">
        <v>117</v>
      </c>
      <c r="AC91" s="6">
        <v>181.09999999999985</v>
      </c>
      <c r="AD91" s="6"/>
      <c r="AE91" s="6"/>
      <c r="AF91" s="6"/>
      <c r="AG91" s="6"/>
    </row>
    <row r="92" spans="1:33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 t="s">
        <v>118</v>
      </c>
      <c r="AC92" s="6">
        <v>109.69999999999987</v>
      </c>
      <c r="AD92" s="6"/>
      <c r="AE92" s="6"/>
      <c r="AF92" s="6"/>
      <c r="AG92" s="6"/>
    </row>
    <row r="93" spans="1:33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 t="s">
        <v>119</v>
      </c>
      <c r="AC93" s="6">
        <v>155.79999999999978</v>
      </c>
      <c r="AD93" s="6"/>
      <c r="AE93" s="6"/>
      <c r="AF93" s="6"/>
      <c r="AG93" s="6"/>
    </row>
    <row r="94" spans="1:33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 t="s">
        <v>120</v>
      </c>
      <c r="AC94" s="6">
        <v>123.19999999999987</v>
      </c>
      <c r="AD94" s="6"/>
      <c r="AE94" s="6"/>
      <c r="AF94" s="6"/>
      <c r="AG94" s="6"/>
    </row>
    <row r="95" spans="1:33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 t="s">
        <v>121</v>
      </c>
      <c r="AC95" s="6">
        <v>205.19999999999987</v>
      </c>
      <c r="AD95" s="6"/>
      <c r="AE95" s="6"/>
      <c r="AF95" s="6"/>
      <c r="AG95" s="6"/>
    </row>
    <row r="96" spans="1:33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 t="s">
        <v>122</v>
      </c>
      <c r="AC96" s="6">
        <v>138.19999999999987</v>
      </c>
      <c r="AD96" s="6"/>
      <c r="AE96" s="6"/>
      <c r="AF96" s="6"/>
      <c r="AG96" s="6"/>
    </row>
    <row r="97" spans="1:33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 t="s">
        <v>42</v>
      </c>
      <c r="AC97" s="6">
        <v>179.79999999999978</v>
      </c>
      <c r="AD97" s="6"/>
      <c r="AE97" s="6"/>
      <c r="AF97" s="6"/>
      <c r="AG97" s="6"/>
    </row>
    <row r="98" spans="1:33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 t="s">
        <v>123</v>
      </c>
      <c r="AC98" s="6">
        <v>205.49999999999983</v>
      </c>
      <c r="AD98" s="6"/>
      <c r="AE98" s="6"/>
      <c r="AF98" s="6"/>
      <c r="AG98" s="6"/>
    </row>
    <row r="99" spans="1:33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 t="s">
        <v>124</v>
      </c>
      <c r="AC99" s="6">
        <v>156.39999999999981</v>
      </c>
      <c r="AD99" s="6"/>
      <c r="AE99" s="6"/>
      <c r="AF99" s="6"/>
      <c r="AG99" s="6"/>
    </row>
    <row r="100" spans="1:33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 t="s">
        <v>125</v>
      </c>
      <c r="AC100" s="6">
        <v>116.99999999999983</v>
      </c>
      <c r="AD100" s="6"/>
      <c r="AE100" s="6"/>
      <c r="AF100" s="6"/>
      <c r="AG100" s="6"/>
    </row>
    <row r="101" spans="1:33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 t="s">
        <v>126</v>
      </c>
      <c r="AC101" s="6">
        <v>169.29999999999978</v>
      </c>
      <c r="AD101" s="6"/>
      <c r="AE101" s="6"/>
      <c r="AF101" s="6"/>
      <c r="AG101" s="6"/>
    </row>
    <row r="102" spans="1:33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 t="s">
        <v>127</v>
      </c>
      <c r="AC102" s="6">
        <v>157.49999999999983</v>
      </c>
      <c r="AD102" s="6"/>
      <c r="AE102" s="6"/>
      <c r="AF102" s="6"/>
      <c r="AG102" s="6"/>
    </row>
    <row r="103" spans="1:33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 t="s">
        <v>128</v>
      </c>
      <c r="AC103" s="6">
        <v>133.29999999999978</v>
      </c>
      <c r="AD103" s="6"/>
      <c r="AE103" s="6"/>
      <c r="AF103" s="6"/>
      <c r="AG103" s="6"/>
    </row>
    <row r="104" spans="1:33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 t="s">
        <v>129</v>
      </c>
      <c r="AC104" s="6">
        <v>138.19999999999987</v>
      </c>
      <c r="AD104" s="6"/>
      <c r="AE104" s="6"/>
      <c r="AF104" s="6"/>
      <c r="AG104" s="6"/>
    </row>
    <row r="105" spans="1:33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 t="s">
        <v>130</v>
      </c>
      <c r="AC105" s="6">
        <v>138.39999999999981</v>
      </c>
      <c r="AD105" s="6"/>
      <c r="AE105" s="6"/>
      <c r="AF105" s="6"/>
      <c r="AG105" s="6"/>
    </row>
    <row r="106" spans="1:33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 t="s">
        <v>131</v>
      </c>
      <c r="AC106" s="6">
        <v>161.19999999999987</v>
      </c>
      <c r="AD106" s="6"/>
      <c r="AE106" s="6"/>
      <c r="AF106" s="6"/>
      <c r="AG106" s="6"/>
    </row>
    <row r="107" spans="1:33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 t="s">
        <v>44</v>
      </c>
      <c r="AC107" s="6">
        <v>127.09999999999985</v>
      </c>
      <c r="AD107" s="6"/>
      <c r="AE107" s="6"/>
      <c r="AF107" s="6"/>
      <c r="AG107" s="6"/>
    </row>
    <row r="108" spans="1:33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 t="s">
        <v>132</v>
      </c>
      <c r="AC108" s="6">
        <v>148.29999999999978</v>
      </c>
      <c r="AD108" s="6"/>
      <c r="AE108" s="6"/>
      <c r="AF108" s="6"/>
      <c r="AG108" s="6"/>
    </row>
    <row r="109" spans="1:33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 t="s">
        <v>133</v>
      </c>
      <c r="AC109" s="6">
        <v>129.39999999999981</v>
      </c>
      <c r="AD109" s="6"/>
      <c r="AE109" s="6"/>
      <c r="AF109" s="6"/>
      <c r="AG109" s="6"/>
    </row>
    <row r="110" spans="1:33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 t="s">
        <v>134</v>
      </c>
      <c r="AC110" s="6">
        <v>179.19999999999987</v>
      </c>
      <c r="AD110" s="6"/>
      <c r="AE110" s="6"/>
      <c r="AF110" s="6"/>
      <c r="AG110" s="6"/>
    </row>
    <row r="111" spans="1:33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 t="s">
        <v>135</v>
      </c>
      <c r="AC111" s="6">
        <v>117.59999999999985</v>
      </c>
      <c r="AD111" s="6"/>
      <c r="AE111" s="6"/>
      <c r="AF111" s="6"/>
      <c r="AG111" s="6"/>
    </row>
    <row r="112" spans="1:33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 t="s">
        <v>136</v>
      </c>
      <c r="AC112" s="6">
        <v>115.69999999999987</v>
      </c>
      <c r="AD112" s="6"/>
      <c r="AE112" s="6"/>
      <c r="AF112" s="6"/>
      <c r="AG112" s="6"/>
    </row>
    <row r="113" spans="1:33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 t="s">
        <v>137</v>
      </c>
      <c r="AC113" s="6">
        <v>187.19999999999987</v>
      </c>
      <c r="AD113" s="6"/>
      <c r="AE113" s="6"/>
      <c r="AF113" s="6"/>
      <c r="AG113" s="6"/>
    </row>
    <row r="114" spans="1:33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 t="s">
        <v>138</v>
      </c>
      <c r="AC114" s="6">
        <v>175.29999999999978</v>
      </c>
      <c r="AD114" s="6"/>
      <c r="AE114" s="6"/>
      <c r="AF114" s="6"/>
      <c r="AG114" s="6"/>
    </row>
    <row r="115" spans="1:33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 t="s">
        <v>139</v>
      </c>
      <c r="AC115" s="6">
        <v>166.49999999999983</v>
      </c>
      <c r="AD115" s="6"/>
      <c r="AE115" s="6"/>
      <c r="AF115" s="6"/>
      <c r="AG115" s="6"/>
    </row>
    <row r="116" spans="1:33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 t="s">
        <v>140</v>
      </c>
      <c r="AC116" s="6">
        <v>168.19999999999987</v>
      </c>
      <c r="AD116" s="6"/>
      <c r="AE116" s="6"/>
      <c r="AF116" s="6"/>
      <c r="AG116" s="6"/>
    </row>
    <row r="117" spans="1:33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 t="s">
        <v>141</v>
      </c>
      <c r="AC117" s="6">
        <v>202.09999999999985</v>
      </c>
      <c r="AD117" s="6"/>
      <c r="AE117" s="6"/>
      <c r="AF117" s="6"/>
      <c r="AG117" s="6"/>
    </row>
    <row r="118" spans="1:33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 t="s">
        <v>142</v>
      </c>
      <c r="AC118" s="6">
        <v>129.89999999999981</v>
      </c>
      <c r="AD118" s="6"/>
      <c r="AE118" s="6"/>
      <c r="AF118" s="6"/>
      <c r="AG118" s="6"/>
    </row>
    <row r="119" spans="1:33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 t="s">
        <v>143</v>
      </c>
      <c r="AC119" s="6">
        <v>143.79999999999978</v>
      </c>
      <c r="AD119" s="6"/>
      <c r="AE119" s="6"/>
      <c r="AF119" s="6"/>
      <c r="AG119" s="6"/>
    </row>
    <row r="120" spans="1:33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 t="s">
        <v>144</v>
      </c>
      <c r="AC120" s="6">
        <v>183.39999999999981</v>
      </c>
      <c r="AD120" s="6"/>
      <c r="AE120" s="6"/>
      <c r="AF120" s="6"/>
      <c r="AG120" s="6"/>
    </row>
    <row r="121" spans="1:33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 t="s">
        <v>145</v>
      </c>
      <c r="AC121" s="6">
        <v>157.29999999999978</v>
      </c>
      <c r="AD121" s="6"/>
      <c r="AE121" s="6"/>
      <c r="AF121" s="6"/>
      <c r="AG121" s="6"/>
    </row>
    <row r="122" spans="1:33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 t="s">
        <v>146</v>
      </c>
      <c r="AC122" s="6">
        <v>145.69999999999987</v>
      </c>
      <c r="AD122" s="6"/>
      <c r="AE122" s="6"/>
      <c r="AF122" s="6"/>
      <c r="AG122" s="6"/>
    </row>
    <row r="123" spans="1:33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 t="s">
        <v>147</v>
      </c>
      <c r="AC123" s="6">
        <v>103.49999999999983</v>
      </c>
      <c r="AD123" s="6"/>
      <c r="AE123" s="6"/>
      <c r="AF123" s="6"/>
      <c r="AG123" s="6"/>
    </row>
    <row r="124" spans="1:33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 t="s">
        <v>148</v>
      </c>
      <c r="AC124" s="6">
        <v>178.29999999999978</v>
      </c>
      <c r="AD124" s="6"/>
      <c r="AE124" s="6"/>
      <c r="AF124" s="6"/>
      <c r="AG124" s="6"/>
    </row>
    <row r="125" spans="1:33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 t="s">
        <v>149</v>
      </c>
      <c r="AC125" s="6">
        <v>101.79999999999978</v>
      </c>
      <c r="AD125" s="6"/>
      <c r="AE125" s="6"/>
      <c r="AF125" s="6"/>
      <c r="AG125" s="6"/>
    </row>
    <row r="126" spans="1:33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 t="s">
        <v>150</v>
      </c>
      <c r="AC126" s="6">
        <v>227.99999999999983</v>
      </c>
      <c r="AD126" s="6"/>
      <c r="AE126" s="6"/>
      <c r="AF126" s="6"/>
      <c r="AG126" s="6"/>
    </row>
    <row r="127" spans="1:33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 t="s">
        <v>151</v>
      </c>
      <c r="AC127" s="6">
        <v>162.49999999999983</v>
      </c>
      <c r="AD127" s="6"/>
      <c r="AE127" s="6"/>
      <c r="AF127" s="6"/>
      <c r="AG127" s="6"/>
    </row>
    <row r="128" spans="1:33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 t="s">
        <v>152</v>
      </c>
      <c r="AC128" s="6">
        <v>107.99999999999983</v>
      </c>
      <c r="AD128" s="6"/>
      <c r="AE128" s="6"/>
      <c r="AF128" s="6"/>
      <c r="AG128" s="6"/>
    </row>
    <row r="129" spans="1:33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 t="s">
        <v>153</v>
      </c>
      <c r="AC129" s="6">
        <v>120.89999999999981</v>
      </c>
      <c r="AD129" s="6"/>
      <c r="AE129" s="6"/>
      <c r="AF129" s="6"/>
      <c r="AG129" s="6"/>
    </row>
    <row r="130" spans="1:33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 t="s">
        <v>154</v>
      </c>
      <c r="AC130" s="6">
        <v>198.89999999999981</v>
      </c>
      <c r="AD130" s="6"/>
      <c r="AE130" s="6"/>
      <c r="AF130" s="6"/>
      <c r="AG130" s="6"/>
    </row>
    <row r="131" spans="1:33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 t="s">
        <v>155</v>
      </c>
      <c r="AC131" s="6">
        <v>155.79999999999978</v>
      </c>
      <c r="AD131" s="6"/>
      <c r="AE131" s="6"/>
      <c r="AF131" s="6"/>
      <c r="AG131" s="6"/>
    </row>
    <row r="132" spans="1:33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 t="s">
        <v>156</v>
      </c>
      <c r="AC132" s="6">
        <v>189.59999999999985</v>
      </c>
      <c r="AD132" s="6"/>
      <c r="AE132" s="6"/>
      <c r="AF132" s="6"/>
      <c r="AG132" s="6"/>
    </row>
    <row r="133" spans="1:33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 t="s">
        <v>157</v>
      </c>
      <c r="AC133" s="6">
        <v>128.59999999999985</v>
      </c>
      <c r="AD133" s="6"/>
      <c r="AE133" s="6"/>
      <c r="AF133" s="6"/>
      <c r="AG133" s="6"/>
    </row>
    <row r="134" spans="1:33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 t="s">
        <v>158</v>
      </c>
      <c r="AC134" s="6">
        <v>159.09999999999985</v>
      </c>
      <c r="AD134" s="6"/>
      <c r="AE134" s="6"/>
      <c r="AF134" s="6"/>
      <c r="AG134" s="6"/>
    </row>
    <row r="135" spans="1:33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 t="s">
        <v>159</v>
      </c>
      <c r="AC135" s="6">
        <v>113.09999999999985</v>
      </c>
      <c r="AD135" s="6"/>
      <c r="AE135" s="6"/>
      <c r="AF135" s="6"/>
      <c r="AG135" s="6"/>
    </row>
    <row r="136" spans="1:33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 t="s">
        <v>160</v>
      </c>
      <c r="AC136" s="6">
        <v>160.59999999999985</v>
      </c>
      <c r="AD136" s="6"/>
      <c r="AE136" s="6"/>
      <c r="AF136" s="6"/>
      <c r="AG136" s="6"/>
    </row>
    <row r="137" spans="1:33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 t="s">
        <v>161</v>
      </c>
      <c r="AC137" s="6">
        <v>187.09999999999985</v>
      </c>
      <c r="AD137" s="6"/>
      <c r="AE137" s="6"/>
      <c r="AF137" s="6"/>
      <c r="AG137" s="6"/>
    </row>
    <row r="138" spans="1:33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 t="s">
        <v>162</v>
      </c>
      <c r="AC138" s="6">
        <v>131.59999999999985</v>
      </c>
      <c r="AD138" s="6"/>
      <c r="AE138" s="6"/>
      <c r="AF138" s="6"/>
      <c r="AG138" s="6"/>
    </row>
    <row r="139" spans="1:33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 t="s">
        <v>163</v>
      </c>
      <c r="AC139" s="6">
        <v>165.39999999999981</v>
      </c>
      <c r="AD139" s="6"/>
      <c r="AE139" s="6"/>
      <c r="AF139" s="6"/>
      <c r="AG139" s="6"/>
    </row>
    <row r="140" spans="1:33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 t="s">
        <v>164</v>
      </c>
      <c r="AC140" s="6">
        <v>112.29999999999978</v>
      </c>
      <c r="AD140" s="6"/>
      <c r="AE140" s="6"/>
      <c r="AF140" s="6"/>
      <c r="AG140" s="6"/>
    </row>
    <row r="141" spans="1:33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 t="s">
        <v>165</v>
      </c>
      <c r="AC141" s="6">
        <v>96.199999999999875</v>
      </c>
      <c r="AD141" s="6"/>
      <c r="AE141" s="6"/>
      <c r="AF141" s="6"/>
      <c r="AG141" s="6"/>
    </row>
    <row r="142" spans="1:33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 t="s">
        <v>166</v>
      </c>
      <c r="AC142" s="6">
        <v>168.69999999999987</v>
      </c>
      <c r="AD142" s="6"/>
      <c r="AE142" s="6"/>
      <c r="AF142" s="6"/>
      <c r="AG142" s="6"/>
    </row>
    <row r="143" spans="1:33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 t="s">
        <v>167</v>
      </c>
      <c r="AC143" s="6">
        <v>179.29999999999978</v>
      </c>
      <c r="AD143" s="6"/>
      <c r="AE143" s="6"/>
      <c r="AF143" s="6"/>
      <c r="AG143" s="6"/>
    </row>
    <row r="144" spans="1:33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 t="s">
        <v>168</v>
      </c>
      <c r="AC144" s="7">
        <v>135.89999999999981</v>
      </c>
      <c r="AD144" s="6"/>
      <c r="AE144" s="6"/>
      <c r="AF144" s="6"/>
      <c r="AG144" s="6"/>
    </row>
    <row r="145" spans="1:33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 t="s">
        <v>169</v>
      </c>
      <c r="AC145" s="6">
        <v>156.89999999999981</v>
      </c>
      <c r="AD145" s="6"/>
      <c r="AE145" s="6"/>
      <c r="AF145" s="6"/>
      <c r="AG145" s="6"/>
    </row>
    <row r="146" spans="1:33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 t="s">
        <v>170</v>
      </c>
      <c r="AC146" s="6">
        <v>164.19999999999987</v>
      </c>
      <c r="AD146" s="6"/>
      <c r="AE146" s="6"/>
      <c r="AF146" s="6"/>
      <c r="AG146" s="6"/>
    </row>
    <row r="147" spans="1:33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 t="s">
        <v>171</v>
      </c>
      <c r="AC147" s="6">
        <v>189.69999999999987</v>
      </c>
      <c r="AD147" s="6"/>
      <c r="AE147" s="6"/>
      <c r="AF147" s="6"/>
      <c r="AG147" s="6"/>
    </row>
    <row r="148" spans="1:33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 t="s">
        <v>172</v>
      </c>
      <c r="AC148" s="6">
        <v>168.19999999999987</v>
      </c>
      <c r="AD148" s="6"/>
      <c r="AE148" s="6"/>
      <c r="AF148" s="6"/>
      <c r="AG148" s="6"/>
    </row>
    <row r="149" spans="1:33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 t="s">
        <v>173</v>
      </c>
      <c r="AC149" s="6">
        <v>196.49999999999983</v>
      </c>
      <c r="AD149" s="6"/>
      <c r="AE149" s="6"/>
      <c r="AF149" s="6"/>
      <c r="AG149" s="6"/>
    </row>
    <row r="150" spans="1:33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 t="s">
        <v>174</v>
      </c>
      <c r="AC150" s="6">
        <v>203.89999999999981</v>
      </c>
      <c r="AD150" s="6"/>
      <c r="AE150" s="6"/>
      <c r="AF150" s="6"/>
      <c r="AG150" s="6"/>
    </row>
    <row r="151" spans="1:33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 t="s">
        <v>175</v>
      </c>
      <c r="AC151" s="6">
        <v>137.79999999999978</v>
      </c>
      <c r="AD151" s="6"/>
      <c r="AE151" s="6"/>
      <c r="AF151" s="6"/>
      <c r="AG151" s="6"/>
    </row>
    <row r="152" spans="1:33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 t="s">
        <v>176</v>
      </c>
      <c r="AC152" s="6">
        <v>106.29999999999978</v>
      </c>
      <c r="AD152" s="6"/>
      <c r="AE152" s="6"/>
      <c r="AF152" s="6"/>
      <c r="AG152" s="6"/>
    </row>
    <row r="153" spans="1:33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 t="s">
        <v>177</v>
      </c>
      <c r="AC153" s="6">
        <v>119.79999999999978</v>
      </c>
      <c r="AD153" s="6"/>
      <c r="AE153" s="6"/>
      <c r="AF153" s="6"/>
      <c r="AG153" s="6"/>
    </row>
    <row r="154" spans="1:33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 t="s">
        <v>178</v>
      </c>
      <c r="AC154" s="6">
        <v>162.99999999999983</v>
      </c>
      <c r="AD154" s="6"/>
      <c r="AE154" s="6"/>
      <c r="AF154" s="6"/>
      <c r="AG154" s="6"/>
    </row>
    <row r="155" spans="1:33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 t="s">
        <v>179</v>
      </c>
      <c r="AC155" s="6">
        <v>197.09999999999985</v>
      </c>
      <c r="AD155" s="6"/>
      <c r="AE155" s="6"/>
      <c r="AF155" s="6"/>
      <c r="AG155" s="6"/>
    </row>
    <row r="156" spans="1:33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 t="s">
        <v>180</v>
      </c>
      <c r="AC156" s="6">
        <v>164.49999999999983</v>
      </c>
      <c r="AD156" s="6"/>
      <c r="AE156" s="6"/>
      <c r="AF156" s="6"/>
      <c r="AG156" s="6"/>
    </row>
    <row r="157" spans="1:33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 t="s">
        <v>181</v>
      </c>
      <c r="AC157" s="6">
        <v>164.59999999999985</v>
      </c>
      <c r="AD157" s="6"/>
      <c r="AE157" s="6"/>
      <c r="AF157" s="6"/>
      <c r="AG157" s="6"/>
    </row>
    <row r="158" spans="1:33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 t="s">
        <v>182</v>
      </c>
      <c r="AC158" s="6">
        <v>201.89999999999981</v>
      </c>
      <c r="AD158" s="6"/>
      <c r="AE158" s="6"/>
      <c r="AF158" s="6"/>
      <c r="AG158" s="6"/>
    </row>
    <row r="159" spans="1:33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 t="s">
        <v>183</v>
      </c>
      <c r="AC159" s="6">
        <v>161.79999999999978</v>
      </c>
      <c r="AD159" s="6"/>
      <c r="AE159" s="6"/>
      <c r="AF159" s="6"/>
      <c r="AG159" s="6"/>
    </row>
    <row r="160" spans="1:33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 t="s">
        <v>184</v>
      </c>
      <c r="AC160" s="6">
        <v>145.69999999999987</v>
      </c>
      <c r="AD160" s="6"/>
      <c r="AE160" s="6"/>
      <c r="AF160" s="6"/>
      <c r="AG160" s="6"/>
    </row>
    <row r="161" spans="1:33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 t="s">
        <v>185</v>
      </c>
      <c r="AC161" s="6">
        <v>145.99999999999983</v>
      </c>
      <c r="AD161" s="6"/>
      <c r="AE161" s="6"/>
      <c r="AF161" s="6"/>
      <c r="AG161" s="6"/>
    </row>
    <row r="162" spans="1:33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 t="s">
        <v>186</v>
      </c>
      <c r="AC162" s="6">
        <v>154.09999999999985</v>
      </c>
      <c r="AD162" s="6"/>
      <c r="AE162" s="6"/>
      <c r="AF162" s="6"/>
      <c r="AG162" s="6"/>
    </row>
    <row r="163" spans="1:33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 t="s">
        <v>187</v>
      </c>
      <c r="AC163" s="6">
        <v>148.79999999999978</v>
      </c>
      <c r="AD163" s="6"/>
      <c r="AE163" s="6"/>
      <c r="AF163" s="6"/>
      <c r="AG163" s="6"/>
    </row>
    <row r="164" spans="1:33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 t="s">
        <v>188</v>
      </c>
      <c r="AC164" s="6">
        <v>118.69999999999987</v>
      </c>
      <c r="AD164" s="6"/>
      <c r="AE164" s="6"/>
      <c r="AF164" s="6"/>
      <c r="AG164" s="6"/>
    </row>
    <row r="165" spans="1:33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 t="s">
        <v>189</v>
      </c>
      <c r="AC165" s="6">
        <v>138.89999999999981</v>
      </c>
      <c r="AD165" s="6"/>
      <c r="AE165" s="6"/>
      <c r="AF165" s="6"/>
      <c r="AG165" s="6"/>
    </row>
    <row r="166" spans="1:33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 t="s">
        <v>190</v>
      </c>
      <c r="AC166" s="6">
        <v>130.99999999999983</v>
      </c>
      <c r="AD166" s="6"/>
      <c r="AE166" s="6"/>
      <c r="AF166" s="6"/>
      <c r="AG166" s="6"/>
    </row>
    <row r="167" spans="1:33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 t="s">
        <v>191</v>
      </c>
      <c r="AC167" s="6">
        <v>121.49999999999983</v>
      </c>
      <c r="AD167" s="6"/>
      <c r="AE167" s="6"/>
      <c r="AF167" s="6"/>
      <c r="AG167" s="6"/>
    </row>
    <row r="168" spans="1:33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 t="s">
        <v>192</v>
      </c>
      <c r="AC168" s="6">
        <v>151.69999999999987</v>
      </c>
      <c r="AD168" s="6"/>
      <c r="AE168" s="6"/>
      <c r="AF168" s="6"/>
      <c r="AG168" s="6"/>
    </row>
    <row r="169" spans="1:33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 t="s">
        <v>193</v>
      </c>
      <c r="AC169" s="7">
        <v>117.59999999999985</v>
      </c>
      <c r="AD169" s="6"/>
      <c r="AE169" s="6"/>
      <c r="AF169" s="6"/>
      <c r="AG169" s="6"/>
    </row>
    <row r="170" spans="1:33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 t="s">
        <v>194</v>
      </c>
      <c r="AC170" s="6">
        <v>156.39999999999981</v>
      </c>
      <c r="AD170" s="6"/>
      <c r="AE170" s="6"/>
      <c r="AF170" s="6"/>
      <c r="AG170" s="6"/>
    </row>
    <row r="171" spans="1:33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 t="s">
        <v>195</v>
      </c>
      <c r="AC171" s="6">
        <v>161.79999999999978</v>
      </c>
      <c r="AD171" s="6"/>
      <c r="AE171" s="6"/>
      <c r="AF171" s="6"/>
      <c r="AG171" s="6"/>
    </row>
    <row r="172" spans="1:33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 t="s">
        <v>196</v>
      </c>
      <c r="AC172" s="6">
        <v>136.69999999999987</v>
      </c>
      <c r="AD172" s="6"/>
      <c r="AE172" s="6"/>
      <c r="AF172" s="6"/>
      <c r="AG172" s="6"/>
    </row>
    <row r="173" spans="1:33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 t="s">
        <v>197</v>
      </c>
      <c r="AC173" s="6">
        <v>167.99999999999983</v>
      </c>
      <c r="AD173" s="6"/>
      <c r="AE173" s="6"/>
      <c r="AF173" s="6"/>
      <c r="AG173" s="6"/>
    </row>
    <row r="174" spans="1:33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 t="s">
        <v>198</v>
      </c>
      <c r="AC174" s="6">
        <v>129.19999999999987</v>
      </c>
      <c r="AD174" s="6"/>
      <c r="AE174" s="6"/>
      <c r="AF174" s="6"/>
      <c r="AG174" s="6"/>
    </row>
    <row r="175" spans="1:33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 t="s">
        <v>199</v>
      </c>
      <c r="AC175" s="6">
        <v>133.29999999999978</v>
      </c>
      <c r="AD175" s="6"/>
      <c r="AE175" s="6"/>
      <c r="AF175" s="6"/>
      <c r="AG175" s="6"/>
    </row>
    <row r="176" spans="1:33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 t="s">
        <v>200</v>
      </c>
      <c r="AC176" s="6">
        <v>126.39999999999981</v>
      </c>
      <c r="AD176" s="6"/>
      <c r="AE176" s="6"/>
      <c r="AF176" s="6"/>
      <c r="AG176" s="6"/>
    </row>
    <row r="177" spans="1:33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 t="s">
        <v>201</v>
      </c>
      <c r="AC177" s="6">
        <v>80.299999999999784</v>
      </c>
      <c r="AD177" s="6"/>
      <c r="AE177" s="6"/>
      <c r="AF177" s="6"/>
      <c r="AG177" s="6"/>
    </row>
    <row r="178" spans="1:33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 t="s">
        <v>202</v>
      </c>
      <c r="AC178" s="6">
        <v>129.19999999999987</v>
      </c>
      <c r="AD178" s="6"/>
      <c r="AE178" s="6"/>
      <c r="AF178" s="6"/>
      <c r="AG178" s="6"/>
    </row>
    <row r="179" spans="1:33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 t="s">
        <v>203</v>
      </c>
      <c r="AC179" s="6">
        <v>185.99999999999983</v>
      </c>
      <c r="AD179" s="6"/>
      <c r="AE179" s="6"/>
      <c r="AF179" s="6"/>
      <c r="AG179" s="6"/>
    </row>
    <row r="180" spans="1:33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 t="s">
        <v>204</v>
      </c>
      <c r="AC180" s="6">
        <v>159.69999999999987</v>
      </c>
      <c r="AD180" s="6"/>
      <c r="AE180" s="6"/>
      <c r="AF180" s="6"/>
      <c r="AG180" s="6"/>
    </row>
    <row r="181" spans="1:33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 t="s">
        <v>205</v>
      </c>
      <c r="AC181" s="6">
        <v>102.39999999999981</v>
      </c>
      <c r="AD181" s="6"/>
      <c r="AE181" s="6"/>
      <c r="AF181" s="6"/>
      <c r="AG181" s="6"/>
    </row>
    <row r="182" spans="1:33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 t="s">
        <v>206</v>
      </c>
      <c r="AC182" s="6">
        <v>200.79999999999978</v>
      </c>
      <c r="AD182" s="6"/>
      <c r="AE182" s="6"/>
      <c r="AF182" s="6"/>
      <c r="AG182" s="6"/>
    </row>
    <row r="183" spans="1:33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 t="s">
        <v>207</v>
      </c>
      <c r="AC183" s="6">
        <v>109.69999999999987</v>
      </c>
      <c r="AD183" s="6"/>
      <c r="AE183" s="6"/>
      <c r="AF183" s="6"/>
      <c r="AG183" s="6"/>
    </row>
    <row r="184" spans="1:33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 t="s">
        <v>208</v>
      </c>
      <c r="AC184" s="6">
        <v>247.99999999999983</v>
      </c>
      <c r="AD184" s="6"/>
      <c r="AE184" s="6"/>
      <c r="AF184" s="6"/>
      <c r="AG184" s="6"/>
    </row>
    <row r="185" spans="1:33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 t="s">
        <v>209</v>
      </c>
      <c r="AC185" s="6">
        <v>80.399999999999807</v>
      </c>
      <c r="AD185" s="6"/>
      <c r="AE185" s="6"/>
      <c r="AF185" s="6"/>
      <c r="AG185" s="6"/>
    </row>
    <row r="186" spans="1:33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 t="s">
        <v>210</v>
      </c>
      <c r="AC186" s="6">
        <v>133.29999999999978</v>
      </c>
      <c r="AD186" s="6"/>
      <c r="AE186" s="6"/>
      <c r="AF186" s="6"/>
      <c r="AG186" s="6"/>
    </row>
    <row r="187" spans="1:33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 t="s">
        <v>211</v>
      </c>
      <c r="AC187" s="6">
        <v>127.49999999999983</v>
      </c>
      <c r="AD187" s="6"/>
      <c r="AE187" s="6"/>
      <c r="AF187" s="6"/>
      <c r="AG187" s="6"/>
    </row>
    <row r="188" spans="1:33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 t="s">
        <v>212</v>
      </c>
      <c r="AC188" s="6">
        <v>178.29999999999978</v>
      </c>
      <c r="AD188" s="6"/>
      <c r="AE188" s="6"/>
      <c r="AF188" s="6"/>
      <c r="AG188" s="6"/>
    </row>
    <row r="189" spans="1:33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 t="s">
        <v>213</v>
      </c>
      <c r="AC189" s="6">
        <v>151.29999999999978</v>
      </c>
      <c r="AD189" s="6"/>
      <c r="AE189" s="6"/>
      <c r="AF189" s="6"/>
      <c r="AG189" s="6"/>
    </row>
    <row r="190" spans="1:33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 t="s">
        <v>214</v>
      </c>
      <c r="AC190" s="6">
        <v>92.799999999999784</v>
      </c>
      <c r="AD190" s="6"/>
      <c r="AE190" s="6"/>
      <c r="AF190" s="6"/>
      <c r="AG190" s="6"/>
    </row>
    <row r="191" spans="1:33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 t="s">
        <v>215</v>
      </c>
      <c r="AC191" s="6">
        <v>151.89999999999981</v>
      </c>
      <c r="AD191" s="6"/>
      <c r="AE191" s="6"/>
      <c r="AF191" s="6"/>
      <c r="AG191" s="6"/>
    </row>
    <row r="192" spans="1:33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 t="s">
        <v>216</v>
      </c>
      <c r="AC192" s="6">
        <v>110.79999999999978</v>
      </c>
      <c r="AD192" s="6"/>
      <c r="AE192" s="6"/>
      <c r="AF192" s="6"/>
      <c r="AG192" s="6"/>
    </row>
    <row r="193" spans="1:33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 t="s">
        <v>217</v>
      </c>
      <c r="AC193" s="6">
        <v>127.69999999999987</v>
      </c>
      <c r="AD193" s="6"/>
      <c r="AE193" s="6"/>
      <c r="AF193" s="6"/>
      <c r="AG193" s="6"/>
    </row>
    <row r="194" spans="1:33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 t="s">
        <v>218</v>
      </c>
      <c r="AC194" s="6">
        <v>88.299999999999784</v>
      </c>
      <c r="AD194" s="6"/>
      <c r="AE194" s="6"/>
      <c r="AF194" s="6"/>
      <c r="AG194" s="6"/>
    </row>
    <row r="195" spans="1:33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 t="s">
        <v>219</v>
      </c>
      <c r="AC195" s="6">
        <v>148.29999999999978</v>
      </c>
      <c r="AD195" s="6"/>
      <c r="AE195" s="6"/>
      <c r="AF195" s="6"/>
      <c r="AG195" s="6"/>
    </row>
    <row r="196" spans="1:33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 t="s">
        <v>220</v>
      </c>
      <c r="AC196" s="6">
        <v>97.299999999999784</v>
      </c>
      <c r="AD196" s="6"/>
      <c r="AE196" s="6"/>
      <c r="AF196" s="6"/>
      <c r="AG196" s="6"/>
    </row>
    <row r="197" spans="1:33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 t="s">
        <v>221</v>
      </c>
      <c r="AC197" s="6">
        <v>202.69999999999987</v>
      </c>
      <c r="AD197" s="6"/>
      <c r="AE197" s="6"/>
      <c r="AF197" s="6"/>
      <c r="AG197" s="6"/>
    </row>
    <row r="198" spans="1:33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 t="s">
        <v>222</v>
      </c>
      <c r="AC198" s="7">
        <v>172.99999999999983</v>
      </c>
      <c r="AD198" s="6"/>
      <c r="AE198" s="6"/>
      <c r="AF198" s="6"/>
      <c r="AG198" s="6"/>
    </row>
    <row r="199" spans="1:33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 t="s">
        <v>223</v>
      </c>
      <c r="AC199" s="7">
        <v>143.99999999999983</v>
      </c>
      <c r="AD199" s="6"/>
      <c r="AE199" s="6"/>
      <c r="AF199" s="6"/>
      <c r="AG199" s="6"/>
    </row>
    <row r="200" spans="1:33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 t="s">
        <v>224</v>
      </c>
      <c r="AC200" s="6">
        <v>175.69999999999987</v>
      </c>
      <c r="AD200" s="6"/>
      <c r="AE200" s="6"/>
      <c r="AF200" s="6"/>
      <c r="AG200" s="6"/>
    </row>
    <row r="201" spans="1:33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 t="s">
        <v>225</v>
      </c>
      <c r="AC201" s="6">
        <v>90.599999999999852</v>
      </c>
      <c r="AD201" s="6"/>
      <c r="AE201" s="6"/>
      <c r="AF201" s="6"/>
      <c r="AG201" s="6"/>
    </row>
    <row r="202" spans="1:33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 t="s">
        <v>226</v>
      </c>
      <c r="AC202" s="6">
        <v>140.59999999999985</v>
      </c>
      <c r="AD202" s="6"/>
      <c r="AE202" s="6"/>
      <c r="AF202" s="6"/>
      <c r="AG202" s="6"/>
    </row>
    <row r="203" spans="1:33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 t="s">
        <v>227</v>
      </c>
      <c r="AC203" s="6">
        <v>186.49999999999983</v>
      </c>
      <c r="AD203" s="6"/>
      <c r="AE203" s="6"/>
      <c r="AF203" s="6"/>
      <c r="AG203" s="6"/>
    </row>
    <row r="204" spans="1:33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 t="s">
        <v>228</v>
      </c>
      <c r="AC204" s="6">
        <v>135.49999999999983</v>
      </c>
      <c r="AD204" s="6"/>
      <c r="AE204" s="6"/>
      <c r="AF204" s="6"/>
      <c r="AG204" s="6"/>
    </row>
    <row r="205" spans="1:33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 t="s">
        <v>229</v>
      </c>
      <c r="AC205" s="6">
        <v>204.59999999999985</v>
      </c>
      <c r="AD205" s="6"/>
      <c r="AE205" s="6"/>
      <c r="AF205" s="6"/>
      <c r="AG205" s="6"/>
    </row>
    <row r="206" spans="1:33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 t="s">
        <v>230</v>
      </c>
      <c r="AC206" s="6">
        <v>122.59999999999985</v>
      </c>
      <c r="AD206" s="6"/>
      <c r="AE206" s="6"/>
      <c r="AF206" s="6"/>
      <c r="AG206" s="6"/>
    </row>
    <row r="207" spans="1:33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 t="s">
        <v>231</v>
      </c>
      <c r="AC207" s="6">
        <v>147.69999999999987</v>
      </c>
      <c r="AD207" s="6"/>
      <c r="AE207" s="6"/>
      <c r="AF207" s="6"/>
      <c r="AG207" s="6"/>
    </row>
    <row r="208" spans="1:33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 t="s">
        <v>232</v>
      </c>
      <c r="AC208" s="6">
        <v>201.69999999999987</v>
      </c>
      <c r="AD208" s="6"/>
      <c r="AE208" s="6"/>
      <c r="AF208" s="6"/>
      <c r="AG208" s="6"/>
    </row>
    <row r="209" spans="1:33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 t="s">
        <v>233</v>
      </c>
      <c r="AC209" s="6">
        <v>145.59999999999985</v>
      </c>
      <c r="AD209" s="6"/>
      <c r="AE209" s="6"/>
      <c r="AF209" s="6"/>
      <c r="AG209" s="6"/>
    </row>
    <row r="210" spans="1:33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 t="s">
        <v>234</v>
      </c>
      <c r="AC210" s="6">
        <v>152.99999999999983</v>
      </c>
      <c r="AD210" s="6"/>
      <c r="AE210" s="6"/>
      <c r="AF210" s="6"/>
      <c r="AG210" s="6"/>
    </row>
    <row r="211" spans="1:33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 t="s">
        <v>235</v>
      </c>
      <c r="AC211" s="6">
        <v>106.09999999999985</v>
      </c>
      <c r="AD211" s="6"/>
      <c r="AE211" s="6"/>
      <c r="AF211" s="6"/>
      <c r="AG211" s="6"/>
    </row>
    <row r="212" spans="1:33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 t="s">
        <v>236</v>
      </c>
      <c r="AC212" s="6">
        <v>131.59999999999985</v>
      </c>
      <c r="AD212" s="6"/>
      <c r="AE212" s="6"/>
      <c r="AF212" s="6"/>
      <c r="AG212" s="6"/>
    </row>
    <row r="213" spans="1:33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 t="s">
        <v>237</v>
      </c>
      <c r="AC213" s="6">
        <v>80.299999999999784</v>
      </c>
      <c r="AD213" s="6"/>
      <c r="AE213" s="6"/>
      <c r="AF213" s="6"/>
      <c r="AG213" s="6"/>
    </row>
    <row r="214" spans="1:33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 t="s">
        <v>238</v>
      </c>
      <c r="AC214" s="6">
        <v>167.59999999999985</v>
      </c>
      <c r="AD214" s="6"/>
      <c r="AE214" s="6"/>
      <c r="AF214" s="6"/>
      <c r="AG214" s="6"/>
    </row>
    <row r="215" spans="1:33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 t="s">
        <v>239</v>
      </c>
      <c r="AC215" s="6">
        <v>215.59999999999985</v>
      </c>
      <c r="AD215" s="6"/>
      <c r="AE215" s="6"/>
      <c r="AF215" s="6"/>
      <c r="AG215" s="6"/>
    </row>
    <row r="216" spans="1:33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 t="s">
        <v>240</v>
      </c>
      <c r="AC216" s="6">
        <v>166.69999999999987</v>
      </c>
      <c r="AD216" s="6"/>
      <c r="AE216" s="6"/>
      <c r="AF216" s="6"/>
      <c r="AG216" s="6"/>
    </row>
    <row r="217" spans="1:33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 t="s">
        <v>241</v>
      </c>
      <c r="AC217" s="6">
        <v>159.49999999999983</v>
      </c>
      <c r="AD217" s="6"/>
      <c r="AE217" s="6"/>
      <c r="AF217" s="6"/>
      <c r="AG217" s="6"/>
    </row>
    <row r="218" spans="1:33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 t="s">
        <v>242</v>
      </c>
      <c r="AC218" s="6">
        <v>132.59999999999985</v>
      </c>
      <c r="AD218" s="6"/>
      <c r="AE218" s="6"/>
      <c r="AF218" s="6"/>
      <c r="AG218" s="6"/>
    </row>
    <row r="219" spans="1:33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 t="s">
        <v>243</v>
      </c>
      <c r="AC219" s="6">
        <v>164.59999999999985</v>
      </c>
      <c r="AD219" s="6"/>
      <c r="AE219" s="6"/>
      <c r="AF219" s="6"/>
      <c r="AG219" s="6"/>
    </row>
    <row r="220" spans="1:33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 t="s">
        <v>244</v>
      </c>
      <c r="AC220" s="6">
        <v>177.89999999999981</v>
      </c>
      <c r="AD220" s="6"/>
      <c r="AE220" s="6"/>
      <c r="AF220" s="6"/>
      <c r="AG220" s="6"/>
    </row>
    <row r="221" spans="1:33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 t="s">
        <v>245</v>
      </c>
      <c r="AC221" s="6">
        <v>119.79999999999978</v>
      </c>
      <c r="AD221" s="6"/>
      <c r="AE221" s="6"/>
      <c r="AF221" s="6"/>
      <c r="AG221" s="6"/>
    </row>
    <row r="222" spans="1:33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 t="s">
        <v>246</v>
      </c>
      <c r="AC222" s="6">
        <v>133.29999999999978</v>
      </c>
      <c r="AD222" s="6"/>
      <c r="AE222" s="6"/>
      <c r="AF222" s="6"/>
      <c r="AG222" s="6"/>
    </row>
    <row r="223" spans="1:33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 t="s">
        <v>247</v>
      </c>
      <c r="AC223" s="6">
        <v>109.69999999999987</v>
      </c>
      <c r="AD223" s="6"/>
      <c r="AE223" s="6"/>
      <c r="AF223" s="6"/>
      <c r="AG223" s="6"/>
    </row>
    <row r="224" spans="1:33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 t="s">
        <v>248</v>
      </c>
      <c r="AC224" s="6">
        <v>137.79999999999978</v>
      </c>
      <c r="AD224" s="6"/>
      <c r="AE224" s="6"/>
      <c r="AF224" s="6"/>
      <c r="AG224" s="6"/>
    </row>
    <row r="225" spans="1:33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 t="s">
        <v>249</v>
      </c>
      <c r="AC225" s="6">
        <v>169.29999999999978</v>
      </c>
      <c r="AD225" s="6"/>
      <c r="AE225" s="6"/>
      <c r="AF225" s="6"/>
      <c r="AG225" s="6"/>
    </row>
    <row r="226" spans="1:33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 t="s">
        <v>250</v>
      </c>
      <c r="AC226" s="6">
        <v>103.29999999999978</v>
      </c>
      <c r="AD226" s="6"/>
      <c r="AE226" s="6"/>
      <c r="AF226" s="6"/>
      <c r="AG226" s="6"/>
    </row>
    <row r="227" spans="1:33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 t="s">
        <v>251</v>
      </c>
      <c r="AC227" s="6">
        <v>118.69999999999987</v>
      </c>
      <c r="AD227" s="6"/>
      <c r="AE227" s="6"/>
      <c r="AF227" s="6"/>
      <c r="AG227" s="6"/>
    </row>
    <row r="228" spans="1:33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 t="s">
        <v>252</v>
      </c>
      <c r="AC228" s="6">
        <v>100.69999999999987</v>
      </c>
      <c r="AD228" s="6"/>
      <c r="AE228" s="6"/>
      <c r="AF228" s="6"/>
      <c r="AG228" s="6"/>
    </row>
    <row r="229" spans="1:33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 t="s">
        <v>253</v>
      </c>
      <c r="AC229" s="6">
        <v>129.59999999999985</v>
      </c>
      <c r="AD229" s="6"/>
      <c r="AE229" s="6"/>
      <c r="AF229" s="6"/>
      <c r="AG229" s="6"/>
    </row>
    <row r="230" spans="1:33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 t="s">
        <v>254</v>
      </c>
      <c r="AC230" s="6">
        <v>114.19999999999987</v>
      </c>
      <c r="AD230" s="6"/>
      <c r="AE230" s="6"/>
      <c r="AF230" s="6"/>
      <c r="AG230" s="6"/>
    </row>
    <row r="231" spans="1:33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 t="s">
        <v>255</v>
      </c>
      <c r="AC231" s="6">
        <v>102.39999999999981</v>
      </c>
      <c r="AD231" s="6"/>
      <c r="AE231" s="6"/>
      <c r="AF231" s="6"/>
      <c r="AG231" s="6"/>
    </row>
    <row r="232" spans="1:33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 t="s">
        <v>256</v>
      </c>
      <c r="AC232" s="6">
        <v>130.49999999999983</v>
      </c>
      <c r="AD232" s="6"/>
      <c r="AE232" s="6"/>
      <c r="AF232" s="6"/>
      <c r="AG232" s="6"/>
    </row>
    <row r="233" spans="1:33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 t="s">
        <v>257</v>
      </c>
      <c r="AC233" s="6">
        <v>210.19999999999987</v>
      </c>
      <c r="AD233" s="6"/>
      <c r="AE233" s="6"/>
      <c r="AF233" s="6"/>
      <c r="AG233" s="6"/>
    </row>
    <row r="234" spans="1:33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 t="s">
        <v>258</v>
      </c>
      <c r="AC234" s="7">
        <v>186.49999999999983</v>
      </c>
      <c r="AD234" s="6"/>
      <c r="AE234" s="6"/>
      <c r="AF234" s="6"/>
      <c r="AG234" s="6"/>
    </row>
    <row r="235" spans="1:33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 t="s">
        <v>259</v>
      </c>
      <c r="AC235" s="6">
        <v>106.29999999999978</v>
      </c>
      <c r="AD235" s="6"/>
      <c r="AE235" s="6"/>
      <c r="AF235" s="6"/>
      <c r="AG235" s="6"/>
    </row>
    <row r="236" spans="1:33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 t="s">
        <v>260</v>
      </c>
      <c r="AC236" s="6">
        <v>112.99999999999983</v>
      </c>
      <c r="AD236" s="6"/>
      <c r="AE236" s="6"/>
      <c r="AF236" s="6"/>
      <c r="AG236" s="6"/>
    </row>
    <row r="237" spans="1:33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 t="s">
        <v>261</v>
      </c>
      <c r="AC237" s="6">
        <v>154.49999999999983</v>
      </c>
      <c r="AD237" s="6"/>
      <c r="AE237" s="6"/>
      <c r="AF237" s="6"/>
      <c r="AG237" s="6"/>
    </row>
    <row r="238" spans="1:33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 t="s">
        <v>262</v>
      </c>
      <c r="AC238" s="6">
        <v>85.499999999999829</v>
      </c>
      <c r="AD238" s="6"/>
      <c r="AE238" s="6"/>
      <c r="AF238" s="6"/>
      <c r="AG238" s="6"/>
    </row>
    <row r="239" spans="1:33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 t="s">
        <v>263</v>
      </c>
      <c r="AC239" s="6">
        <v>163.49999999999983</v>
      </c>
      <c r="AD239" s="6"/>
      <c r="AE239" s="6"/>
      <c r="AF239" s="6"/>
      <c r="AG239" s="6"/>
    </row>
    <row r="240" spans="1:33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 t="s">
        <v>264</v>
      </c>
      <c r="AC240" s="6">
        <v>104.09999999999985</v>
      </c>
      <c r="AD240" s="6"/>
      <c r="AE240" s="6"/>
      <c r="AF240" s="6"/>
      <c r="AG240" s="6"/>
    </row>
    <row r="241" spans="1:33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 t="s">
        <v>265</v>
      </c>
      <c r="AC241" s="6">
        <v>212.69999999999987</v>
      </c>
      <c r="AD241" s="6"/>
      <c r="AE241" s="6"/>
      <c r="AF241" s="6"/>
      <c r="AG241" s="6"/>
    </row>
    <row r="242" spans="1:33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 t="s">
        <v>266</v>
      </c>
      <c r="AC242" s="6">
        <v>146.79999999999978</v>
      </c>
      <c r="AD242" s="6"/>
      <c r="AE242" s="6"/>
      <c r="AF242" s="6"/>
      <c r="AG242" s="6"/>
    </row>
    <row r="243" spans="1:33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 t="s">
        <v>267</v>
      </c>
      <c r="AC243" s="6">
        <v>115.29999999999978</v>
      </c>
      <c r="AD243" s="6"/>
      <c r="AE243" s="6"/>
      <c r="AF243" s="6"/>
      <c r="AG243" s="6"/>
    </row>
    <row r="244" spans="1:33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 t="s">
        <v>268</v>
      </c>
      <c r="AC244" s="7">
        <v>184.89999999999981</v>
      </c>
      <c r="AD244" s="6"/>
      <c r="AE244" s="6"/>
      <c r="AF244" s="6"/>
      <c r="AG244" s="6"/>
    </row>
    <row r="245" spans="1:33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 t="s">
        <v>269</v>
      </c>
      <c r="AC245" s="6">
        <v>150.69999999999987</v>
      </c>
      <c r="AD245" s="6"/>
      <c r="AE245" s="6"/>
      <c r="AF245" s="6"/>
      <c r="AG245" s="6"/>
    </row>
    <row r="246" spans="1:33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 t="s">
        <v>270</v>
      </c>
      <c r="AC246" s="6">
        <v>97.299999999999784</v>
      </c>
      <c r="AD246" s="6"/>
      <c r="AE246" s="6"/>
      <c r="AF246" s="6"/>
      <c r="AG246" s="6"/>
    </row>
    <row r="247" spans="1:33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 t="s">
        <v>271</v>
      </c>
      <c r="AC247" s="6">
        <v>105.19999999999987</v>
      </c>
      <c r="AD247" s="6"/>
      <c r="AE247" s="6"/>
      <c r="AF247" s="6"/>
      <c r="AG247" s="6"/>
    </row>
    <row r="248" spans="1:33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 t="s">
        <v>272</v>
      </c>
      <c r="AC248" s="6">
        <v>157.49999999999983</v>
      </c>
      <c r="AD248" s="6"/>
      <c r="AE248" s="6"/>
      <c r="AF248" s="6"/>
      <c r="AG248" s="6"/>
    </row>
    <row r="249" spans="1:33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 t="s">
        <v>273</v>
      </c>
      <c r="AC249" s="6">
        <v>207.69999999999987</v>
      </c>
      <c r="AD249" s="6"/>
      <c r="AE249" s="6"/>
      <c r="AF249" s="6"/>
      <c r="AG249" s="6"/>
    </row>
    <row r="250" spans="1:33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 t="s">
        <v>274</v>
      </c>
      <c r="AC250" s="6">
        <v>152.79999999999978</v>
      </c>
      <c r="AD250" s="6"/>
      <c r="AE250" s="6"/>
      <c r="AF250" s="6"/>
      <c r="AG250" s="6"/>
    </row>
    <row r="251" spans="1:33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 t="s">
        <v>275</v>
      </c>
      <c r="AC251" s="6">
        <v>129.39999999999981</v>
      </c>
      <c r="AD251" s="6"/>
      <c r="AE251" s="6"/>
      <c r="AF251" s="6"/>
      <c r="AG251" s="6"/>
    </row>
    <row r="252" spans="1:33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 t="s">
        <v>276</v>
      </c>
      <c r="AC252" s="6">
        <v>188.69999999999987</v>
      </c>
      <c r="AD252" s="6"/>
      <c r="AE252" s="6"/>
      <c r="AF252" s="6"/>
      <c r="AG252" s="6"/>
    </row>
    <row r="253" spans="1:33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 t="s">
        <v>277</v>
      </c>
      <c r="AC253" s="6">
        <v>177.09999999999985</v>
      </c>
      <c r="AD253" s="6"/>
      <c r="AE253" s="6"/>
      <c r="AF253" s="6"/>
      <c r="AG253" s="6"/>
    </row>
    <row r="254" spans="1:33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 t="s">
        <v>278</v>
      </c>
      <c r="AC254" s="6">
        <v>109.09999999999985</v>
      </c>
      <c r="AD254" s="6"/>
      <c r="AE254" s="6"/>
      <c r="AF254" s="6"/>
      <c r="AG254" s="6"/>
    </row>
    <row r="255" spans="1:33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 t="s">
        <v>279</v>
      </c>
      <c r="AC255" s="6">
        <v>167.59999999999985</v>
      </c>
      <c r="AD255" s="6"/>
      <c r="AE255" s="6"/>
      <c r="AF255" s="6"/>
      <c r="AG255" s="6"/>
    </row>
    <row r="256" spans="1:33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 t="s">
        <v>280</v>
      </c>
      <c r="AC256" s="6">
        <v>120.89999999999981</v>
      </c>
      <c r="AD256" s="6"/>
      <c r="AE256" s="6"/>
      <c r="AF256" s="6"/>
      <c r="AG256" s="6"/>
    </row>
    <row r="257" spans="1:33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 t="s">
        <v>281</v>
      </c>
      <c r="AC257" s="6">
        <v>158.99999999999983</v>
      </c>
      <c r="AD257" s="6"/>
      <c r="AE257" s="6"/>
      <c r="AF257" s="6"/>
      <c r="AG257" s="6"/>
    </row>
    <row r="258" spans="1:33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 t="s">
        <v>282</v>
      </c>
      <c r="AC258" s="6">
        <v>163.69999999999987</v>
      </c>
      <c r="AD258" s="6"/>
      <c r="AE258" s="6"/>
      <c r="AF258" s="6"/>
      <c r="AG258" s="6"/>
    </row>
    <row r="259" spans="1:33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 t="s">
        <v>283</v>
      </c>
      <c r="AC259" s="6">
        <v>132.69999999999987</v>
      </c>
      <c r="AD259" s="6"/>
      <c r="AE259" s="6"/>
      <c r="AF259" s="6"/>
      <c r="AG259" s="6"/>
    </row>
    <row r="260" spans="1:33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 t="s">
        <v>284</v>
      </c>
      <c r="AC260" s="6">
        <v>93.399999999999807</v>
      </c>
      <c r="AD260" s="6"/>
      <c r="AE260" s="6"/>
      <c r="AF260" s="6"/>
      <c r="AG260" s="6"/>
    </row>
    <row r="261" spans="1:33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 t="s">
        <v>285</v>
      </c>
      <c r="AC261" s="6">
        <v>109.09999999999985</v>
      </c>
      <c r="AD261" s="6"/>
      <c r="AE261" s="6"/>
      <c r="AF261" s="6"/>
      <c r="AG261" s="6"/>
    </row>
    <row r="262" spans="1:33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 t="s">
        <v>286</v>
      </c>
      <c r="AC262" s="6">
        <v>157.29999999999978</v>
      </c>
      <c r="AD262" s="6"/>
      <c r="AE262" s="6"/>
      <c r="AF262" s="6"/>
      <c r="AG262" s="6"/>
    </row>
    <row r="263" spans="1:33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 t="s">
        <v>287</v>
      </c>
      <c r="AC263" s="6">
        <v>187.69999999999987</v>
      </c>
      <c r="AD263" s="6"/>
      <c r="AE263" s="6"/>
      <c r="AF263" s="6"/>
      <c r="AG263" s="6"/>
    </row>
    <row r="264" spans="1:33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 t="s">
        <v>288</v>
      </c>
      <c r="AC264" s="6">
        <v>122.99999999999983</v>
      </c>
      <c r="AD264" s="6"/>
      <c r="AE264" s="6"/>
      <c r="AF264" s="6"/>
      <c r="AG264" s="6"/>
    </row>
    <row r="265" spans="1:33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 t="s">
        <v>289</v>
      </c>
      <c r="AC265" s="6">
        <v>133.09999999999985</v>
      </c>
      <c r="AD265" s="6"/>
      <c r="AE265" s="6"/>
      <c r="AF265" s="6"/>
      <c r="AG265" s="6"/>
    </row>
    <row r="266" spans="1:33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 t="s">
        <v>290</v>
      </c>
      <c r="AC266" s="6">
        <v>133.89999999999981</v>
      </c>
      <c r="AD266" s="6"/>
      <c r="AE266" s="6"/>
      <c r="AF266" s="6"/>
      <c r="AG266" s="6"/>
    </row>
    <row r="267" spans="1:33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 t="s">
        <v>291</v>
      </c>
      <c r="AC267" s="6">
        <v>164.59999999999985</v>
      </c>
      <c r="AD267" s="6"/>
      <c r="AE267" s="6"/>
      <c r="AF267" s="6"/>
      <c r="AG267" s="6"/>
    </row>
    <row r="268" spans="1:33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 t="s">
        <v>292</v>
      </c>
      <c r="AC268" s="6">
        <v>167.59999999999985</v>
      </c>
      <c r="AD268" s="6"/>
      <c r="AE268" s="6"/>
      <c r="AF268" s="6"/>
      <c r="AG268" s="6"/>
    </row>
    <row r="269" spans="1:33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 t="s">
        <v>293</v>
      </c>
      <c r="AC269" s="6">
        <v>148.69999999999987</v>
      </c>
      <c r="AD269" s="6"/>
      <c r="AE269" s="6"/>
      <c r="AF269" s="6"/>
      <c r="AG269" s="6"/>
    </row>
    <row r="270" spans="1:33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 t="s">
        <v>294</v>
      </c>
      <c r="AC270" s="6">
        <v>139.29999999999978</v>
      </c>
      <c r="AD270" s="6"/>
      <c r="AE270" s="6"/>
      <c r="AF270" s="6"/>
      <c r="AG270" s="6"/>
    </row>
    <row r="271" spans="1:33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 t="s">
        <v>295</v>
      </c>
      <c r="AC271" s="6">
        <v>125.99999999999983</v>
      </c>
      <c r="AD271" s="6"/>
      <c r="AE271" s="6"/>
      <c r="AF271" s="6"/>
      <c r="AG271" s="6"/>
    </row>
    <row r="272" spans="1:33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 t="s">
        <v>296</v>
      </c>
      <c r="AC272" s="6">
        <v>123.69999999999987</v>
      </c>
      <c r="AD272" s="6"/>
      <c r="AE272" s="6"/>
      <c r="AF272" s="6"/>
      <c r="AG272" s="6"/>
    </row>
    <row r="273" spans="1:33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 t="s">
        <v>297</v>
      </c>
      <c r="AC273" s="6">
        <v>160.69999999999987</v>
      </c>
      <c r="AD273" s="6"/>
      <c r="AE273" s="6"/>
      <c r="AF273" s="6"/>
      <c r="AG273" s="6"/>
    </row>
    <row r="274" spans="1:33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 t="s">
        <v>298</v>
      </c>
      <c r="AC274" s="6">
        <v>121.69999999999987</v>
      </c>
      <c r="AD274" s="6"/>
      <c r="AE274" s="6"/>
      <c r="AF274" s="6"/>
      <c r="AG274" s="6"/>
    </row>
    <row r="275" spans="1:33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 t="s">
        <v>299</v>
      </c>
      <c r="AC275" s="6">
        <v>168.19999999999987</v>
      </c>
      <c r="AD275" s="6"/>
      <c r="AE275" s="6"/>
      <c r="AF275" s="6"/>
      <c r="AG275" s="6"/>
    </row>
    <row r="276" spans="1:33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 t="s">
        <v>300</v>
      </c>
      <c r="AC276" s="6">
        <v>160.29999999999978</v>
      </c>
      <c r="AD276" s="6"/>
      <c r="AE276" s="6"/>
      <c r="AF276" s="6"/>
      <c r="AG276" s="6"/>
    </row>
    <row r="277" spans="1:33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 t="s">
        <v>301</v>
      </c>
      <c r="AC277" s="6">
        <v>111.29999999999978</v>
      </c>
      <c r="AD277" s="6"/>
      <c r="AE277" s="6"/>
      <c r="AF277" s="6"/>
      <c r="AG277" s="6"/>
    </row>
    <row r="278" spans="1:33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 t="s">
        <v>302</v>
      </c>
      <c r="AC278" s="6">
        <v>103.49999999999983</v>
      </c>
      <c r="AD278" s="6"/>
      <c r="AE278" s="6"/>
      <c r="AF278" s="6"/>
      <c r="AG278" s="6"/>
    </row>
    <row r="279" spans="1:33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 t="s">
        <v>303</v>
      </c>
      <c r="AC279" s="6">
        <v>210.49999999999983</v>
      </c>
      <c r="AD279" s="6"/>
      <c r="AE279" s="6"/>
      <c r="AF279" s="6"/>
      <c r="AG279" s="6"/>
    </row>
    <row r="280" spans="1:33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 t="s">
        <v>304</v>
      </c>
      <c r="AC280" s="6">
        <v>109.69999999999987</v>
      </c>
      <c r="AD280" s="6"/>
      <c r="AE280" s="6"/>
      <c r="AF280" s="6"/>
      <c r="AG280" s="6"/>
    </row>
    <row r="281" spans="1:33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 t="s">
        <v>305</v>
      </c>
      <c r="AC281" s="6">
        <v>143.99999999999983</v>
      </c>
      <c r="AD281" s="6"/>
      <c r="AE281" s="6"/>
      <c r="AF281" s="6"/>
      <c r="AG281" s="6"/>
    </row>
    <row r="282" spans="1:33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 t="s">
        <v>306</v>
      </c>
      <c r="AC282" s="6">
        <v>176.99999999999983</v>
      </c>
      <c r="AD282" s="6"/>
      <c r="AE282" s="6"/>
      <c r="AF282" s="6"/>
      <c r="AG282" s="6"/>
    </row>
    <row r="283" spans="1:33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 t="s">
        <v>307</v>
      </c>
      <c r="AC283" s="6">
        <v>92.299999999999784</v>
      </c>
      <c r="AD283" s="6"/>
      <c r="AE283" s="6"/>
      <c r="AF283" s="6"/>
      <c r="AG283" s="6"/>
    </row>
    <row r="284" spans="1:33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 t="s">
        <v>308</v>
      </c>
      <c r="AC284" s="6">
        <v>173.79999999999978</v>
      </c>
      <c r="AD284" s="6"/>
      <c r="AE284" s="6"/>
      <c r="AF284" s="6"/>
      <c r="AG284" s="6"/>
    </row>
    <row r="285" spans="1:33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 t="s">
        <v>309</v>
      </c>
      <c r="AC285" s="6">
        <v>145.09999999999985</v>
      </c>
      <c r="AD285" s="6"/>
      <c r="AE285" s="6"/>
      <c r="AF285" s="6"/>
      <c r="AG285" s="6"/>
    </row>
    <row r="286" spans="1:33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 t="s">
        <v>310</v>
      </c>
      <c r="AC286" s="6">
        <v>113.09999999999985</v>
      </c>
      <c r="AD286" s="6"/>
      <c r="AE286" s="6"/>
      <c r="AF286" s="6"/>
      <c r="AG286" s="6"/>
    </row>
    <row r="287" spans="1:33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 t="s">
        <v>311</v>
      </c>
      <c r="AC287" s="6">
        <v>112.49999999999983</v>
      </c>
      <c r="AD287" s="6"/>
      <c r="AE287" s="6"/>
      <c r="AF287" s="6"/>
      <c r="AG287" s="6"/>
    </row>
    <row r="288" spans="1:33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 t="s">
        <v>312</v>
      </c>
      <c r="AC288" s="6">
        <v>125.99999999999983</v>
      </c>
      <c r="AD288" s="6"/>
      <c r="AE288" s="6"/>
      <c r="AF288" s="6"/>
      <c r="AG288" s="6"/>
    </row>
    <row r="289" spans="1:33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 t="s">
        <v>313</v>
      </c>
      <c r="AC289" s="6">
        <v>120.89999999999981</v>
      </c>
      <c r="AD289" s="6"/>
      <c r="AE289" s="6"/>
      <c r="AF289" s="6"/>
      <c r="AG289" s="6"/>
    </row>
    <row r="290" spans="1:33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 t="s">
        <v>314</v>
      </c>
      <c r="AC290" s="6">
        <v>162.39999999999981</v>
      </c>
      <c r="AD290" s="6"/>
      <c r="AE290" s="6"/>
      <c r="AF290" s="6"/>
      <c r="AG290" s="6"/>
    </row>
    <row r="291" spans="1:33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 t="s">
        <v>315</v>
      </c>
      <c r="AC291" s="6">
        <v>161.19999999999987</v>
      </c>
      <c r="AD291" s="6"/>
      <c r="AE291" s="6"/>
      <c r="AF291" s="6"/>
      <c r="AG291" s="6"/>
    </row>
    <row r="292" spans="1:33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 t="s">
        <v>316</v>
      </c>
      <c r="AC292" s="6">
        <v>118.49999999999983</v>
      </c>
      <c r="AD292" s="6"/>
      <c r="AE292" s="6"/>
      <c r="AF292" s="6"/>
      <c r="AG292" s="6"/>
    </row>
    <row r="293" spans="1:33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 t="s">
        <v>317</v>
      </c>
      <c r="AC293" s="6">
        <v>119.79999999999978</v>
      </c>
      <c r="AD293" s="6"/>
      <c r="AE293" s="6"/>
      <c r="AF293" s="6"/>
      <c r="AG293" s="6"/>
    </row>
    <row r="294" spans="1:33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 t="s">
        <v>318</v>
      </c>
      <c r="AC294" s="6">
        <v>119.79999999999978</v>
      </c>
      <c r="AD294" s="6"/>
      <c r="AE294" s="6"/>
      <c r="AF294" s="6"/>
      <c r="AG294" s="6"/>
    </row>
    <row r="295" spans="1:33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 t="s">
        <v>319</v>
      </c>
      <c r="AC295" s="6">
        <v>163.99999999999983</v>
      </c>
      <c r="AD295" s="6"/>
      <c r="AE295" s="6"/>
      <c r="AF295" s="6"/>
      <c r="AG295" s="6"/>
    </row>
    <row r="296" spans="1:33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 t="s">
        <v>320</v>
      </c>
      <c r="AC296" s="6">
        <v>155.79999999999978</v>
      </c>
      <c r="AD296" s="6"/>
      <c r="AE296" s="6"/>
      <c r="AF296" s="6"/>
      <c r="AG296" s="6"/>
    </row>
    <row r="297" spans="1:33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 t="s">
        <v>321</v>
      </c>
      <c r="AC297" s="6">
        <v>173.39999999999981</v>
      </c>
      <c r="AD297" s="6"/>
      <c r="AE297" s="6"/>
      <c r="AF297" s="6"/>
      <c r="AG297" s="6"/>
    </row>
    <row r="298" spans="1:33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 t="s">
        <v>322</v>
      </c>
      <c r="AC298" s="6">
        <v>161.59999999999985</v>
      </c>
      <c r="AD298" s="6"/>
      <c r="AE298" s="6"/>
      <c r="AF298" s="6"/>
      <c r="AG298" s="6"/>
    </row>
    <row r="299" spans="1:33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 t="s">
        <v>323</v>
      </c>
      <c r="AC299" s="6">
        <v>132.59999999999985</v>
      </c>
      <c r="AD299" s="6"/>
      <c r="AE299" s="6"/>
      <c r="AF299" s="6"/>
      <c r="AG299" s="6"/>
    </row>
    <row r="300" spans="1:33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 t="s">
        <v>324</v>
      </c>
      <c r="AC300" s="6">
        <v>121.89999999999981</v>
      </c>
      <c r="AD300" s="6"/>
      <c r="AE300" s="6"/>
      <c r="AF300" s="6"/>
      <c r="AG300" s="6"/>
    </row>
    <row r="301" spans="1:33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 t="s">
        <v>325</v>
      </c>
      <c r="AC301" s="6">
        <v>132.19999999999987</v>
      </c>
      <c r="AD301" s="6"/>
      <c r="AE301" s="6"/>
      <c r="AF301" s="6"/>
      <c r="AG301" s="6"/>
    </row>
    <row r="302" spans="1:33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 t="s">
        <v>326</v>
      </c>
      <c r="AC302" s="6">
        <v>116.99999999999983</v>
      </c>
      <c r="AD302" s="6"/>
      <c r="AE302" s="6"/>
      <c r="AF302" s="6"/>
      <c r="AG302" s="6"/>
    </row>
    <row r="303" spans="1:33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 t="s">
        <v>327</v>
      </c>
      <c r="AC303" s="6">
        <v>142.69999999999987</v>
      </c>
      <c r="AD303" s="6"/>
      <c r="AE303" s="6"/>
      <c r="AF303" s="6"/>
      <c r="AG303" s="6"/>
    </row>
    <row r="304" spans="1:33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 t="s">
        <v>328</v>
      </c>
      <c r="AC304" s="6">
        <v>175.49999999999983</v>
      </c>
      <c r="AD304" s="6"/>
      <c r="AE304" s="6"/>
      <c r="AF304" s="6"/>
      <c r="AG304" s="6"/>
    </row>
    <row r="305" spans="1:33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 t="s">
        <v>329</v>
      </c>
      <c r="AC305" s="6">
        <v>178.59999999999985</v>
      </c>
      <c r="AD305" s="6"/>
      <c r="AE305" s="6"/>
      <c r="AF305" s="6"/>
      <c r="AG305" s="6"/>
    </row>
    <row r="306" spans="1:33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 t="s">
        <v>330</v>
      </c>
      <c r="AC306" s="6">
        <v>134.39999999999981</v>
      </c>
      <c r="AD306" s="6"/>
      <c r="AE306" s="6"/>
      <c r="AF306" s="6"/>
      <c r="AG306" s="6"/>
    </row>
    <row r="307" spans="1:33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 t="s">
        <v>331</v>
      </c>
      <c r="AC307" s="6">
        <v>210.89999999999981</v>
      </c>
      <c r="AD307" s="6"/>
      <c r="AE307" s="6"/>
      <c r="AF307" s="6"/>
      <c r="AG307" s="6"/>
    </row>
    <row r="308" spans="1:33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 t="s">
        <v>332</v>
      </c>
      <c r="AC308" s="6">
        <v>175.29999999999978</v>
      </c>
      <c r="AD308" s="6"/>
      <c r="AE308" s="6"/>
      <c r="AF308" s="6"/>
      <c r="AG308" s="6"/>
    </row>
    <row r="309" spans="1:33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 t="s">
        <v>333</v>
      </c>
      <c r="AC309" s="6">
        <v>171.39999999999981</v>
      </c>
      <c r="AD309" s="6"/>
      <c r="AE309" s="6"/>
      <c r="AF309" s="6"/>
      <c r="AG309" s="6"/>
    </row>
    <row r="310" spans="1:33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 t="s">
        <v>334</v>
      </c>
      <c r="AC310" s="6">
        <v>180.39999999999981</v>
      </c>
      <c r="AD310" s="6"/>
      <c r="AE310" s="6"/>
      <c r="AF310" s="6"/>
      <c r="AG310" s="6"/>
    </row>
    <row r="311" spans="1:33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 t="s">
        <v>335</v>
      </c>
      <c r="AC311" s="6">
        <v>161.79999999999978</v>
      </c>
      <c r="AD311" s="6"/>
      <c r="AE311" s="6"/>
      <c r="AF311" s="6"/>
      <c r="AG311" s="6"/>
    </row>
    <row r="312" spans="1:33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 t="s">
        <v>336</v>
      </c>
      <c r="AC312" s="6">
        <v>112.49999999999983</v>
      </c>
      <c r="AD312" s="6"/>
      <c r="AE312" s="6"/>
      <c r="AF312" s="6"/>
      <c r="AG312" s="6"/>
    </row>
    <row r="313" spans="1:33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 t="s">
        <v>337</v>
      </c>
      <c r="AC313" s="7">
        <v>136.59999999999985</v>
      </c>
      <c r="AD313" s="6"/>
      <c r="AE313" s="6"/>
      <c r="AF313" s="6"/>
      <c r="AG313" s="6"/>
    </row>
    <row r="314" spans="1:33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 t="s">
        <v>338</v>
      </c>
      <c r="AC314" s="6">
        <v>119.79999999999978</v>
      </c>
      <c r="AD314" s="6"/>
      <c r="AE314" s="6"/>
      <c r="AF314" s="6"/>
      <c r="AG314" s="6"/>
    </row>
    <row r="315" spans="1:33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 t="s">
        <v>339</v>
      </c>
      <c r="AC315" s="6">
        <v>87.199999999999875</v>
      </c>
      <c r="AD315" s="6"/>
      <c r="AE315" s="6"/>
      <c r="AF315" s="6"/>
      <c r="AG315" s="6"/>
    </row>
    <row r="316" spans="1:33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 t="s">
        <v>340</v>
      </c>
      <c r="AC316" s="6">
        <v>133.09999999999985</v>
      </c>
      <c r="AD316" s="6"/>
      <c r="AE316" s="6"/>
      <c r="AF316" s="6"/>
      <c r="AG316" s="6"/>
    </row>
    <row r="317" spans="1:33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 t="s">
        <v>341</v>
      </c>
      <c r="AC317" s="6">
        <v>127.69999999999987</v>
      </c>
      <c r="AD317" s="6"/>
      <c r="AE317" s="6"/>
      <c r="AF317" s="6"/>
      <c r="AG317" s="6"/>
    </row>
    <row r="318" spans="1:33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 t="s">
        <v>342</v>
      </c>
      <c r="AC318" s="6">
        <v>140.59999999999985</v>
      </c>
      <c r="AD318" s="6"/>
      <c r="AE318" s="6"/>
      <c r="AF318" s="6"/>
      <c r="AG318" s="6"/>
    </row>
    <row r="319" spans="1:33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 t="s">
        <v>343</v>
      </c>
      <c r="AC319" s="6">
        <v>122.59999999999985</v>
      </c>
      <c r="AD319" s="6"/>
      <c r="AE319" s="6"/>
      <c r="AF319" s="6"/>
      <c r="AG319" s="6"/>
    </row>
    <row r="320" spans="1:33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 t="s">
        <v>344</v>
      </c>
      <c r="AC320" s="6">
        <v>150.59999999999985</v>
      </c>
      <c r="AD320" s="6"/>
      <c r="AE320" s="6"/>
      <c r="AF320" s="6"/>
      <c r="AG320" s="6"/>
    </row>
    <row r="321" spans="1:33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 t="s">
        <v>345</v>
      </c>
      <c r="AC321" s="6">
        <v>125.99999999999983</v>
      </c>
      <c r="AD321" s="6"/>
      <c r="AE321" s="6"/>
      <c r="AF321" s="6"/>
      <c r="AG321" s="6"/>
    </row>
    <row r="322" spans="1:33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 t="s">
        <v>346</v>
      </c>
      <c r="AC322" s="6">
        <v>164.79999999999978</v>
      </c>
      <c r="AD322" s="6"/>
      <c r="AE322" s="6"/>
      <c r="AF322" s="6"/>
      <c r="AG322" s="6"/>
    </row>
    <row r="323" spans="1:33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 t="s">
        <v>347</v>
      </c>
      <c r="AC323" s="6">
        <v>151.29999999999978</v>
      </c>
      <c r="AD323" s="6"/>
      <c r="AE323" s="6"/>
      <c r="AF323" s="6"/>
      <c r="AG323" s="6"/>
    </row>
    <row r="324" spans="1:33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 t="s">
        <v>348</v>
      </c>
      <c r="AC324" s="6">
        <v>169.09999999999985</v>
      </c>
      <c r="AD324" s="6"/>
      <c r="AE324" s="6"/>
      <c r="AF324" s="6"/>
      <c r="AG324" s="6"/>
    </row>
    <row r="325" spans="1:33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 t="s">
        <v>349</v>
      </c>
      <c r="AC325" s="6">
        <v>158.59999999999985</v>
      </c>
      <c r="AD325" s="6"/>
      <c r="AE325" s="6"/>
      <c r="AF325" s="6"/>
      <c r="AG325" s="6"/>
    </row>
    <row r="326" spans="1:33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 t="s">
        <v>350</v>
      </c>
      <c r="AC326" s="6">
        <v>134.99999999999983</v>
      </c>
      <c r="AD326" s="6"/>
      <c r="AE326" s="6"/>
      <c r="AF326" s="6"/>
      <c r="AG326" s="6"/>
    </row>
    <row r="327" spans="1:33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 t="s">
        <v>351</v>
      </c>
      <c r="AC327" s="6">
        <v>109.69999999999987</v>
      </c>
      <c r="AD327" s="6"/>
      <c r="AE327" s="6"/>
      <c r="AF327" s="6"/>
      <c r="AG327" s="6"/>
    </row>
    <row r="328" spans="1:33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 t="s">
        <v>352</v>
      </c>
      <c r="AC328" s="6">
        <v>135.49999999999983</v>
      </c>
      <c r="AD328" s="6"/>
      <c r="AE328" s="6"/>
      <c r="AF328" s="6"/>
      <c r="AG328" s="6"/>
    </row>
    <row r="329" spans="1:33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 t="s">
        <v>353</v>
      </c>
      <c r="AC329" s="6">
        <v>78.799999999999784</v>
      </c>
      <c r="AD329" s="6"/>
      <c r="AE329" s="6"/>
      <c r="AF329" s="6"/>
      <c r="AG329" s="6"/>
    </row>
    <row r="330" spans="1:33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 t="s">
        <v>354</v>
      </c>
      <c r="AC330" s="6">
        <v>140.59999999999985</v>
      </c>
      <c r="AD330" s="6"/>
      <c r="AE330" s="6"/>
      <c r="AF330" s="6"/>
      <c r="AG330" s="6"/>
    </row>
    <row r="331" spans="1:33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 t="s">
        <v>355</v>
      </c>
      <c r="AC331" s="6">
        <v>150.89999999999981</v>
      </c>
      <c r="AD331" s="6"/>
      <c r="AE331" s="6"/>
      <c r="AF331" s="6"/>
      <c r="AG331" s="6"/>
    </row>
    <row r="332" spans="1:33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 t="s">
        <v>356</v>
      </c>
      <c r="AC332" s="6">
        <v>150.59999999999985</v>
      </c>
      <c r="AD332" s="6"/>
      <c r="AE332" s="6"/>
      <c r="AF332" s="6"/>
      <c r="AG332" s="6"/>
    </row>
    <row r="333" spans="1:33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 t="s">
        <v>357</v>
      </c>
      <c r="AC333" s="6">
        <v>174.79999999999978</v>
      </c>
      <c r="AD333" s="6"/>
      <c r="AE333" s="6"/>
      <c r="AF333" s="6"/>
      <c r="AG333" s="6"/>
    </row>
    <row r="334" spans="1:33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 t="s">
        <v>358</v>
      </c>
      <c r="AC334" s="6">
        <v>154.09999999999985</v>
      </c>
      <c r="AD334" s="6"/>
      <c r="AE334" s="6"/>
      <c r="AF334" s="6"/>
      <c r="AG334" s="6"/>
    </row>
    <row r="335" spans="1:33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 t="s">
        <v>359</v>
      </c>
      <c r="AC335" s="6">
        <v>139.89999999999981</v>
      </c>
      <c r="AD335" s="6"/>
      <c r="AE335" s="6"/>
      <c r="AF335" s="6"/>
      <c r="AG335" s="6"/>
    </row>
    <row r="336" spans="1:33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 t="s">
        <v>360</v>
      </c>
      <c r="AC336" s="6">
        <v>169.49999999999983</v>
      </c>
      <c r="AD336" s="6"/>
      <c r="AE336" s="6"/>
      <c r="AF336" s="6"/>
      <c r="AG336" s="6"/>
    </row>
    <row r="337" spans="1:33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 t="s">
        <v>361</v>
      </c>
      <c r="AC337" s="6">
        <v>153.49999999999983</v>
      </c>
      <c r="AD337" s="6"/>
      <c r="AE337" s="6"/>
      <c r="AF337" s="6"/>
      <c r="AG337" s="6"/>
    </row>
    <row r="338" spans="1:33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 t="s">
        <v>362</v>
      </c>
      <c r="AC338" s="6">
        <v>157.29999999999978</v>
      </c>
      <c r="AD338" s="6"/>
      <c r="AE338" s="6"/>
      <c r="AF338" s="6"/>
      <c r="AG338" s="6"/>
    </row>
    <row r="339" spans="1:33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 t="s">
        <v>363</v>
      </c>
      <c r="AC339" s="6">
        <v>178.19999999999987</v>
      </c>
      <c r="AD339" s="6"/>
      <c r="AE339" s="6"/>
      <c r="AF339" s="6"/>
      <c r="AG339" s="6"/>
    </row>
    <row r="340" spans="1:33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 t="s">
        <v>364</v>
      </c>
      <c r="AC340" s="6">
        <v>134.79999999999978</v>
      </c>
      <c r="AD340" s="6"/>
      <c r="AE340" s="6"/>
      <c r="AF340" s="6"/>
      <c r="AG340" s="6"/>
    </row>
    <row r="341" spans="1:33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 t="s">
        <v>365</v>
      </c>
      <c r="AC341" s="6">
        <v>120.89999999999981</v>
      </c>
      <c r="AD341" s="6"/>
      <c r="AE341" s="6"/>
      <c r="AF341" s="6"/>
      <c r="AG341" s="6"/>
    </row>
    <row r="342" spans="1:33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 t="s">
        <v>366</v>
      </c>
      <c r="AC342" s="6">
        <v>175.09999999999985</v>
      </c>
      <c r="AD342" s="6"/>
      <c r="AE342" s="6"/>
      <c r="AF342" s="6"/>
      <c r="AG342" s="6"/>
    </row>
    <row r="343" spans="1:33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 t="s">
        <v>367</v>
      </c>
      <c r="AC343" s="6">
        <v>80.999999999999829</v>
      </c>
      <c r="AD343" s="6"/>
      <c r="AE343" s="6"/>
      <c r="AF343" s="6"/>
      <c r="AG343" s="6"/>
    </row>
    <row r="344" spans="1:33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 t="s">
        <v>368</v>
      </c>
      <c r="AC344" s="6">
        <v>156.89999999999981</v>
      </c>
      <c r="AD344" s="6"/>
      <c r="AE344" s="6"/>
      <c r="AF344" s="6"/>
      <c r="AG344" s="6"/>
    </row>
    <row r="345" spans="1:33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 t="s">
        <v>369</v>
      </c>
      <c r="AC345" s="6">
        <v>148.29999999999978</v>
      </c>
      <c r="AD345" s="6"/>
      <c r="AE345" s="6"/>
      <c r="AF345" s="6"/>
      <c r="AG345" s="6"/>
    </row>
    <row r="346" spans="1:33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 t="s">
        <v>370</v>
      </c>
      <c r="AC346" s="6">
        <v>142.69999999999987</v>
      </c>
      <c r="AD346" s="6"/>
      <c r="AE346" s="6"/>
      <c r="AF346" s="6"/>
      <c r="AG346" s="6"/>
    </row>
    <row r="347" spans="1:33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 t="s">
        <v>371</v>
      </c>
      <c r="AC347" s="6">
        <v>123.69999999999987</v>
      </c>
      <c r="AD347" s="6"/>
      <c r="AE347" s="6"/>
      <c r="AF347" s="6"/>
      <c r="AG347" s="6"/>
    </row>
    <row r="348" spans="1:33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 t="s">
        <v>372</v>
      </c>
      <c r="AC348" s="6">
        <v>198.19999999999987</v>
      </c>
      <c r="AD348" s="6"/>
      <c r="AE348" s="6"/>
      <c r="AF348" s="6"/>
      <c r="AG348" s="6"/>
    </row>
    <row r="349" spans="1:33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 t="s">
        <v>373</v>
      </c>
      <c r="AC349" s="6">
        <v>104.09999999999985</v>
      </c>
      <c r="AD349" s="6"/>
      <c r="AE349" s="6"/>
      <c r="AF349" s="6"/>
      <c r="AG349" s="6"/>
    </row>
    <row r="350" spans="1:33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 t="s">
        <v>374</v>
      </c>
      <c r="AC350" s="6">
        <v>175.99999999999983</v>
      </c>
      <c r="AD350" s="6"/>
      <c r="AE350" s="6"/>
      <c r="AF350" s="6"/>
      <c r="AG350" s="6"/>
    </row>
    <row r="351" spans="1:33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 t="s">
        <v>375</v>
      </c>
      <c r="AC351" s="6">
        <v>148.29999999999978</v>
      </c>
      <c r="AD351" s="6"/>
      <c r="AE351" s="6"/>
      <c r="AF351" s="6"/>
      <c r="AG351" s="6"/>
    </row>
    <row r="352" spans="1:33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 t="s">
        <v>376</v>
      </c>
      <c r="AC352" s="6">
        <v>102.89999999999981</v>
      </c>
      <c r="AD352" s="6"/>
      <c r="AE352" s="6"/>
      <c r="AF352" s="6"/>
      <c r="AG352" s="6"/>
    </row>
    <row r="353" spans="1:33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 t="s">
        <v>377</v>
      </c>
      <c r="AC353" s="6">
        <v>109.49999999999983</v>
      </c>
      <c r="AD353" s="6"/>
      <c r="AE353" s="6"/>
      <c r="AF353" s="6"/>
      <c r="AG353" s="6"/>
    </row>
    <row r="354" spans="1:33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 t="s">
        <v>378</v>
      </c>
      <c r="AC354" s="6">
        <v>155.09999999999985</v>
      </c>
      <c r="AD354" s="6"/>
      <c r="AE354" s="6"/>
      <c r="AF354" s="6"/>
      <c r="AG354" s="6"/>
    </row>
    <row r="355" spans="1:33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 t="s">
        <v>379</v>
      </c>
      <c r="AC355" s="6">
        <v>161.19999999999987</v>
      </c>
      <c r="AD355" s="6"/>
      <c r="AE355" s="6"/>
      <c r="AF355" s="6"/>
      <c r="AG355" s="6"/>
    </row>
    <row r="356" spans="1:33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 t="s">
        <v>380</v>
      </c>
      <c r="AC356" s="6">
        <v>118.49999999999983</v>
      </c>
      <c r="AD356" s="6"/>
      <c r="AE356" s="6"/>
      <c r="AF356" s="6"/>
      <c r="AG356" s="6"/>
    </row>
    <row r="357" spans="1:33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 t="s">
        <v>381</v>
      </c>
      <c r="AC357" s="6">
        <v>128.79999999999978</v>
      </c>
      <c r="AD357" s="6"/>
      <c r="AE357" s="6"/>
      <c r="AF357" s="6"/>
      <c r="AG357" s="6"/>
    </row>
    <row r="358" spans="1:33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 t="s">
        <v>382</v>
      </c>
      <c r="AC358" s="6">
        <v>130.49999999999983</v>
      </c>
      <c r="AD358" s="6"/>
      <c r="AE358" s="6"/>
      <c r="AF358" s="6"/>
      <c r="AG358" s="6"/>
    </row>
    <row r="359" spans="1:33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 t="s">
        <v>383</v>
      </c>
      <c r="AC359" s="6">
        <v>138.19999999999987</v>
      </c>
      <c r="AD359" s="6"/>
      <c r="AE359" s="6"/>
      <c r="AF359" s="6"/>
      <c r="AG359" s="6"/>
    </row>
    <row r="360" spans="1:33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 t="s">
        <v>384</v>
      </c>
      <c r="AC360" s="6">
        <v>138.89999999999981</v>
      </c>
      <c r="AD360" s="6"/>
      <c r="AE360" s="6"/>
      <c r="AF360" s="6"/>
      <c r="AG360" s="6"/>
    </row>
    <row r="361" spans="1:33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 t="s">
        <v>385</v>
      </c>
      <c r="AC361" s="6">
        <v>136.09999999999985</v>
      </c>
      <c r="AD361" s="6"/>
      <c r="AE361" s="6"/>
      <c r="AF361" s="6"/>
      <c r="AG361" s="6"/>
    </row>
    <row r="362" spans="1:33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 t="s">
        <v>386</v>
      </c>
      <c r="AC362" s="6">
        <v>202.69999999999987</v>
      </c>
      <c r="AD362" s="6"/>
      <c r="AE362" s="6"/>
      <c r="AF362" s="6"/>
      <c r="AG362" s="6"/>
    </row>
    <row r="363" spans="1:33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 t="s">
        <v>387</v>
      </c>
      <c r="AC363" s="6">
        <v>71.999999999999829</v>
      </c>
      <c r="AD363" s="6"/>
      <c r="AE363" s="6"/>
      <c r="AF363" s="6"/>
      <c r="AG363" s="6"/>
    </row>
    <row r="364" spans="1:33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 t="s">
        <v>388</v>
      </c>
      <c r="AC364" s="6">
        <v>174.69999999999987</v>
      </c>
      <c r="AD364" s="6"/>
      <c r="AE364" s="6"/>
      <c r="AF364" s="6"/>
      <c r="AG364" s="6"/>
    </row>
    <row r="365" spans="1:33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 t="s">
        <v>389</v>
      </c>
      <c r="AC365" s="6">
        <v>140.59999999999985</v>
      </c>
      <c r="AD365" s="6"/>
      <c r="AE365" s="6"/>
      <c r="AF365" s="6"/>
      <c r="AG365" s="6"/>
    </row>
    <row r="366" spans="1:33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 t="s">
        <v>390</v>
      </c>
      <c r="AC366" s="6">
        <v>110.99999999999983</v>
      </c>
      <c r="AD366" s="6"/>
      <c r="AE366" s="6"/>
      <c r="AF366" s="6"/>
      <c r="AG366" s="6"/>
    </row>
    <row r="367" spans="1:33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 t="s">
        <v>391</v>
      </c>
      <c r="AC367" s="6">
        <v>157.49999999999983</v>
      </c>
      <c r="AD367" s="6"/>
      <c r="AE367" s="6"/>
      <c r="AF367" s="6"/>
      <c r="AG367" s="6"/>
    </row>
    <row r="368" spans="1:33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 t="s">
        <v>392</v>
      </c>
      <c r="AC368" s="6">
        <v>152.79999999999978</v>
      </c>
      <c r="AD368" s="6"/>
      <c r="AE368" s="6"/>
      <c r="AF368" s="6"/>
      <c r="AG368" s="6"/>
    </row>
    <row r="369" spans="1:33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 t="s">
        <v>393</v>
      </c>
      <c r="AC369" s="6">
        <v>164.99999999999983</v>
      </c>
      <c r="AD369" s="6"/>
      <c r="AE369" s="6"/>
      <c r="AF369" s="6"/>
      <c r="AG369" s="6"/>
    </row>
    <row r="370" spans="1:33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 t="s">
        <v>394</v>
      </c>
      <c r="AC370" s="6">
        <v>177.39999999999981</v>
      </c>
      <c r="AD370" s="6"/>
      <c r="AE370" s="6"/>
      <c r="AF370" s="6"/>
      <c r="AG370" s="6"/>
    </row>
    <row r="371" spans="1:33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 t="s">
        <v>395</v>
      </c>
      <c r="AC371" s="6">
        <v>161.29999999999978</v>
      </c>
      <c r="AD371" s="6"/>
      <c r="AE371" s="6"/>
      <c r="AF371" s="6"/>
      <c r="AG371" s="6"/>
    </row>
    <row r="372" spans="1:33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 t="s">
        <v>396</v>
      </c>
      <c r="AC372" s="6">
        <v>176.99999999999983</v>
      </c>
      <c r="AD372" s="6"/>
      <c r="AE372" s="6"/>
      <c r="AF372" s="6"/>
      <c r="AG372" s="6"/>
    </row>
    <row r="373" spans="1:33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 t="s">
        <v>397</v>
      </c>
      <c r="AC373" s="6">
        <v>140.99999999999983</v>
      </c>
      <c r="AD373" s="6"/>
      <c r="AE373" s="6"/>
      <c r="AF373" s="6"/>
      <c r="AG373" s="6"/>
    </row>
    <row r="374" spans="1:33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 t="s">
        <v>398</v>
      </c>
      <c r="AC374" s="6">
        <v>122.09999999999985</v>
      </c>
      <c r="AD374" s="6"/>
      <c r="AE374" s="6"/>
      <c r="AF374" s="6"/>
      <c r="AG374" s="6"/>
    </row>
    <row r="375" spans="1:33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 t="s">
        <v>399</v>
      </c>
      <c r="AC375" s="6">
        <v>98.399999999999807</v>
      </c>
      <c r="AD375" s="6"/>
      <c r="AE375" s="6"/>
      <c r="AF375" s="6"/>
      <c r="AG375" s="6"/>
    </row>
    <row r="376" spans="1:33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 t="s">
        <v>400</v>
      </c>
      <c r="AC376" s="6">
        <v>134.99999999999983</v>
      </c>
      <c r="AD376" s="6"/>
      <c r="AE376" s="6"/>
      <c r="AF376" s="6"/>
      <c r="AG376" s="6"/>
    </row>
    <row r="377" spans="1:33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 t="s">
        <v>401</v>
      </c>
      <c r="AC377" s="6">
        <v>152.99999999999983</v>
      </c>
      <c r="AD377" s="6"/>
      <c r="AE377" s="6"/>
      <c r="AF377" s="6"/>
      <c r="AG377" s="6"/>
    </row>
    <row r="378" spans="1:33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 t="s">
        <v>402</v>
      </c>
      <c r="AC378" s="6">
        <v>110.79999999999978</v>
      </c>
      <c r="AD378" s="6"/>
      <c r="AE378" s="6"/>
      <c r="AF378" s="6"/>
      <c r="AG378" s="6"/>
    </row>
    <row r="379" spans="1:33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 t="s">
        <v>403</v>
      </c>
      <c r="AC379" s="6">
        <v>127.09999999999985</v>
      </c>
      <c r="AD379" s="6"/>
      <c r="AE379" s="6"/>
      <c r="AF379" s="6"/>
      <c r="AG379" s="6"/>
    </row>
    <row r="380" spans="1:33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 t="s">
        <v>404</v>
      </c>
      <c r="AC380" s="6">
        <v>114.19999999999987</v>
      </c>
      <c r="AD380" s="6"/>
      <c r="AE380" s="6"/>
      <c r="AF380" s="6"/>
      <c r="AG380" s="6"/>
    </row>
    <row r="381" spans="1:33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 t="s">
        <v>405</v>
      </c>
      <c r="AC381" s="6">
        <v>144.59999999999985</v>
      </c>
      <c r="AD381" s="6"/>
      <c r="AE381" s="6"/>
      <c r="AF381" s="6"/>
      <c r="AG381" s="6"/>
    </row>
    <row r="382" spans="1:33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 t="s">
        <v>406</v>
      </c>
      <c r="AC382" s="6">
        <v>78.799999999999784</v>
      </c>
      <c r="AD382" s="6"/>
      <c r="AE382" s="6"/>
      <c r="AF382" s="6"/>
      <c r="AG382" s="6"/>
    </row>
    <row r="383" spans="1:33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 t="s">
        <v>407</v>
      </c>
      <c r="AC383" s="6">
        <v>138.39999999999981</v>
      </c>
      <c r="AD383" s="6"/>
      <c r="AE383" s="6"/>
      <c r="AF383" s="6"/>
      <c r="AG383" s="6"/>
    </row>
    <row r="384" spans="1:33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 t="s">
        <v>408</v>
      </c>
      <c r="AC384" s="6">
        <v>155.79999999999978</v>
      </c>
      <c r="AD384" s="6"/>
      <c r="AE384" s="6"/>
      <c r="AF384" s="6"/>
      <c r="AG384" s="6"/>
    </row>
    <row r="385" spans="1:33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 t="s">
        <v>409</v>
      </c>
      <c r="AC385" s="6">
        <v>148.49999999999983</v>
      </c>
      <c r="AD385" s="6"/>
      <c r="AE385" s="6"/>
      <c r="AF385" s="6"/>
      <c r="AG385" s="6"/>
    </row>
    <row r="386" spans="1:33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 t="s">
        <v>410</v>
      </c>
      <c r="AC386" s="6">
        <v>158.59999999999985</v>
      </c>
      <c r="AD386" s="6"/>
      <c r="AE386" s="6"/>
      <c r="AF386" s="6"/>
      <c r="AG386" s="6"/>
    </row>
    <row r="387" spans="1:33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 t="s">
        <v>411</v>
      </c>
      <c r="AC387" s="6">
        <v>125.19999999999987</v>
      </c>
      <c r="AD387" s="6"/>
      <c r="AE387" s="6"/>
      <c r="AF387" s="6"/>
      <c r="AG387" s="6"/>
    </row>
    <row r="388" spans="1:33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 t="s">
        <v>412</v>
      </c>
      <c r="AC388" s="6">
        <v>188.99999999999983</v>
      </c>
      <c r="AD388" s="6"/>
      <c r="AE388" s="6"/>
      <c r="AF388" s="6"/>
      <c r="AG388" s="6"/>
    </row>
    <row r="389" spans="1:33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 t="s">
        <v>413</v>
      </c>
      <c r="AC389" s="6">
        <v>190.29999999999978</v>
      </c>
      <c r="AD389" s="6"/>
      <c r="AE389" s="6"/>
      <c r="AF389" s="6"/>
      <c r="AG389" s="6"/>
    </row>
    <row r="390" spans="1:33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 t="s">
        <v>414</v>
      </c>
      <c r="AC390" s="6">
        <v>187.09999999999985</v>
      </c>
      <c r="AD390" s="6"/>
      <c r="AE390" s="6"/>
      <c r="AF390" s="6"/>
      <c r="AG390" s="6"/>
    </row>
    <row r="391" spans="1:33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 t="s">
        <v>415</v>
      </c>
      <c r="AC391" s="6">
        <v>188.19999999999987</v>
      </c>
      <c r="AD391" s="6"/>
      <c r="AE391" s="6"/>
      <c r="AF391" s="6"/>
      <c r="AG391" s="6"/>
    </row>
    <row r="392" spans="1:33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 t="s">
        <v>416</v>
      </c>
      <c r="AC392" s="7">
        <v>140.89999999999981</v>
      </c>
      <c r="AD392" s="6"/>
      <c r="AE392" s="6"/>
      <c r="AF392" s="6"/>
      <c r="AG392" s="6"/>
    </row>
    <row r="393" spans="1:33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 t="s">
        <v>417</v>
      </c>
      <c r="AC393" s="6">
        <v>178.29999999999978</v>
      </c>
      <c r="AD393" s="6"/>
      <c r="AE393" s="6"/>
      <c r="AF393" s="6"/>
      <c r="AG393" s="6"/>
    </row>
    <row r="394" spans="1:33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 t="s">
        <v>418</v>
      </c>
      <c r="AC394" s="6">
        <v>145.49999999999983</v>
      </c>
      <c r="AD394" s="6"/>
      <c r="AE394" s="6"/>
      <c r="AF394" s="6"/>
      <c r="AG394" s="6"/>
    </row>
    <row r="395" spans="1:33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 t="s">
        <v>419</v>
      </c>
      <c r="AC395" s="6">
        <v>137.59999999999985</v>
      </c>
      <c r="AD395" s="6"/>
      <c r="AE395" s="6"/>
      <c r="AF395" s="6"/>
      <c r="AG395" s="6"/>
    </row>
    <row r="396" spans="1:33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 t="s">
        <v>420</v>
      </c>
      <c r="AC396" s="6">
        <v>151.29999999999978</v>
      </c>
      <c r="AD396" s="6"/>
      <c r="AE396" s="6"/>
      <c r="AF396" s="6"/>
      <c r="AG396" s="6"/>
    </row>
    <row r="397" spans="1:33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 t="s">
        <v>421</v>
      </c>
      <c r="AC397" s="6">
        <v>133.09999999999985</v>
      </c>
      <c r="AD397" s="6"/>
      <c r="AE397" s="6"/>
      <c r="AF397" s="6"/>
      <c r="AG397" s="6"/>
    </row>
    <row r="398" spans="1:33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 t="s">
        <v>422</v>
      </c>
      <c r="AC398" s="6">
        <v>168.49999999999983</v>
      </c>
      <c r="AD398" s="6"/>
      <c r="AE398" s="6"/>
      <c r="AF398" s="6"/>
      <c r="AG398" s="6"/>
    </row>
    <row r="399" spans="1:33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 t="s">
        <v>423</v>
      </c>
      <c r="AC399" s="6">
        <v>165.49999999999983</v>
      </c>
      <c r="AD399" s="6"/>
      <c r="AE399" s="6"/>
      <c r="AF399" s="6"/>
      <c r="AG399" s="6"/>
    </row>
    <row r="400" spans="1:33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 t="s">
        <v>424</v>
      </c>
      <c r="AC400" s="6">
        <v>174.69999999999987</v>
      </c>
      <c r="AD400" s="6"/>
      <c r="AE400" s="6"/>
      <c r="AF400" s="6"/>
      <c r="AG400" s="6"/>
    </row>
    <row r="401" spans="1:33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 t="s">
        <v>425</v>
      </c>
      <c r="AC401" s="6">
        <v>96.199999999999875</v>
      </c>
      <c r="AD401" s="6"/>
      <c r="AE401" s="6"/>
      <c r="AF401" s="6"/>
      <c r="AG401" s="6"/>
    </row>
    <row r="402" spans="1:33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 t="s">
        <v>426</v>
      </c>
      <c r="AC402" s="6">
        <v>140.59999999999985</v>
      </c>
      <c r="AD402" s="6"/>
      <c r="AE402" s="6"/>
      <c r="AF402" s="6"/>
      <c r="AG402" s="6"/>
    </row>
    <row r="403" spans="1:33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 t="s">
        <v>427</v>
      </c>
      <c r="AC403" s="6">
        <v>166.29999999999978</v>
      </c>
      <c r="AD403" s="6"/>
      <c r="AE403" s="6"/>
      <c r="AF403" s="6"/>
      <c r="AG403" s="6"/>
    </row>
    <row r="404" spans="1:33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 t="s">
        <v>428</v>
      </c>
      <c r="AC404" s="6">
        <v>116.79999999999978</v>
      </c>
      <c r="AD404" s="6"/>
      <c r="AE404" s="6"/>
      <c r="AF404" s="6"/>
      <c r="AG404" s="6"/>
    </row>
    <row r="405" spans="1:33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 t="s">
        <v>429</v>
      </c>
      <c r="AC405" s="6">
        <v>147.89999999999981</v>
      </c>
      <c r="AD405" s="6"/>
      <c r="AE405" s="6"/>
      <c r="AF405" s="6"/>
      <c r="AG405" s="6"/>
    </row>
    <row r="406" spans="1:33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 t="s">
        <v>430</v>
      </c>
      <c r="AC406" s="6">
        <v>109.09999999999985</v>
      </c>
      <c r="AD406" s="6"/>
      <c r="AE406" s="6"/>
      <c r="AF406" s="6"/>
      <c r="AG406" s="6"/>
    </row>
    <row r="407" spans="1:33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 t="s">
        <v>431</v>
      </c>
      <c r="AC407" s="6">
        <v>208.09999999999985</v>
      </c>
      <c r="AD407" s="6"/>
      <c r="AE407" s="6"/>
      <c r="AF407" s="6"/>
      <c r="AG407" s="6"/>
    </row>
    <row r="408" spans="1:33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spans="1:33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spans="1:33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spans="1:33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spans="1:33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spans="1:33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spans="1:33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spans="1:33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spans="1:33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spans="1:33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spans="1:33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spans="1:33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spans="1:33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spans="1:33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spans="1:33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spans="1:33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spans="1:33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spans="1:33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spans="1:33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spans="1:33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spans="1:33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spans="1:33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spans="1:33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spans="1:33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spans="1:33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spans="1:33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spans="1:33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spans="1:33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spans="1:33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spans="1:33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spans="1:33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spans="1:33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spans="1:33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spans="1:33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spans="1:33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spans="1:33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spans="1:33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spans="1:33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spans="1:33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spans="1:33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spans="1:33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spans="1:33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spans="1:33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spans="1:33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spans="1:33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5" spans="1:33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spans="1:33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spans="1:33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spans="1:33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spans="1:33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spans="1:33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spans="1:33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spans="1:33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spans="1:33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spans="1:33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spans="1:33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spans="1:33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spans="1:33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spans="1:33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spans="1:33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spans="1:33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spans="1:33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spans="1:33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spans="1:33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spans="1:33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spans="1:33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spans="1:33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spans="1:33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spans="1:33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spans="1:33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spans="1:33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spans="1:33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spans="1:33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spans="1:33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spans="1:33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spans="1:33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spans="1:33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spans="1:33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spans="1:33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spans="1:33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spans="1:33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spans="1:33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spans="1:33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spans="1:33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spans="1:33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spans="1:33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spans="1:33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spans="1:33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spans="1:33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spans="1:33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spans="1:33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spans="1:33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spans="1:33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spans="1:33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spans="1:33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spans="1:33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spans="1:33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spans="1:33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spans="1:33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spans="1:33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spans="1:33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spans="1:33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spans="1:33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spans="1:33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spans="1:33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spans="1:33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spans="1:33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spans="1:33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spans="1:33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spans="1:33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spans="1:33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spans="1:33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spans="1:33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spans="1:33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spans="1:33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spans="1:33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spans="1:33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spans="1:33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spans="1:33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spans="1:33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spans="1:33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spans="1:33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spans="1:33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spans="1:33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spans="1:33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spans="1:33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spans="1:33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spans="1:33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spans="1:33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spans="1:33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spans="1:33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spans="1:33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spans="1:33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spans="1:33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spans="1:33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spans="1:33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spans="1:33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spans="1:33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spans="1:33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spans="1:33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spans="1:33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spans="1:33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spans="1:33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spans="1:33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spans="1:33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spans="1:33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spans="1:33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spans="1:33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spans="1:33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spans="1:33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spans="1:33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spans="1:33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spans="1:33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spans="1:33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spans="1:33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spans="1:33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spans="1:33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spans="1:33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spans="1:33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spans="1:33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spans="1:33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spans="1:33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spans="1:33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spans="1:33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spans="1:33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spans="1:33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spans="1:33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spans="1:33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spans="1:33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spans="1:33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spans="1:33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spans="1:33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spans="1:33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spans="1:33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spans="1:33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spans="1:33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spans="1:33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spans="1:33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spans="1:33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spans="1:33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spans="1:33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spans="1:33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spans="1:33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spans="1:33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spans="1:33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spans="1:33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spans="1:33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spans="1:33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spans="1:33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spans="1:33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spans="1:33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spans="1:33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spans="1:33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spans="1:33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spans="1:33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spans="1:33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spans="1:33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spans="1:33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spans="1:33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spans="1:33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spans="1:33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spans="1:33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spans="1:33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spans="1:33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spans="1:33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spans="1:33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spans="1:33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spans="1:33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spans="1:33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spans="1:33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spans="1:33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spans="1:33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spans="1:33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spans="1:33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spans="1:33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spans="1:33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spans="1:33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spans="1:33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spans="1:33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spans="1:33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spans="1:33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spans="1:33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spans="1:33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spans="1:33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spans="1:33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spans="1:33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spans="1:33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spans="1:33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spans="1:33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spans="1:33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spans="1:33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spans="1:33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spans="1:33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spans="1:33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spans="1:33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spans="1:33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spans="1:33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spans="1:33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spans="1:33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spans="1:33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spans="1:33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spans="1:33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spans="1:33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spans="1:33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spans="1:33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spans="1:33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spans="1:33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spans="1:33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spans="1:33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spans="1:33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spans="1:33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spans="1:33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spans="1:33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spans="1:33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spans="1:33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spans="1:33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spans="1:33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spans="1:33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spans="1:33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spans="1:33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spans="1:33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spans="1:33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spans="1:33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spans="1:33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spans="1:33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spans="1:33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spans="1:33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spans="1:33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spans="1:33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spans="1:33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spans="1:33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spans="1:33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spans="1:33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spans="1:33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spans="1:33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spans="1:33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spans="1:33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spans="1:33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spans="1:33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spans="1:33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spans="1:33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spans="1:33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spans="1:33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spans="1:33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spans="1:33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spans="1:33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spans="1:33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spans="1:33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spans="1:33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spans="1:33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spans="1:33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spans="1:33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spans="1:33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spans="1:33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spans="1:33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spans="1:33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spans="1:33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spans="1:33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spans="1:33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spans="1:33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spans="1:33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spans="1:33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spans="1:33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spans="1:33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spans="1:33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spans="1:33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spans="1:33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spans="1:33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spans="1:33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spans="1:33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spans="1:33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spans="1:33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spans="1:33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spans="1:33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spans="1:33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spans="1:33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spans="1:33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spans="1:33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spans="1:33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spans="1:33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spans="1:33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spans="1:33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spans="1:33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spans="1:33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spans="1:33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spans="1:33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spans="1:33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spans="1:33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spans="1:33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spans="1:33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spans="1:33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spans="1:33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spans="1:33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spans="1:33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spans="1:33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spans="1:33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spans="1:33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spans="1:33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spans="1:33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spans="1:33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spans="1:33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spans="1:33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spans="1:33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spans="1:33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spans="1:33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spans="1:33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spans="1:33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spans="1:33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spans="1:33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spans="1:33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spans="1:33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spans="1:33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spans="1:33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spans="1:33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spans="1:33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spans="1:33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spans="1:33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spans="1:33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spans="1:33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spans="1:33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spans="1:33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spans="1:33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spans="1:33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spans="1:33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spans="1:33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spans="1:33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spans="1:33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spans="1:33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spans="1:33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spans="1:33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spans="1:33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spans="1:33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spans="1:33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spans="1:33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spans="1:33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spans="1:33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spans="1:33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spans="1:33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spans="1:33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spans="1:33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spans="1:33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spans="1:33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spans="1:33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spans="1:33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spans="1:33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spans="1:33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spans="1:33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spans="1:33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spans="1:33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spans="1:33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spans="1:33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spans="1:33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spans="1:33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spans="1:33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spans="1:33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spans="1:33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spans="1:33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spans="1:33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spans="1:33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spans="1:33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spans="1:33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spans="1:33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spans="1:33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spans="1:33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spans="1:33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spans="1:33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spans="1:33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spans="1:33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spans="1:33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spans="1:33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spans="1:33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spans="1:33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spans="1:33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spans="1:33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spans="1:33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spans="1:33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spans="1:33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spans="1:33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spans="1:33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spans="1:33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spans="1:33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spans="1:33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spans="1:33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spans="1:33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spans="1:33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spans="1:33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spans="1:33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spans="1:33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spans="1:33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spans="1:33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spans="1:33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spans="1:33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spans="1:33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spans="1:33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spans="1:33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spans="1:33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spans="1:33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spans="1:33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spans="1:33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spans="1:33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spans="1:33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spans="1:33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spans="1:33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spans="1:33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spans="1:33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spans="1:33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spans="1:33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spans="1:33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spans="1:33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spans="1:33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spans="1:33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spans="1:33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spans="1:33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spans="1:33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spans="1:33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spans="1:33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spans="1:33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spans="1:33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spans="1:33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spans="1:33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spans="1:33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spans="1:33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spans="1:33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spans="1:33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spans="1:33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spans="1:33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spans="1:33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spans="1:33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spans="1:33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spans="1:33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spans="1:33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spans="1:33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spans="1:33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spans="1:33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spans="1:33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spans="1:33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spans="1:33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spans="1:33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spans="1:33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spans="1:33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spans="1:33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spans="1:33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spans="1:33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spans="1:33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spans="1:33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spans="1:33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spans="1:33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spans="1:33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spans="1:33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spans="1:33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spans="1:33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spans="1:33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spans="1:33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spans="1:33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spans="1:33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spans="1:33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spans="1:33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spans="1:33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spans="1:33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spans="1:33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spans="1:33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spans="1:33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spans="1:33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spans="1:33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spans="1:33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spans="1:33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spans="1:33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spans="1:33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spans="1:33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spans="1:33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spans="1:33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spans="1:33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spans="1:33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spans="1:33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spans="1:33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spans="1:33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spans="1:33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spans="1:33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spans="1:33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spans="1:33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spans="1:33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spans="1:33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spans="1:33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spans="1:33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spans="1:33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spans="1:33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spans="1:33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spans="1:33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spans="1:33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spans="1:33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spans="1:33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spans="1:33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spans="1:33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spans="1:33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spans="1:33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spans="1:33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spans="1:33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spans="1:33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spans="1:33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spans="1:33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spans="1:33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spans="1:33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spans="1:33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spans="1:33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spans="1:33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spans="1:33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spans="1:33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spans="1:33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spans="1:33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spans="1:33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spans="1:33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spans="1:33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spans="1:33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spans="1:33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spans="1:33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spans="1:33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spans="1:33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spans="1:33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spans="1:33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spans="1:33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spans="1:33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spans="1:33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spans="1:33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spans="1:33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spans="1:33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spans="1:33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spans="1:33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spans="1:33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spans="1:33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spans="1:33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spans="1:33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spans="1:33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spans="1:33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spans="1:33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 spans="1:33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 spans="1:33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 spans="1:33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 spans="1:33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 spans="1:33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 spans="1:33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 spans="1:33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 spans="1:33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 spans="1:33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 spans="1:33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 spans="1:33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 spans="1:33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 spans="1:33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 spans="1:33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 spans="1:33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</sheetData>
  <mergeCells count="13">
    <mergeCell ref="C23:F23"/>
    <mergeCell ref="AB7:AC7"/>
    <mergeCell ref="K3:Y6"/>
    <mergeCell ref="E7:E8"/>
    <mergeCell ref="C7:C8"/>
    <mergeCell ref="D7:D8"/>
    <mergeCell ref="F7:G7"/>
    <mergeCell ref="C13:F13"/>
    <mergeCell ref="C33:H33"/>
    <mergeCell ref="A3:B3"/>
    <mergeCell ref="C3:J6"/>
    <mergeCell ref="AA3:AJ6"/>
    <mergeCell ref="A1:AJ2"/>
  </mergeCells>
  <phoneticPr fontId="8" type="noConversion"/>
  <conditionalFormatting sqref="P8:P27">
    <cfRule type="notContainsBlanks" dxfId="0" priority="1">
      <formula>LEN(TRIM(P8))&gt;0</formula>
    </cfRule>
  </conditionalFormatting>
  <pageMargins left="0.7" right="0.7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7FE533-8BBB-4126-8AC6-A6C7C8B41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Yesaya Ananda Djaya</cp:lastModifiedBy>
  <dcterms:created xsi:type="dcterms:W3CDTF">2023-10-06T06:00:36Z</dcterms:created>
  <dcterms:modified xsi:type="dcterms:W3CDTF">2023-10-31T07:56:29Z</dcterms:modified>
</cp:coreProperties>
</file>