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sh Mark - I\Documents\data analytics\udemy\excel\advanced\"/>
    </mc:Choice>
  </mc:AlternateContent>
  <bookViews>
    <workbookView xWindow="0" yWindow="0" windowWidth="20490" windowHeight="8445" activeTab="3"/>
  </bookViews>
  <sheets>
    <sheet name="scenario manager" sheetId="1" r:id="rId1"/>
    <sheet name="goal seek" sheetId="2" r:id="rId2"/>
    <sheet name="data table" sheetId="4" r:id="rId3"/>
    <sheet name="sort and filter" sheetId="5" r:id="rId4"/>
    <sheet name="text to column" sheetId="6" r:id="rId5"/>
    <sheet name="queries" sheetId="7" r:id="rId6"/>
    <sheet name="data consolidation1" sheetId="8" r:id="rId7"/>
    <sheet name="data consolidation 2" sheetId="9" r:id="rId8"/>
  </sheets>
  <definedNames>
    <definedName name="ExternalData_1" localSheetId="4">'text to column'!$A$2:$F$23</definedName>
    <definedName name="ExternalData_3" localSheetId="5">queries!$B$2:$E$13</definedName>
    <definedName name="ExternalData_5" localSheetId="5">queries!$B$18:$G$29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6" i="9" l="1"/>
  <c r="J76" i="9"/>
  <c r="K76" i="9"/>
  <c r="L76" i="9"/>
  <c r="I77" i="9"/>
  <c r="J77" i="9"/>
  <c r="K77" i="9"/>
  <c r="L77" i="9"/>
  <c r="I78" i="9"/>
  <c r="J78" i="9"/>
  <c r="K78" i="9"/>
  <c r="L78" i="9"/>
  <c r="I79" i="9"/>
  <c r="J79" i="9"/>
  <c r="K79" i="9"/>
  <c r="L79" i="9"/>
  <c r="I80" i="9"/>
  <c r="J80" i="9"/>
  <c r="K80" i="9"/>
  <c r="L80" i="9"/>
  <c r="I81" i="9"/>
  <c r="J81" i="9"/>
  <c r="K81" i="9"/>
  <c r="L81" i="9"/>
  <c r="I82" i="9"/>
  <c r="J82" i="9"/>
  <c r="K82" i="9"/>
  <c r="L82" i="9"/>
  <c r="I83" i="9"/>
  <c r="J83" i="9"/>
  <c r="K83" i="9"/>
  <c r="L83" i="9"/>
  <c r="I84" i="9"/>
  <c r="J84" i="9"/>
  <c r="K84" i="9"/>
  <c r="L84" i="9"/>
  <c r="H77" i="9"/>
  <c r="H78" i="9"/>
  <c r="H79" i="9"/>
  <c r="H80" i="9"/>
  <c r="H81" i="9"/>
  <c r="H82" i="9"/>
  <c r="H83" i="9"/>
  <c r="H84" i="9"/>
  <c r="H76" i="9"/>
  <c r="R22" i="8"/>
  <c r="S22" i="8"/>
  <c r="T22" i="8"/>
  <c r="R23" i="8"/>
  <c r="S23" i="8"/>
  <c r="T23" i="8"/>
  <c r="R24" i="8"/>
  <c r="S24" i="8"/>
  <c r="T24" i="8"/>
  <c r="R25" i="8"/>
  <c r="S25" i="8"/>
  <c r="T25" i="8"/>
  <c r="R26" i="8"/>
  <c r="S26" i="8"/>
  <c r="T26" i="8"/>
  <c r="R27" i="8"/>
  <c r="S27" i="8"/>
  <c r="T27" i="8"/>
  <c r="R28" i="8"/>
  <c r="S28" i="8"/>
  <c r="T28" i="8"/>
  <c r="R29" i="8"/>
  <c r="S29" i="8"/>
  <c r="T29" i="8"/>
  <c r="R30" i="8"/>
  <c r="S30" i="8"/>
  <c r="T30" i="8"/>
  <c r="R31" i="8"/>
  <c r="S31" i="8"/>
  <c r="T31" i="8"/>
  <c r="R32" i="8"/>
  <c r="S32" i="8"/>
  <c r="T32" i="8"/>
  <c r="R33" i="8"/>
  <c r="S33" i="8"/>
  <c r="T33" i="8"/>
  <c r="R34" i="8"/>
  <c r="S34" i="8"/>
  <c r="T34" i="8"/>
  <c r="R35" i="8"/>
  <c r="S35" i="8"/>
  <c r="T35" i="8"/>
  <c r="R36" i="8"/>
  <c r="S36" i="8"/>
  <c r="T36" i="8"/>
  <c r="R37" i="8"/>
  <c r="S37" i="8"/>
  <c r="T37" i="8"/>
  <c r="R38" i="8"/>
  <c r="S38" i="8"/>
  <c r="T38" i="8"/>
  <c r="R39" i="8"/>
  <c r="S39" i="8"/>
  <c r="T39" i="8"/>
  <c r="R40" i="8"/>
  <c r="S40" i="8"/>
  <c r="T40" i="8"/>
  <c r="R41" i="8"/>
  <c r="S41" i="8"/>
  <c r="T41" i="8"/>
  <c r="Q23" i="8"/>
  <c r="Q24" i="8"/>
  <c r="Q25" i="8"/>
  <c r="Q26" i="8"/>
  <c r="Q27" i="8"/>
  <c r="Q28" i="8"/>
  <c r="Q29" i="8"/>
  <c r="Q30" i="8"/>
  <c r="Q31" i="8"/>
  <c r="Q32" i="8"/>
  <c r="Q33" i="8"/>
  <c r="Q34" i="8"/>
  <c r="Q35" i="8"/>
  <c r="Q36" i="8"/>
  <c r="Q37" i="8"/>
  <c r="Q38" i="8"/>
  <c r="Q39" i="8"/>
  <c r="Q40" i="8"/>
  <c r="Q41" i="8"/>
  <c r="Q22" i="8"/>
  <c r="N63" i="9" l="1"/>
  <c r="Q63" i="9"/>
  <c r="N64" i="9"/>
  <c r="Q64" i="9"/>
  <c r="N65" i="9"/>
  <c r="Q65" i="9"/>
  <c r="N66" i="9"/>
  <c r="Q66" i="9"/>
  <c r="N67" i="9"/>
  <c r="Q67" i="9"/>
  <c r="N68" i="9"/>
  <c r="Q68" i="9"/>
  <c r="N69" i="9"/>
  <c r="Q69" i="9"/>
  <c r="N70" i="9"/>
  <c r="Q70" i="9"/>
  <c r="N71" i="9"/>
  <c r="Q71" i="9"/>
  <c r="E63" i="9"/>
  <c r="H63" i="9"/>
  <c r="E64" i="9"/>
  <c r="H64" i="9"/>
  <c r="E65" i="9"/>
  <c r="H65" i="9"/>
  <c r="E66" i="9"/>
  <c r="H66" i="9"/>
  <c r="E67" i="9"/>
  <c r="H67" i="9"/>
  <c r="E68" i="9"/>
  <c r="H68" i="9"/>
  <c r="E69" i="9"/>
  <c r="H69" i="9"/>
  <c r="E70" i="9"/>
  <c r="H70" i="9"/>
  <c r="E71" i="9"/>
  <c r="H71" i="9"/>
  <c r="N51" i="9"/>
  <c r="Q51" i="9"/>
  <c r="N52" i="9"/>
  <c r="Q52" i="9"/>
  <c r="N53" i="9"/>
  <c r="Q53" i="9"/>
  <c r="N54" i="9"/>
  <c r="Q54" i="9"/>
  <c r="N55" i="9"/>
  <c r="Q55" i="9"/>
  <c r="N56" i="9"/>
  <c r="Q56" i="9"/>
  <c r="N57" i="9"/>
  <c r="Q57" i="9"/>
  <c r="N58" i="9"/>
  <c r="Q58" i="9"/>
  <c r="N59" i="9"/>
  <c r="Q59" i="9"/>
  <c r="E51" i="9"/>
  <c r="H51" i="9"/>
  <c r="E52" i="9"/>
  <c r="H52" i="9"/>
  <c r="E53" i="9"/>
  <c r="H53" i="9"/>
  <c r="E54" i="9"/>
  <c r="H54" i="9"/>
  <c r="E55" i="9"/>
  <c r="H55" i="9"/>
  <c r="E56" i="9"/>
  <c r="H56" i="9"/>
  <c r="E57" i="9"/>
  <c r="H57" i="9"/>
  <c r="E58" i="9"/>
  <c r="H58" i="9"/>
  <c r="E59" i="9"/>
  <c r="H59" i="9"/>
  <c r="N39" i="9"/>
  <c r="Q39" i="9"/>
  <c r="N40" i="9"/>
  <c r="Q40" i="9"/>
  <c r="N41" i="9"/>
  <c r="Q41" i="9"/>
  <c r="N42" i="9"/>
  <c r="Q42" i="9"/>
  <c r="N43" i="9"/>
  <c r="Q43" i="9"/>
  <c r="N44" i="9"/>
  <c r="Q44" i="9"/>
  <c r="N45" i="9"/>
  <c r="Q45" i="9"/>
  <c r="N46" i="9"/>
  <c r="Q46" i="9"/>
  <c r="N47" i="9"/>
  <c r="Q47" i="9"/>
  <c r="E39" i="9"/>
  <c r="H39" i="9"/>
  <c r="E40" i="9"/>
  <c r="H40" i="9"/>
  <c r="E41" i="9"/>
  <c r="H41" i="9"/>
  <c r="E42" i="9"/>
  <c r="H42" i="9"/>
  <c r="E43" i="9"/>
  <c r="H43" i="9"/>
  <c r="E44" i="9"/>
  <c r="H44" i="9"/>
  <c r="E45" i="9"/>
  <c r="H45" i="9"/>
  <c r="E46" i="9"/>
  <c r="H46" i="9"/>
  <c r="E47" i="9"/>
  <c r="H47" i="9"/>
  <c r="N27" i="9"/>
  <c r="Q27" i="9"/>
  <c r="N28" i="9"/>
  <c r="Q28" i="9"/>
  <c r="N29" i="9"/>
  <c r="Q29" i="9"/>
  <c r="N30" i="9"/>
  <c r="Q30" i="9"/>
  <c r="N31" i="9"/>
  <c r="Q31" i="9"/>
  <c r="N32" i="9"/>
  <c r="Q32" i="9"/>
  <c r="N33" i="9"/>
  <c r="Q33" i="9"/>
  <c r="N34" i="9"/>
  <c r="Q34" i="9"/>
  <c r="N35" i="9"/>
  <c r="Q35" i="9"/>
  <c r="E27" i="9"/>
  <c r="H27" i="9"/>
  <c r="E28" i="9"/>
  <c r="H28" i="9"/>
  <c r="E29" i="9"/>
  <c r="H29" i="9"/>
  <c r="E30" i="9"/>
  <c r="H30" i="9"/>
  <c r="E31" i="9"/>
  <c r="H31" i="9"/>
  <c r="E32" i="9"/>
  <c r="H32" i="9"/>
  <c r="E33" i="9"/>
  <c r="H33" i="9"/>
  <c r="E34" i="9"/>
  <c r="H34" i="9"/>
  <c r="E35" i="9"/>
  <c r="H35" i="9"/>
  <c r="N15" i="9"/>
  <c r="Q15" i="9"/>
  <c r="N16" i="9"/>
  <c r="Q16" i="9"/>
  <c r="N17" i="9"/>
  <c r="Q17" i="9"/>
  <c r="N18" i="9"/>
  <c r="Q18" i="9"/>
  <c r="N19" i="9"/>
  <c r="Q19" i="9"/>
  <c r="N20" i="9"/>
  <c r="Q20" i="9"/>
  <c r="N21" i="9"/>
  <c r="Q21" i="9"/>
  <c r="N22" i="9"/>
  <c r="Q22" i="9"/>
  <c r="N23" i="9"/>
  <c r="Q23" i="9"/>
  <c r="E15" i="9"/>
  <c r="H15" i="9"/>
  <c r="E16" i="9"/>
  <c r="H16" i="9"/>
  <c r="E17" i="9"/>
  <c r="H17" i="9"/>
  <c r="E18" i="9"/>
  <c r="H18" i="9"/>
  <c r="E19" i="9"/>
  <c r="H19" i="9"/>
  <c r="E20" i="9"/>
  <c r="H20" i="9"/>
  <c r="E21" i="9"/>
  <c r="H21" i="9"/>
  <c r="E22" i="9"/>
  <c r="H22" i="9"/>
  <c r="E23" i="9"/>
  <c r="H23" i="9"/>
  <c r="N3" i="9"/>
  <c r="Q3" i="9"/>
  <c r="N4" i="9"/>
  <c r="Q4" i="9"/>
  <c r="N5" i="9"/>
  <c r="Q5" i="9"/>
  <c r="N6" i="9"/>
  <c r="Q6" i="9"/>
  <c r="N7" i="9"/>
  <c r="Q7" i="9"/>
  <c r="N8" i="9"/>
  <c r="Q8" i="9"/>
  <c r="N9" i="9"/>
  <c r="Q9" i="9"/>
  <c r="N10" i="9"/>
  <c r="Q10" i="9"/>
  <c r="N11" i="9"/>
  <c r="Q11" i="9"/>
  <c r="E3" i="9"/>
  <c r="H3" i="9"/>
  <c r="E4" i="9"/>
  <c r="H4" i="9"/>
  <c r="E5" i="9"/>
  <c r="H5" i="9"/>
  <c r="E6" i="9"/>
  <c r="H6" i="9"/>
  <c r="E7" i="9"/>
  <c r="H7" i="9"/>
  <c r="E8" i="9"/>
  <c r="H8" i="9"/>
  <c r="E9" i="9"/>
  <c r="H9" i="9"/>
  <c r="E10" i="9"/>
  <c r="H10" i="9"/>
  <c r="E11" i="9"/>
  <c r="H11" i="9"/>
  <c r="L22" i="8" l="1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E22" i="8" l="1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14" i="4" l="1"/>
  <c r="E10" i="4"/>
  <c r="F3" i="4"/>
  <c r="B16" i="2" l="1"/>
  <c r="B7" i="2"/>
  <c r="C2" i="1"/>
  <c r="B3" i="1"/>
  <c r="D2" i="1" l="1"/>
  <c r="E2" i="1" s="1"/>
  <c r="F2" i="1" s="1"/>
  <c r="G2" i="1" s="1"/>
  <c r="H2" i="1" s="1"/>
  <c r="I2" i="1" s="1"/>
  <c r="J2" i="1" s="1"/>
  <c r="K2" i="1" s="1"/>
  <c r="L2" i="1" s="1"/>
  <c r="M2" i="1" s="1"/>
  <c r="B4" i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2" i="1" l="1"/>
  <c r="N3" i="1"/>
  <c r="C4" i="1"/>
  <c r="D4" i="1" s="1"/>
  <c r="E4" i="1" s="1"/>
  <c r="F4" i="1" s="1"/>
  <c r="G4" i="1" s="1"/>
  <c r="H4" i="1" s="1"/>
  <c r="I4" i="1" s="1"/>
  <c r="J4" i="1" s="1"/>
  <c r="K4" i="1" s="1"/>
  <c r="L4" i="1" s="1"/>
  <c r="M4" i="1" s="1"/>
  <c r="B5" i="1"/>
  <c r="B6" i="1" l="1"/>
  <c r="C5" i="1"/>
  <c r="D5" i="1" s="1"/>
  <c r="E5" i="1" s="1"/>
  <c r="F5" i="1" s="1"/>
  <c r="G5" i="1" s="1"/>
  <c r="H5" i="1" s="1"/>
  <c r="I5" i="1" s="1"/>
  <c r="J5" i="1" s="1"/>
  <c r="K5" i="1" s="1"/>
  <c r="L5" i="1" s="1"/>
  <c r="M5" i="1" s="1"/>
  <c r="N4" i="1"/>
  <c r="N5" i="1" l="1"/>
  <c r="B7" i="1"/>
  <c r="C6" i="1"/>
  <c r="D6" i="1" s="1"/>
  <c r="E6" i="1" s="1"/>
  <c r="F6" i="1" s="1"/>
  <c r="G6" i="1" s="1"/>
  <c r="H6" i="1" s="1"/>
  <c r="I6" i="1" s="1"/>
  <c r="J6" i="1" s="1"/>
  <c r="K6" i="1" s="1"/>
  <c r="L6" i="1" s="1"/>
  <c r="M6" i="1" s="1"/>
  <c r="C7" i="1" l="1"/>
  <c r="D7" i="1" s="1"/>
  <c r="E7" i="1" s="1"/>
  <c r="F7" i="1" s="1"/>
  <c r="G7" i="1" s="1"/>
  <c r="H7" i="1" s="1"/>
  <c r="I7" i="1" s="1"/>
  <c r="J7" i="1" s="1"/>
  <c r="K7" i="1" s="1"/>
  <c r="L7" i="1" s="1"/>
  <c r="M7" i="1" s="1"/>
  <c r="B8" i="1"/>
  <c r="N6" i="1"/>
  <c r="C8" i="1" l="1"/>
  <c r="D8" i="1" s="1"/>
  <c r="E8" i="1" s="1"/>
  <c r="F8" i="1" s="1"/>
  <c r="G8" i="1" s="1"/>
  <c r="H8" i="1" s="1"/>
  <c r="I8" i="1" s="1"/>
  <c r="J8" i="1" s="1"/>
  <c r="K8" i="1" s="1"/>
  <c r="L8" i="1" s="1"/>
  <c r="M8" i="1" s="1"/>
  <c r="N7" i="1"/>
  <c r="N8" i="1" l="1"/>
</calcChain>
</file>

<file path=xl/connections.xml><?xml version="1.0" encoding="utf-8"?>
<connections xmlns="http://schemas.openxmlformats.org/spreadsheetml/2006/main">
  <connection id="1" keepAlive="1" name="Query - Merge1" description="Connection to the 'Merge1' query in the workbook." type="5" refreshedVersion="7" background="1" saveData="1">
    <dbPr connection="Provider=Microsoft.Mashup.OleDb.1;Data Source=$Workbook$;Location=Merge1;Extended Properties=&quot;&quot;" command="SELECT * FROM [Merge1]"/>
  </connection>
  <connection id="2" keepAlive="1" name="Query - Pipe Sizes" description="Connection to the 'Pipe Sizes' query in the workbook." type="5" refreshedVersion="7" background="1" saveData="1">
    <dbPr connection="Provider=Microsoft.Mashup.OleDb.1;Data Source=$Workbook$;Location=&quot;Pipe Sizes&quot;;Extended Properties=&quot;&quot;" command="SELECT * FROM [Pipe Sizes]"/>
  </connection>
  <connection id="3" keepAlive="1" name="Query - Sheet1" description="Connection to the 'Sheet1' query in the workbook." type="5" refreshedVersion="7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<sst xmlns="http://schemas.openxmlformats.org/spreadsheetml/2006/main" count="1213" uniqueCount="262">
  <si>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</si>
  <si>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</si>
  <si>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</si>
  <si>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</si>
  <si>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</si>
  <si>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</si>
  <si>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</si>
  <si>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</si>
  <si>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</si>
  <si>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</si>
  <si>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</si>
  <si>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</si>
  <si>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</si>
  <si>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Exp Sale</t>
  </si>
  <si>
    <t>Printing Cost</t>
  </si>
  <si>
    <t>Transport Cost</t>
  </si>
  <si>
    <t>Publishing Cost</t>
  </si>
  <si>
    <t>Supply Cost</t>
  </si>
  <si>
    <t>Other Cost</t>
  </si>
  <si>
    <t>Net Income</t>
  </si>
  <si>
    <t>Interest Rate</t>
  </si>
  <si>
    <t>Interval</t>
  </si>
  <si>
    <t>Deposit</t>
  </si>
  <si>
    <t>Desired Value</t>
  </si>
  <si>
    <t>Calculate Deposit amount for 950000 desired value</t>
  </si>
  <si>
    <t>We have to pay 1800000 for property purchased in the period of 48 months</t>
  </si>
  <si>
    <t>Rate</t>
  </si>
  <si>
    <t>Mon Deposit</t>
  </si>
  <si>
    <t>Saltines</t>
  </si>
  <si>
    <t>Crackers</t>
  </si>
  <si>
    <t>Los Angeles</t>
  </si>
  <si>
    <t>West</t>
  </si>
  <si>
    <t>Corner Cabin</t>
  </si>
  <si>
    <t>Arrowroot</t>
  </si>
  <si>
    <t>Cookies</t>
  </si>
  <si>
    <t>Miami</t>
  </si>
  <si>
    <t>South</t>
  </si>
  <si>
    <t>Giant Grocer</t>
  </si>
  <si>
    <t>Oatmeal Raisin</t>
  </si>
  <si>
    <t>New York</t>
  </si>
  <si>
    <t>East</t>
  </si>
  <si>
    <t>Potato Chips</t>
  </si>
  <si>
    <t>Snacks</t>
  </si>
  <si>
    <t>Dallas</t>
  </si>
  <si>
    <t>Food Franchise</t>
  </si>
  <si>
    <t>Seattle</t>
  </si>
  <si>
    <t>North</t>
  </si>
  <si>
    <t>Pretzels</t>
  </si>
  <si>
    <t>Chicago</t>
  </si>
  <si>
    <t>Central</t>
  </si>
  <si>
    <t>Bran</t>
  </si>
  <si>
    <t>Bars</t>
  </si>
  <si>
    <t>Chocolate Chip</t>
  </si>
  <si>
    <t>Boston</t>
  </si>
  <si>
    <t>Mega Market</t>
  </si>
  <si>
    <t xml:space="preserve">Potato </t>
  </si>
  <si>
    <t>Price</t>
  </si>
  <si>
    <t>Units</t>
  </si>
  <si>
    <t>Product</t>
  </si>
  <si>
    <t>Category</t>
  </si>
  <si>
    <t>City</t>
  </si>
  <si>
    <t>Region</t>
  </si>
  <si>
    <t>Customer</t>
  </si>
  <si>
    <t>Date</t>
  </si>
  <si>
    <t>600</t>
  </si>
  <si>
    <t>1260</t>
  </si>
  <si>
    <t>756</t>
  </si>
  <si>
    <t>24"</t>
  </si>
  <si>
    <t>20000</t>
  </si>
  <si>
    <t>12000</t>
  </si>
  <si>
    <t>500</t>
  </si>
  <si>
    <t>567</t>
  </si>
  <si>
    <t>20"</t>
  </si>
  <si>
    <t>9000.1</t>
  </si>
  <si>
    <t>450</t>
  </si>
  <si>
    <t>441</t>
  </si>
  <si>
    <t>18"</t>
  </si>
  <si>
    <t>9000</t>
  </si>
  <si>
    <t>7000.1</t>
  </si>
  <si>
    <t>400</t>
  </si>
  <si>
    <t>315</t>
  </si>
  <si>
    <t>16"</t>
  </si>
  <si>
    <t>7000</t>
  </si>
  <si>
    <t>5000.1</t>
  </si>
  <si>
    <t>350</t>
  </si>
  <si>
    <t>252</t>
  </si>
  <si>
    <t>14"</t>
  </si>
  <si>
    <t>5000</t>
  </si>
  <si>
    <t>4000.1</t>
  </si>
  <si>
    <t>300</t>
  </si>
  <si>
    <t>157.5</t>
  </si>
  <si>
    <t>12"</t>
  </si>
  <si>
    <t>4000</t>
  </si>
  <si>
    <t>2500.1</t>
  </si>
  <si>
    <t>250</t>
  </si>
  <si>
    <t>81.9</t>
  </si>
  <si>
    <t>10"</t>
  </si>
  <si>
    <t>2500</t>
  </si>
  <si>
    <t>1300.1</t>
  </si>
  <si>
    <t>200</t>
  </si>
  <si>
    <t>44.1</t>
  </si>
  <si>
    <t>8"</t>
  </si>
  <si>
    <t>1300</t>
  </si>
  <si>
    <t>700.1</t>
  </si>
  <si>
    <t>150</t>
  </si>
  <si>
    <t>28.4</t>
  </si>
  <si>
    <t>6"</t>
  </si>
  <si>
    <t>700</t>
  </si>
  <si>
    <t>450.1</t>
  </si>
  <si>
    <t>125</t>
  </si>
  <si>
    <t>15.8</t>
  </si>
  <si>
    <t>5"</t>
  </si>
  <si>
    <t>250.1</t>
  </si>
  <si>
    <t>100</t>
  </si>
  <si>
    <t>7.6</t>
  </si>
  <si>
    <t>4"</t>
  </si>
  <si>
    <t>120.1</t>
  </si>
  <si>
    <t>80</t>
  </si>
  <si>
    <t>4.4</t>
  </si>
  <si>
    <t>3"</t>
  </si>
  <si>
    <t>120</t>
  </si>
  <si>
    <t>70.1</t>
  </si>
  <si>
    <t>65</t>
  </si>
  <si>
    <t>2.5</t>
  </si>
  <si>
    <t>2.5"</t>
  </si>
  <si>
    <t>70</t>
  </si>
  <si>
    <t>40.1</t>
  </si>
  <si>
    <t>50</t>
  </si>
  <si>
    <t>1.3</t>
  </si>
  <si>
    <t>2"</t>
  </si>
  <si>
    <t>40</t>
  </si>
  <si>
    <t>20.1</t>
  </si>
  <si>
    <t>0.9</t>
  </si>
  <si>
    <t>1.5"</t>
  </si>
  <si>
    <t>20</t>
  </si>
  <si>
    <t>14.1</t>
  </si>
  <si>
    <t>32</t>
  </si>
  <si>
    <t>0.5</t>
  </si>
  <si>
    <t>1.25"</t>
  </si>
  <si>
    <t>14</t>
  </si>
  <si>
    <t>8.1</t>
  </si>
  <si>
    <t>25</t>
  </si>
  <si>
    <t>0.3</t>
  </si>
  <si>
    <t>1"</t>
  </si>
  <si>
    <t>8</t>
  </si>
  <si>
    <t>5.1</t>
  </si>
  <si>
    <t>0.2</t>
  </si>
  <si>
    <t>0.75"</t>
  </si>
  <si>
    <t>5</t>
  </si>
  <si>
    <t>2.9</t>
  </si>
  <si>
    <t>15</t>
  </si>
  <si>
    <t>0</t>
  </si>
  <si>
    <t>0.5"</t>
  </si>
  <si>
    <t>2.8</t>
  </si>
  <si>
    <t>(mm)</t>
  </si>
  <si>
    <t>Max</t>
  </si>
  <si>
    <t>Min</t>
  </si>
  <si>
    <t>(In)</t>
  </si>
  <si>
    <t>Pipe Size</t>
  </si>
  <si>
    <t/>
  </si>
  <si>
    <t>Flow Rate LPS</t>
  </si>
  <si>
    <t>Flow rate GPM</t>
  </si>
  <si>
    <t>Column6</t>
  </si>
  <si>
    <t>Column5</t>
  </si>
  <si>
    <t>Column4</t>
  </si>
  <si>
    <t>Column3</t>
  </si>
  <si>
    <t>Column2</t>
  </si>
  <si>
    <t>Column1</t>
  </si>
  <si>
    <t>HSE Officer</t>
  </si>
  <si>
    <t>Farooq</t>
  </si>
  <si>
    <t>Mr. Bilal</t>
  </si>
  <si>
    <t>NSML-110</t>
  </si>
  <si>
    <t>Hameed</t>
  </si>
  <si>
    <t>Mr. Riaz</t>
  </si>
  <si>
    <t>NSML-109</t>
  </si>
  <si>
    <t>Supervisors</t>
  </si>
  <si>
    <t>Aslam</t>
  </si>
  <si>
    <t>Mr. Ejaz</t>
  </si>
  <si>
    <t>NSML-108</t>
  </si>
  <si>
    <t>Jamel</t>
  </si>
  <si>
    <t>Mr. Iftakhar</t>
  </si>
  <si>
    <t>NSML-107</t>
  </si>
  <si>
    <t>Khan</t>
  </si>
  <si>
    <t>Mr. Hussain</t>
  </si>
  <si>
    <t>NSML-106</t>
  </si>
  <si>
    <t>Imran</t>
  </si>
  <si>
    <t>Mr. Ali</t>
  </si>
  <si>
    <t>NSML-105</t>
  </si>
  <si>
    <t>Mujtaba</t>
  </si>
  <si>
    <t>Mr. Ahmed</t>
  </si>
  <si>
    <t>NSML-104</t>
  </si>
  <si>
    <t>Site Engineer</t>
  </si>
  <si>
    <t>Ahmed</t>
  </si>
  <si>
    <t>Mr. Waseem</t>
  </si>
  <si>
    <t>NSML-103</t>
  </si>
  <si>
    <t>Mr. Hassan</t>
  </si>
  <si>
    <t>NSML-102</t>
  </si>
  <si>
    <t>Project Manager</t>
  </si>
  <si>
    <t>Ali</t>
  </si>
  <si>
    <t>Nasir</t>
  </si>
  <si>
    <t>NSML-101</t>
  </si>
  <si>
    <t>Designation</t>
  </si>
  <si>
    <t>Last Name</t>
  </si>
  <si>
    <t>First Name</t>
  </si>
  <si>
    <t>ID</t>
  </si>
  <si>
    <t>92-316-xxxxxxx</t>
  </si>
  <si>
    <t>92-336-xxxxxxx</t>
  </si>
  <si>
    <t>92-331-xxxxxxx</t>
  </si>
  <si>
    <t>92-313-xxxxxxx</t>
  </si>
  <si>
    <t>92-303-xxxxxxx</t>
  </si>
  <si>
    <t>92-333-xxxxxxx</t>
  </si>
  <si>
    <t>92-302-xxxxxxx</t>
  </si>
  <si>
    <t>92-335-xxxxxxx</t>
  </si>
  <si>
    <t>92-332-xxxxxxx</t>
  </si>
  <si>
    <t>92-304-xxxxxxx</t>
  </si>
  <si>
    <t>Sheet1 (2).Salary</t>
  </si>
  <si>
    <t>Sheet1 (2).Phone</t>
  </si>
  <si>
    <t>A20</t>
  </si>
  <si>
    <t>A19</t>
  </si>
  <si>
    <t>A18</t>
  </si>
  <si>
    <t>A17</t>
  </si>
  <si>
    <t>A16</t>
  </si>
  <si>
    <t>A15</t>
  </si>
  <si>
    <t>A14</t>
  </si>
  <si>
    <t>A13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</si>
  <si>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</si>
  <si>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</si>
  <si>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</si>
  <si>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</si>
  <si>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</si>
  <si>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</si>
  <si>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</si>
  <si>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</si>
  <si>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</si>
  <si>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</si>
  <si>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</si>
  <si>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</si>
  <si>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Sale Amount</t>
  </si>
  <si>
    <t>Rem. Stock</t>
  </si>
  <si>
    <t>Sold</t>
  </si>
  <si>
    <t>Inventory</t>
  </si>
  <si>
    <t>Serial No.</t>
  </si>
  <si>
    <t>USA Region</t>
  </si>
  <si>
    <t>CANADA Region</t>
  </si>
  <si>
    <t>All Regions</t>
  </si>
  <si>
    <t>Total Amount</t>
  </si>
  <si>
    <t>Salary</t>
  </si>
  <si>
    <t>Allowance</t>
  </si>
  <si>
    <t>Leave</t>
  </si>
  <si>
    <t>Attendence</t>
  </si>
  <si>
    <t>Name</t>
  </si>
  <si>
    <t>Sr. No.</t>
  </si>
  <si>
    <t>Consolidated Sheet - 12 Months</t>
  </si>
  <si>
    <t>K.Yeshwanth</t>
  </si>
  <si>
    <t>M.Ejaz</t>
  </si>
  <si>
    <t>D.Rigvedh</t>
  </si>
  <si>
    <t>M.Manoj</t>
  </si>
  <si>
    <t>H.Muzaqqir</t>
  </si>
  <si>
    <t>P.Abhishek</t>
  </si>
  <si>
    <t>K.Shiva</t>
  </si>
  <si>
    <t>M.Arshad</t>
  </si>
  <si>
    <t>S.Shankar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</si>
</sst>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[$-409]d\-mmm;@"/>
    <numFmt numFmtId="166" formatCode="[$-409]d/mmm/yy;@"/>
    <numFmt numFmtId="167" formatCode="_(&quot;$&quot;* #,##0.0_);_(&quot;$&quot;* \(#,##0.0\);_(&quot;$&quot;* &quot;-&quot;??_);_(@_)"/>
    <numFmt numFmtId="168" formatCode="[$-409]mmm\-yy;@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sz val="12"/>
      <color theme="1"/>
      <name val="Times New Roman"/>
      <family val="1"/>
    </font>
    <font>
      <b/>
      <sz val="12"/>
      <color theme="3"/>
      <name val="Times New Roman"/>
      <family val="1"/>
    </font>
    <font>
      <b/>
      <sz val="12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4" fillId="0" borderId="0" xfId="0" applyFont="1"/>
    <xf numFmtId="0" fontId="4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3" fillId="7" borderId="0" xfId="0" applyFont="1" applyFill="1"/>
    <xf numFmtId="9" fontId="0" fillId="0" borderId="0" xfId="0" applyNumberFormat="1"/>
    <xf numFmtId="0" fontId="0" fillId="0" borderId="0" xfId="0" applyFill="1"/>
    <xf numFmtId="0" fontId="0" fillId="10" borderId="0" xfId="0" applyFill="1"/>
    <xf numFmtId="9" fontId="0" fillId="10" borderId="0" xfId="0" applyNumberFormat="1" applyFill="1"/>
    <xf numFmtId="0" fontId="0" fillId="11" borderId="0" xfId="0" applyFill="1"/>
    <xf numFmtId="0" fontId="2" fillId="12" borderId="0" xfId="0" applyFont="1" applyFill="1"/>
    <xf numFmtId="8" fontId="2" fillId="12" borderId="0" xfId="0" applyNumberFormat="1" applyFont="1" applyFill="1"/>
    <xf numFmtId="0" fontId="4" fillId="0" borderId="0" xfId="0" applyFont="1" applyFill="1"/>
    <xf numFmtId="0" fontId="2" fillId="0" borderId="0" xfId="0" applyFont="1" applyAlignment="1">
      <alignment horizontal="left"/>
    </xf>
    <xf numFmtId="0" fontId="0" fillId="13" borderId="0" xfId="0" applyFill="1"/>
    <xf numFmtId="9" fontId="0" fillId="13" borderId="0" xfId="0" applyNumberFormat="1" applyFill="1"/>
    <xf numFmtId="8" fontId="0" fillId="0" borderId="0" xfId="0" applyNumberFormat="1"/>
    <xf numFmtId="8" fontId="4" fillId="6" borderId="1" xfId="0" applyNumberFormat="1" applyFont="1" applyFill="1" applyBorder="1"/>
    <xf numFmtId="9" fontId="4" fillId="0" borderId="0" xfId="0" applyNumberFormat="1" applyFont="1"/>
    <xf numFmtId="0" fontId="3" fillId="11" borderId="0" xfId="0" applyFont="1" applyFill="1"/>
    <xf numFmtId="0" fontId="3" fillId="11" borderId="0" xfId="0" applyFont="1" applyFill="1" applyBorder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164" fontId="0" fillId="0" borderId="0" xfId="0" applyNumberFormat="1" applyFill="1"/>
    <xf numFmtId="164" fontId="5" fillId="0" borderId="0" xfId="0" applyNumberFormat="1" applyFont="1" applyAlignment="1">
      <alignment horizontal="center" vertical="top" wrapText="1"/>
    </xf>
    <xf numFmtId="1" fontId="5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NumberFormat="1"/>
    <xf numFmtId="167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2" applyFont="1" applyBorder="1" applyAlignment="1">
      <alignment horizontal="left" vertical="center"/>
    </xf>
    <xf numFmtId="0" fontId="8" fillId="0" borderId="2" xfId="2" applyFont="1" applyBorder="1" applyAlignment="1">
      <alignment horizontal="center" vertical="center"/>
    </xf>
    <xf numFmtId="0" fontId="9" fillId="8" borderId="2" xfId="2" applyFont="1" applyFill="1" applyBorder="1" applyAlignment="1">
      <alignment horizontal="center" vertical="center"/>
    </xf>
    <xf numFmtId="0" fontId="9" fillId="8" borderId="2" xfId="2" applyFont="1" applyFill="1" applyBorder="1" applyAlignment="1">
      <alignment horizontal="left" vertical="center"/>
    </xf>
    <xf numFmtId="0" fontId="6" fillId="14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168" fontId="10" fillId="8" borderId="0" xfId="0" applyNumberFormat="1" applyFont="1" applyFill="1" applyAlignment="1">
      <alignment horizontal="center"/>
    </xf>
    <xf numFmtId="168" fontId="10" fillId="8" borderId="3" xfId="0" applyNumberFormat="1" applyFont="1" applyFill="1" applyBorder="1" applyAlignment="1">
      <alignment horizontal="center"/>
    </xf>
    <xf numFmtId="166" fontId="5" fillId="0" borderId="0" xfId="0" applyNumberFormat="1" applyFont="1" applyAlignment="1">
      <alignment horizontal="center" vertical="top"/>
    </xf>
  </cellXfs>
  <cellStyles count="3">
    <cellStyle name="Currency" xfId="1" builtinId="4"/>
    <cellStyle name="Normal" xfId="0" builtinId="0"/>
    <cellStyle name="Normal 2" xfId="2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" formatCode="0"/>
    </dxf>
    <dxf>
      <numFmt numFmtId="165" formatCode="[$-409]d\-mmm;@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colors>
    <mruColors>
      <color rgb="FF00FFCC"/>
      <color rgb="FF9966FF"/>
      <color rgb="FF0066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2.xml><?xml version="1.0" encoding="utf-8"?>
<queryTable xmlns="http://schemas.openxmlformats.org/spreadsheetml/2006/main" name="ExternalData_3" connectionId="3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name="ExternalData_5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Sheet1 (2).Phone" tableColumnId="5"/>
      <queryTableField id="6" name="Sheet1 (2).Salary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2" name="SalesData" displayName="SalesData" ref="B2:J107" totalsRowShown="0" headerRowDxfId="19">
  <autoFilter ref="B2:J107"/>
  <sortState ref="B3:J107">
    <sortCondition descending="1" ref="B2:B107"/>
  </sortState>
  <tableColumns count="9">
    <tableColumn id="1" name="Date" dataDxfId="18"/>
    <tableColumn id="3" name="Customer"/>
    <tableColumn id="4" name="Region"/>
    <tableColumn id="5" name="City"/>
    <tableColumn id="6" name="Category"/>
    <tableColumn id="7" name="Product"/>
    <tableColumn id="8" name="Units" dataDxfId="17"/>
    <tableColumn id="10" name="Price" dataDxfId="16"/>
    <tableColumn id="12" name="Total" dataDxfId="15"/>
  </tableColumns>
  <tableStyleInfo name="TableStyleLight15" showFirstColumn="0" showLastColumn="0" showRowStripes="0" showColumnStripes="0"/>
</table>
</file>

<file path=xl/tables/table2.xml><?xml version="1.0" encoding="utf-8"?>
<table xmlns="http://schemas.openxmlformats.org/spreadsheetml/2006/main" id="3" name="Pipe_Sizes" displayName="Pipe_Sizes" ref="A2:F23" tableType="queryTable" totalsRowShown="0">
  <autoFilter ref="A2:F23"/>
  <tableColumns count="6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  <tableColumn id="6" uniqueName="6" name="Column6" queryTableFieldId="6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Sheet1" displayName="Sheet1" ref="B2:E13" tableType="queryTable" totalsRowShown="0">
  <autoFilter ref="B2:E13"/>
  <tableColumns count="4">
    <tableColumn id="1" uniqueName="1" name="Column1" queryTableFieldId="1" dataDxfId="8"/>
    <tableColumn id="2" uniqueName="2" name="Column2" queryTableFieldId="2" dataDxfId="7"/>
    <tableColumn id="3" uniqueName="3" name="Column3" queryTableFieldId="3" dataDxfId="6"/>
    <tableColumn id="4" uniqueName="4" name="Column4" queryTableFieldId="4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Merge1" displayName="Merge1" ref="B18:G29" tableType="queryTable" totalsRowShown="0">
  <autoFilter ref="B18:G29"/>
  <tableColumns count="6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Sheet1 (2).Phone" queryTableFieldId="5" dataDxfId="0"/>
    <tableColumn id="6" uniqueName="6" name="Sheet1 (2).Sala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M11" sqref="M11"/>
    </sheetView>
  </sheetViews>
  <sheetFormatPr defaultRowHeight="15"/>
  <cols>
    <col min="1" max="1" width="17.85546875" customWidth="1"/>
  </cols>
  <sheetData>
    <row r="1" spans="1:14" ht="15.7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4" t="s">
        <v>12</v>
      </c>
    </row>
    <row r="2" spans="1:14" ht="15.75">
      <c r="A2" s="5" t="s">
        <v>13</v>
      </c>
      <c r="B2">
        <v>1000</v>
      </c>
      <c r="C2">
        <f>B2*1.1</f>
        <v>1100</v>
      </c>
      <c r="D2">
        <f t="shared" ref="D2:M2" si="0">C2*1.1</f>
        <v>1210</v>
      </c>
      <c r="E2">
        <f t="shared" si="0"/>
        <v>1331</v>
      </c>
      <c r="F2">
        <f t="shared" si="0"/>
        <v>1464.1000000000001</v>
      </c>
      <c r="G2">
        <f t="shared" si="0"/>
        <v>1610.5100000000002</v>
      </c>
      <c r="H2">
        <f t="shared" si="0"/>
        <v>1771.5610000000004</v>
      </c>
      <c r="I2">
        <f t="shared" si="0"/>
        <v>1948.7171000000005</v>
      </c>
      <c r="J2">
        <f t="shared" si="0"/>
        <v>2143.5888100000006</v>
      </c>
      <c r="K2">
        <f t="shared" si="0"/>
        <v>2357.9476910000008</v>
      </c>
      <c r="L2">
        <f t="shared" si="0"/>
        <v>2593.7424601000012</v>
      </c>
      <c r="M2">
        <f t="shared" si="0"/>
        <v>2853.1167061100014</v>
      </c>
      <c r="N2">
        <f>SUM(B2:M2)</f>
        <v>21384.283767210007</v>
      </c>
    </row>
    <row r="3" spans="1:14" ht="15.75">
      <c r="A3" s="5" t="s">
        <v>14</v>
      </c>
      <c r="B3">
        <f>B2*B13</f>
        <v>100</v>
      </c>
      <c r="C3">
        <f t="shared" ref="C3:M8" si="1">B3*1.1</f>
        <v>110.00000000000001</v>
      </c>
      <c r="D3">
        <f t="shared" si="1"/>
        <v>121.00000000000003</v>
      </c>
      <c r="E3">
        <f t="shared" si="1"/>
        <v>133.10000000000005</v>
      </c>
      <c r="F3">
        <f t="shared" si="1"/>
        <v>146.41000000000008</v>
      </c>
      <c r="G3">
        <f t="shared" si="1"/>
        <v>161.0510000000001</v>
      </c>
      <c r="H3">
        <f t="shared" si="1"/>
        <v>177.15610000000012</v>
      </c>
      <c r="I3">
        <f t="shared" si="1"/>
        <v>194.87171000000015</v>
      </c>
      <c r="J3">
        <f t="shared" si="1"/>
        <v>214.3588810000002</v>
      </c>
      <c r="K3">
        <f t="shared" si="1"/>
        <v>235.79476910000022</v>
      </c>
      <c r="L3">
        <f t="shared" si="1"/>
        <v>259.37424601000026</v>
      </c>
      <c r="M3">
        <f t="shared" si="1"/>
        <v>285.3116706110003</v>
      </c>
      <c r="N3">
        <f t="shared" ref="N3:N8" si="2">SUM(B3:M3)</f>
        <v>2138.4283767210013</v>
      </c>
    </row>
    <row r="4" spans="1:14" ht="15.75">
      <c r="A4" s="5" t="s">
        <v>15</v>
      </c>
      <c r="B4">
        <f t="shared" ref="B4:B7" si="3">B3*B14</f>
        <v>7.0000000000000009</v>
      </c>
      <c r="C4">
        <f t="shared" si="1"/>
        <v>7.700000000000002</v>
      </c>
      <c r="D4">
        <f t="shared" si="1"/>
        <v>8.4700000000000024</v>
      </c>
      <c r="E4">
        <f t="shared" si="1"/>
        <v>9.3170000000000037</v>
      </c>
      <c r="F4">
        <f t="shared" si="1"/>
        <v>10.248700000000005</v>
      </c>
      <c r="G4">
        <f t="shared" si="1"/>
        <v>11.273570000000007</v>
      </c>
      <c r="H4">
        <f t="shared" si="1"/>
        <v>12.400927000000008</v>
      </c>
      <c r="I4">
        <f t="shared" si="1"/>
        <v>13.64101970000001</v>
      </c>
      <c r="J4">
        <f t="shared" si="1"/>
        <v>15.005121670000012</v>
      </c>
      <c r="K4">
        <f t="shared" si="1"/>
        <v>16.505633837000016</v>
      </c>
      <c r="L4">
        <f t="shared" si="1"/>
        <v>18.156197220700019</v>
      </c>
      <c r="M4">
        <f t="shared" si="1"/>
        <v>19.971816942770023</v>
      </c>
      <c r="N4">
        <f t="shared" si="2"/>
        <v>149.68998637047011</v>
      </c>
    </row>
    <row r="5" spans="1:14" ht="15.75">
      <c r="A5" s="5" t="s">
        <v>16</v>
      </c>
      <c r="B5">
        <f t="shared" si="3"/>
        <v>0.10500000000000001</v>
      </c>
      <c r="C5">
        <f t="shared" si="1"/>
        <v>0.11550000000000002</v>
      </c>
      <c r="D5">
        <f t="shared" si="1"/>
        <v>0.12705000000000002</v>
      </c>
      <c r="E5">
        <f t="shared" si="1"/>
        <v>0.13975500000000005</v>
      </c>
      <c r="F5">
        <f t="shared" si="1"/>
        <v>0.15373050000000008</v>
      </c>
      <c r="G5">
        <f t="shared" si="1"/>
        <v>0.1691035500000001</v>
      </c>
      <c r="H5">
        <f t="shared" si="1"/>
        <v>0.18601390500000012</v>
      </c>
      <c r="I5">
        <f t="shared" si="1"/>
        <v>0.20461529550000015</v>
      </c>
      <c r="J5">
        <f t="shared" si="1"/>
        <v>0.22507682505000018</v>
      </c>
      <c r="K5">
        <f t="shared" si="1"/>
        <v>0.24758450755500022</v>
      </c>
      <c r="L5">
        <f t="shared" si="1"/>
        <v>0.27234295831050026</v>
      </c>
      <c r="M5">
        <f t="shared" si="1"/>
        <v>0.29957725414155029</v>
      </c>
      <c r="N5">
        <f t="shared" si="2"/>
        <v>2.2453497955570514</v>
      </c>
    </row>
    <row r="6" spans="1:14" ht="15.75">
      <c r="A6" s="5" t="s">
        <v>17</v>
      </c>
      <c r="B6">
        <f t="shared" si="3"/>
        <v>1.575E-2</v>
      </c>
      <c r="C6">
        <f t="shared" si="1"/>
        <v>1.7325E-2</v>
      </c>
      <c r="D6">
        <f t="shared" si="1"/>
        <v>1.9057500000000002E-2</v>
      </c>
      <c r="E6">
        <f t="shared" si="1"/>
        <v>2.0963250000000003E-2</v>
      </c>
      <c r="F6">
        <f t="shared" si="1"/>
        <v>2.3059575000000006E-2</v>
      </c>
      <c r="G6">
        <f t="shared" si="1"/>
        <v>2.536553250000001E-2</v>
      </c>
      <c r="H6">
        <f t="shared" si="1"/>
        <v>2.7902085750000014E-2</v>
      </c>
      <c r="I6">
        <f t="shared" si="1"/>
        <v>3.0692294325000018E-2</v>
      </c>
      <c r="J6">
        <f t="shared" si="1"/>
        <v>3.3761523757500023E-2</v>
      </c>
      <c r="K6">
        <f t="shared" si="1"/>
        <v>3.713767613325003E-2</v>
      </c>
      <c r="L6">
        <f t="shared" si="1"/>
        <v>4.0851443746575039E-2</v>
      </c>
      <c r="M6">
        <f t="shared" si="1"/>
        <v>4.4936588121232544E-2</v>
      </c>
      <c r="N6">
        <f t="shared" si="2"/>
        <v>0.33680246933355767</v>
      </c>
    </row>
    <row r="7" spans="1:14" ht="15.75">
      <c r="A7" s="5" t="s">
        <v>18</v>
      </c>
      <c r="B7">
        <f t="shared" si="3"/>
        <v>7.8750000000000001E-4</v>
      </c>
      <c r="C7">
        <f t="shared" si="1"/>
        <v>8.6625000000000005E-4</v>
      </c>
      <c r="D7">
        <f t="shared" si="1"/>
        <v>9.5287500000000016E-4</v>
      </c>
      <c r="E7">
        <f t="shared" si="1"/>
        <v>1.0481625000000002E-3</v>
      </c>
      <c r="F7">
        <f t="shared" si="1"/>
        <v>1.1529787500000003E-3</v>
      </c>
      <c r="G7">
        <f t="shared" si="1"/>
        <v>1.2682766250000004E-3</v>
      </c>
      <c r="H7">
        <f t="shared" si="1"/>
        <v>1.3951042875000005E-3</v>
      </c>
      <c r="I7">
        <f t="shared" si="1"/>
        <v>1.5346147162500006E-3</v>
      </c>
      <c r="J7">
        <f t="shared" si="1"/>
        <v>1.6880761878750009E-3</v>
      </c>
      <c r="K7">
        <f t="shared" si="1"/>
        <v>1.856883806662501E-3</v>
      </c>
      <c r="L7">
        <f t="shared" si="1"/>
        <v>2.0425721873287513E-3</v>
      </c>
      <c r="M7">
        <f t="shared" si="1"/>
        <v>2.2468294060616267E-3</v>
      </c>
      <c r="N7">
        <f t="shared" si="2"/>
        <v>1.6840123466677882E-2</v>
      </c>
    </row>
    <row r="8" spans="1:14" ht="15.75">
      <c r="A8" s="2" t="s">
        <v>19</v>
      </c>
      <c r="B8">
        <f>B2-B3-B4-B5-B6-B7</f>
        <v>892.87846249999996</v>
      </c>
      <c r="C8">
        <f t="shared" si="1"/>
        <v>982.16630874999998</v>
      </c>
      <c r="D8">
        <f t="shared" si="1"/>
        <v>1080.3829396250001</v>
      </c>
      <c r="E8">
        <f t="shared" si="1"/>
        <v>1188.4212335875002</v>
      </c>
      <c r="F8">
        <f t="shared" si="1"/>
        <v>1307.2633569462503</v>
      </c>
      <c r="G8">
        <f t="shared" si="1"/>
        <v>1437.9896926408753</v>
      </c>
      <c r="H8">
        <f t="shared" si="1"/>
        <v>1581.788661904963</v>
      </c>
      <c r="I8">
        <f t="shared" si="1"/>
        <v>1739.9675280954593</v>
      </c>
      <c r="J8">
        <f t="shared" si="1"/>
        <v>1913.9642809050054</v>
      </c>
      <c r="K8">
        <f t="shared" si="1"/>
        <v>2105.3607089955062</v>
      </c>
      <c r="L8">
        <f t="shared" si="1"/>
        <v>2315.8967798950571</v>
      </c>
      <c r="M8">
        <f t="shared" si="1"/>
        <v>2547.4864578845632</v>
      </c>
      <c r="N8">
        <f t="shared" si="2"/>
        <v>19093.566411730179</v>
      </c>
    </row>
    <row r="12" spans="1:14">
      <c r="A12" s="8" t="s">
        <v>13</v>
      </c>
      <c r="B12" s="8">
        <v>1000</v>
      </c>
    </row>
    <row r="13" spans="1:14">
      <c r="A13" s="8" t="s">
        <v>14</v>
      </c>
      <c r="B13" s="9">
        <v>0.1</v>
      </c>
    </row>
    <row r="14" spans="1:14">
      <c r="A14" s="8" t="s">
        <v>15</v>
      </c>
      <c r="B14" s="9">
        <v>7.0000000000000007E-2</v>
      </c>
    </row>
    <row r="15" spans="1:14">
      <c r="A15" s="8" t="s">
        <v>16</v>
      </c>
      <c r="B15" s="9">
        <v>1.4999999999999999E-2</v>
      </c>
    </row>
    <row r="16" spans="1:14">
      <c r="A16" s="8" t="s">
        <v>17</v>
      </c>
      <c r="B16" s="9">
        <v>0.15</v>
      </c>
    </row>
    <row r="17" spans="1:2">
      <c r="A17" s="8" t="s">
        <v>18</v>
      </c>
      <c r="B17" s="9">
        <v>0.05</v>
      </c>
    </row>
  </sheetData>
  <scenarios current="2" show="2">
    <scenario name="scenario1" locked="1" count="6" user="yesh Mark - I" comment="Created by yesh Mark - I on 7/11/2023">
      <inputCells r="B12" val="100"/>
      <inputCells r="B13" val="0.1" numFmtId="9"/>
      <inputCells r="B14" val="0.07" numFmtId="9"/>
      <inputCells r="B15" val="0.015" numFmtId="9"/>
      <inputCells r="B16" val="0.15" numFmtId="9"/>
      <inputCells r="B17" val="0.05" numFmtId="9"/>
    </scenario>
    <scenario name="scenario2" locked="1" count="6" user="yesh Mark - I" comment="Created by yesh Mark - I on 7/11/2023">
      <inputCells r="B12" val="200"/>
      <inputCells r="B13" val="0.1" numFmtId="9"/>
      <inputCells r="B14" val="0.07" numFmtId="9"/>
      <inputCells r="B15" val="0.015" numFmtId="9"/>
      <inputCells r="B16" val="0.15" numFmtId="9"/>
      <inputCells r="B17" val="0.05" numFmtId="9"/>
    </scenario>
    <scenario name="scenario3" locked="1" count="6" user="yesh Mark - I" comment="Created by yesh Mark - I on 7/11/2023">
      <inputCells r="B12" val="300"/>
      <inputCells r="B13" val="0.1" numFmtId="9"/>
      <inputCells r="B14" val="0.07" numFmtId="9"/>
      <inputCells r="B15" val="0.015" numFmtId="9"/>
      <inputCells r="B16" val="0.15" numFmtId="9"/>
      <inputCells r="B17" val="0.05" numFmtId="9"/>
    </scenario>
    <scenario name="scenario4" locked="1" count="6" user="yesh Mark - I" comment="Created by yesh Mark - I on 7/11/2023">
      <inputCells r="B12" val="400"/>
      <inputCells r="B13" val="0.1" numFmtId="9"/>
      <inputCells r="B14" val="0.07" numFmtId="9"/>
      <inputCells r="B15" val="0.015" numFmtId="9"/>
      <inputCells r="B16" val="0.15" numFmtId="9"/>
      <inputCells r="B17" val="0.05" numFmtId="9"/>
    </scenario>
    <scenario name="scenario5" locked="1" count="6" user="yesh Mark - I" comment="Created by yesh Mark - I on 7/11/2023">
      <inputCells r="B12" val="500"/>
      <inputCells r="B13" val="0.1" numFmtId="9"/>
      <inputCells r="B14" val="0.07" numFmtId="9"/>
      <inputCells r="B15" val="0.015" numFmtId="9"/>
      <inputCells r="B16" val="0.15" numFmtId="9"/>
      <inputCells r="B17" val="0.05" numFmtId="9"/>
    </scenario>
    <scenario name="scenario6" locked="1" count="6" user="yesh Mark - I" comment="Created by yesh Mark - I on 7/11/2023">
      <inputCells r="B12" val="600"/>
      <inputCells r="B13" val="0.1" numFmtId="9"/>
      <inputCells r="B14" val="0.07" numFmtId="9"/>
      <inputCells r="B15" val="0.015" numFmtId="9"/>
      <inputCells r="B16" val="0.15" numFmtId="9"/>
      <inputCells r="B17" val="0.05" numFmtId="9"/>
    </scenario>
    <scenario name="scenario7" locked="1" count="6" user="yesh Mark - I" comment="Created by yesh Mark - I on 7/11/2023">
      <inputCells r="B12" val="700"/>
      <inputCells r="B13" val="0.1" numFmtId="9"/>
      <inputCells r="B14" val="0.07" numFmtId="9"/>
      <inputCells r="B15" val="0.015" numFmtId="9"/>
      <inputCells r="B16" val="0.15" numFmtId="9"/>
      <inputCells r="B17" val="0.05" numFmtId="9"/>
    </scenario>
    <scenario name="scenario8" locked="1" count="6" user="yesh Mark - I" comment="Created by yesh Mark - I on 7/11/2023">
      <inputCells r="B12" val="800"/>
      <inputCells r="B13" val="0.1" numFmtId="9"/>
      <inputCells r="B14" val="0.07" numFmtId="9"/>
      <inputCells r="B15" val="0.015" numFmtId="9"/>
      <inputCells r="B16" val="0.15" numFmtId="9"/>
      <inputCells r="B17" val="0.05" numFmtId="9"/>
    </scenario>
    <scenario name="scenario9" locked="1" count="6" user="yesh Mark - I" comment="Created by yesh Mark - I on 7/11/2023">
      <inputCells r="B12" val="900"/>
      <inputCells r="B13" val="0.1" numFmtId="9"/>
      <inputCells r="B14" val="0.07" numFmtId="9"/>
      <inputCells r="B15" val="0.015" numFmtId="9"/>
      <inputCells r="B16" val="0.15" numFmtId="9"/>
      <inputCells r="B17" val="0.05" numFmtId="9"/>
    </scenario>
    <scenario name="scenario10" locked="1" count="6" user="yesh Mark - I" comment="Created by yesh Mark - I on 7/11/2023">
      <inputCells r="B12" val="1000"/>
      <inputCells r="B13" val="0.2" numFmtId="9"/>
      <inputCells r="B14" val="0.17" numFmtId="9"/>
      <inputCells r="B15" val="0.018" numFmtId="9"/>
      <inputCells r="B16" val="0.2" numFmtId="9"/>
      <inputCells r="B17" val="0.05" numFmtId="9"/>
    </scenario>
  </scenario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workbookViewId="0">
      <selection activeCell="A16" sqref="A16:B16"/>
    </sheetView>
  </sheetViews>
  <sheetFormatPr defaultRowHeight="15"/>
  <cols>
    <col min="1" max="1" width="13.42578125" customWidth="1"/>
    <col min="2" max="2" width="16.85546875" customWidth="1"/>
    <col min="5" max="5" width="75" customWidth="1"/>
  </cols>
  <sheetData>
    <row r="2" spans="1:5">
      <c r="A2" s="10" t="s">
        <v>20</v>
      </c>
      <c r="B2" s="6">
        <v>0.05</v>
      </c>
    </row>
    <row r="3" spans="1:5" ht="15.75">
      <c r="A3" s="10" t="s">
        <v>21</v>
      </c>
      <c r="B3">
        <v>60</v>
      </c>
      <c r="E3" s="13" t="s">
        <v>24</v>
      </c>
    </row>
    <row r="4" spans="1:5">
      <c r="A4" s="10" t="s">
        <v>22</v>
      </c>
      <c r="B4">
        <v>-2686.7753008802456</v>
      </c>
      <c r="E4" s="14">
        <v>950000</v>
      </c>
    </row>
    <row r="7" spans="1:5">
      <c r="A7" s="11" t="s">
        <v>23</v>
      </c>
      <c r="B7" s="12">
        <f>FV('goal seek'!B2,'goal seek'!B3,'goal seek'!B4)</f>
        <v>950000.00000000012</v>
      </c>
    </row>
    <row r="10" spans="1:5" ht="15.75">
      <c r="E10" s="1" t="s">
        <v>25</v>
      </c>
    </row>
    <row r="11" spans="1:5">
      <c r="A11" s="15" t="s">
        <v>26</v>
      </c>
      <c r="B11" s="16">
        <v>0.05</v>
      </c>
      <c r="E11" s="14">
        <v>1800000</v>
      </c>
    </row>
    <row r="12" spans="1:5">
      <c r="A12" s="15" t="s">
        <v>21</v>
      </c>
      <c r="B12" s="15">
        <v>48</v>
      </c>
    </row>
    <row r="13" spans="1:5">
      <c r="A13" s="15" t="s">
        <v>27</v>
      </c>
      <c r="B13" s="15">
        <v>-9573.1750476143025</v>
      </c>
    </row>
    <row r="16" spans="1:5">
      <c r="A16" s="11" t="s">
        <v>23</v>
      </c>
      <c r="B16" s="12">
        <f>FV(B11,B12,B13)</f>
        <v>1799999.9999999998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workbookViewId="0">
      <selection activeCell="F22" sqref="F22"/>
    </sheetView>
  </sheetViews>
  <sheetFormatPr defaultRowHeight="15"/>
  <cols>
    <col min="2" max="2" width="23.42578125" customWidth="1"/>
    <col min="3" max="3" width="17.42578125" customWidth="1"/>
    <col min="5" max="5" width="17" customWidth="1"/>
    <col min="6" max="6" width="29" customWidth="1"/>
  </cols>
  <sheetData>
    <row r="2" spans="2:9" ht="15.75" thickBot="1"/>
    <row r="3" spans="2:9" ht="16.5" thickBot="1">
      <c r="B3" s="1" t="s">
        <v>20</v>
      </c>
      <c r="C3" s="19">
        <v>0.05</v>
      </c>
      <c r="F3" s="18">
        <f>FV(C3,C4,C5)</f>
        <v>707167.43576491834</v>
      </c>
    </row>
    <row r="4" spans="2:9" ht="15.75">
      <c r="B4" s="1" t="s">
        <v>21</v>
      </c>
      <c r="C4" s="1">
        <v>60</v>
      </c>
      <c r="E4" s="20">
        <v>-1000</v>
      </c>
      <c r="F4">
        <f t="dataTable" ref="F4:F7" dt2D="0" dtr="0" r1="C5"/>
        <v>353583.71788245917</v>
      </c>
    </row>
    <row r="5" spans="2:9" ht="15.75">
      <c r="B5" s="1" t="s">
        <v>22</v>
      </c>
      <c r="C5" s="1">
        <v>-2000</v>
      </c>
      <c r="E5" s="20">
        <v>-1500</v>
      </c>
      <c r="F5">
        <v>530375.57682368869</v>
      </c>
    </row>
    <row r="6" spans="2:9" ht="15.75">
      <c r="C6" s="17"/>
      <c r="E6" s="20">
        <v>-2500</v>
      </c>
      <c r="F6">
        <v>883959.29470614786</v>
      </c>
    </row>
    <row r="7" spans="2:9" ht="15.75">
      <c r="C7" s="17"/>
      <c r="E7" s="21">
        <v>-3000</v>
      </c>
      <c r="F7">
        <v>1060751.1536473774</v>
      </c>
    </row>
    <row r="8" spans="2:9">
      <c r="C8" s="17"/>
    </row>
    <row r="9" spans="2:9" ht="16.5" thickBot="1">
      <c r="B9" s="1" t="s">
        <v>20</v>
      </c>
      <c r="C9" s="19">
        <v>0.05</v>
      </c>
      <c r="F9" s="20">
        <v>-1500</v>
      </c>
      <c r="G9" s="20">
        <v>-2000</v>
      </c>
      <c r="H9" s="20">
        <v>-2500</v>
      </c>
      <c r="I9" s="20">
        <v>-3000</v>
      </c>
    </row>
    <row r="10" spans="2:9" ht="16.5" thickBot="1">
      <c r="B10" s="1" t="s">
        <v>21</v>
      </c>
      <c r="C10" s="1">
        <v>60</v>
      </c>
      <c r="E10" s="18">
        <f>FV(C9,C10,C11)</f>
        <v>707167.43576491834</v>
      </c>
      <c r="F10">
        <f t="dataTable" ref="F10:I10" dt2D="0" dtr="1" r1="C11"/>
        <v>530375.57682368869</v>
      </c>
      <c r="G10">
        <v>707167.43576491834</v>
      </c>
      <c r="H10">
        <v>883959.29470614786</v>
      </c>
      <c r="I10">
        <v>1060751.1536473774</v>
      </c>
    </row>
    <row r="11" spans="2:9" ht="15.75">
      <c r="B11" s="1" t="s">
        <v>22</v>
      </c>
      <c r="C11" s="1">
        <v>-2000</v>
      </c>
    </row>
    <row r="13" spans="2:9" ht="15.75" thickBot="1"/>
    <row r="14" spans="2:9" ht="16.5" thickBot="1">
      <c r="B14" s="1" t="s">
        <v>20</v>
      </c>
      <c r="C14" s="19">
        <v>0.05</v>
      </c>
      <c r="E14" s="18">
        <f>FV(C14,C15,C16)</f>
        <v>707167.43576491834</v>
      </c>
      <c r="F14" s="20">
        <v>30</v>
      </c>
      <c r="G14" s="20">
        <v>40</v>
      </c>
      <c r="H14" s="20">
        <v>50</v>
      </c>
      <c r="I14" s="20">
        <v>60</v>
      </c>
    </row>
    <row r="15" spans="2:9" ht="15.75">
      <c r="B15" s="1" t="s">
        <v>21</v>
      </c>
      <c r="C15" s="1">
        <v>60</v>
      </c>
      <c r="E15" s="20">
        <v>-1000</v>
      </c>
      <c r="F15">
        <f t="dataTable" ref="F15:I18" dt2D="1" dtr="1" r1="C15" r2="C16"/>
        <v>66438.847503013254</v>
      </c>
      <c r="G15">
        <v>120799.77424249297</v>
      </c>
      <c r="H15">
        <v>209347.99571507369</v>
      </c>
      <c r="I15">
        <v>353583.71788245917</v>
      </c>
    </row>
    <row r="16" spans="2:9" ht="15.75">
      <c r="B16" s="1" t="s">
        <v>22</v>
      </c>
      <c r="C16" s="1">
        <v>-2000</v>
      </c>
      <c r="E16" s="20">
        <v>-2000</v>
      </c>
      <c r="F16">
        <v>132877.69500602651</v>
      </c>
      <c r="G16">
        <v>241599.54848498595</v>
      </c>
      <c r="H16">
        <v>418695.99143014738</v>
      </c>
      <c r="I16">
        <v>707167.43576491834</v>
      </c>
    </row>
    <row r="17" spans="5:9" ht="15.75">
      <c r="E17" s="20">
        <v>-2500</v>
      </c>
      <c r="F17">
        <v>166097.11875753311</v>
      </c>
      <c r="G17">
        <v>301999.43560623244</v>
      </c>
      <c r="H17">
        <v>523369.98928768421</v>
      </c>
      <c r="I17">
        <v>883959.29470614786</v>
      </c>
    </row>
    <row r="18" spans="5:9" ht="15.75">
      <c r="E18" s="21">
        <v>-3000</v>
      </c>
      <c r="F18">
        <v>199316.54250903975</v>
      </c>
      <c r="G18">
        <v>362399.32272747892</v>
      </c>
      <c r="H18">
        <v>628043.98714522109</v>
      </c>
      <c r="I18">
        <v>1060751.1536473774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07"/>
  <sheetViews>
    <sheetView tabSelected="1" topLeftCell="A10" workbookViewId="0">
      <selection activeCell="K7" sqref="K7"/>
    </sheetView>
  </sheetViews>
  <sheetFormatPr defaultRowHeight="15"/>
  <cols>
    <col min="2" max="2" width="17" customWidth="1"/>
    <col min="3" max="3" width="18.140625" customWidth="1"/>
    <col min="4" max="4" width="19" customWidth="1"/>
    <col min="5" max="5" width="20" customWidth="1"/>
    <col min="6" max="6" width="20.28515625" customWidth="1"/>
    <col min="7" max="7" width="18.28515625" customWidth="1"/>
    <col min="8" max="8" width="18.85546875" customWidth="1"/>
    <col min="9" max="9" width="18.5703125" customWidth="1"/>
    <col min="10" max="10" width="14.5703125" customWidth="1"/>
  </cols>
  <sheetData>
    <row r="2" spans="2:10">
      <c r="B2" s="46" t="s">
        <v>63</v>
      </c>
      <c r="C2" s="28" t="s">
        <v>62</v>
      </c>
      <c r="D2" s="28" t="s">
        <v>61</v>
      </c>
      <c r="E2" s="28" t="s">
        <v>60</v>
      </c>
      <c r="F2" s="28" t="s">
        <v>59</v>
      </c>
      <c r="G2" s="28" t="s">
        <v>58</v>
      </c>
      <c r="H2" s="27" t="s">
        <v>57</v>
      </c>
      <c r="I2" s="26" t="s">
        <v>56</v>
      </c>
      <c r="J2" s="26" t="s">
        <v>12</v>
      </c>
    </row>
    <row r="3" spans="2:10">
      <c r="B3" s="24">
        <v>42735</v>
      </c>
      <c r="C3" t="s">
        <v>44</v>
      </c>
      <c r="D3" t="s">
        <v>40</v>
      </c>
      <c r="E3" t="s">
        <v>39</v>
      </c>
      <c r="F3" t="s">
        <v>34</v>
      </c>
      <c r="G3" t="s">
        <v>33</v>
      </c>
      <c r="H3" s="23">
        <v>83</v>
      </c>
      <c r="I3" s="22">
        <v>1.62</v>
      </c>
      <c r="J3" s="22">
        <v>134.46</v>
      </c>
    </row>
    <row r="4" spans="2:10">
      <c r="B4" s="24">
        <v>42728</v>
      </c>
      <c r="C4" t="s">
        <v>44</v>
      </c>
      <c r="D4" t="s">
        <v>49</v>
      </c>
      <c r="E4" t="s">
        <v>48</v>
      </c>
      <c r="F4" t="s">
        <v>34</v>
      </c>
      <c r="G4" t="s">
        <v>52</v>
      </c>
      <c r="H4" s="23">
        <v>60</v>
      </c>
      <c r="I4" s="22">
        <v>1.62</v>
      </c>
      <c r="J4" s="22">
        <v>97.2</v>
      </c>
    </row>
    <row r="5" spans="2:10">
      <c r="B5" s="24">
        <v>42719</v>
      </c>
      <c r="C5" t="s">
        <v>32</v>
      </c>
      <c r="D5" t="s">
        <v>36</v>
      </c>
      <c r="E5" t="s">
        <v>43</v>
      </c>
      <c r="F5" t="s">
        <v>34</v>
      </c>
      <c r="G5" t="s">
        <v>52</v>
      </c>
      <c r="H5" s="23">
        <v>68</v>
      </c>
      <c r="I5" s="22">
        <v>1.62</v>
      </c>
      <c r="J5" s="22">
        <v>110.16</v>
      </c>
    </row>
    <row r="6" spans="2:10">
      <c r="B6" s="24">
        <v>42713</v>
      </c>
      <c r="C6" t="s">
        <v>54</v>
      </c>
      <c r="D6" t="s">
        <v>40</v>
      </c>
      <c r="E6" t="s">
        <v>53</v>
      </c>
      <c r="F6" t="s">
        <v>29</v>
      </c>
      <c r="G6" t="s">
        <v>28</v>
      </c>
      <c r="H6" s="23">
        <v>62</v>
      </c>
      <c r="I6" s="22">
        <v>0.86</v>
      </c>
      <c r="J6" s="22">
        <v>53.32</v>
      </c>
    </row>
    <row r="7" spans="2:10">
      <c r="B7" s="24">
        <v>42704</v>
      </c>
      <c r="C7" t="s">
        <v>44</v>
      </c>
      <c r="D7" t="s">
        <v>36</v>
      </c>
      <c r="E7" t="s">
        <v>43</v>
      </c>
      <c r="F7" t="s">
        <v>34</v>
      </c>
      <c r="G7" t="s">
        <v>52</v>
      </c>
      <c r="H7" s="23">
        <v>75</v>
      </c>
      <c r="I7" s="22">
        <v>1.62</v>
      </c>
      <c r="J7" s="22">
        <v>121.5</v>
      </c>
    </row>
    <row r="8" spans="2:10">
      <c r="B8" s="24">
        <v>42696</v>
      </c>
      <c r="C8" t="s">
        <v>37</v>
      </c>
      <c r="D8" t="s">
        <v>36</v>
      </c>
      <c r="E8" t="s">
        <v>35</v>
      </c>
      <c r="F8" t="s">
        <v>34</v>
      </c>
      <c r="G8" t="s">
        <v>33</v>
      </c>
      <c r="H8" s="23">
        <v>67</v>
      </c>
      <c r="I8" s="22">
        <v>1.62</v>
      </c>
      <c r="J8" s="22">
        <v>108.54</v>
      </c>
    </row>
    <row r="9" spans="2:10">
      <c r="B9" s="24">
        <v>42689</v>
      </c>
      <c r="C9" t="s">
        <v>32</v>
      </c>
      <c r="D9" t="s">
        <v>40</v>
      </c>
      <c r="E9" t="s">
        <v>39</v>
      </c>
      <c r="F9" t="s">
        <v>42</v>
      </c>
      <c r="G9" t="s">
        <v>41</v>
      </c>
      <c r="H9" s="23">
        <v>82</v>
      </c>
      <c r="I9" s="22">
        <v>0.99</v>
      </c>
      <c r="J9" s="22">
        <v>81.180000000000007</v>
      </c>
    </row>
    <row r="10" spans="2:10">
      <c r="B10" s="24">
        <v>42682</v>
      </c>
      <c r="C10" t="s">
        <v>54</v>
      </c>
      <c r="D10" t="s">
        <v>40</v>
      </c>
      <c r="E10" t="s">
        <v>53</v>
      </c>
      <c r="F10" t="s">
        <v>29</v>
      </c>
      <c r="G10" t="s">
        <v>28</v>
      </c>
      <c r="H10" s="23">
        <v>146</v>
      </c>
      <c r="I10" s="22">
        <v>0.86</v>
      </c>
      <c r="J10" s="22">
        <v>125.56</v>
      </c>
    </row>
    <row r="11" spans="2:10">
      <c r="B11" s="24">
        <v>42674</v>
      </c>
      <c r="C11" t="s">
        <v>32</v>
      </c>
      <c r="D11" t="s">
        <v>36</v>
      </c>
      <c r="E11" t="s">
        <v>43</v>
      </c>
      <c r="F11" t="s">
        <v>42</v>
      </c>
      <c r="G11" t="s">
        <v>41</v>
      </c>
      <c r="H11" s="23">
        <v>86</v>
      </c>
      <c r="I11" s="22">
        <v>0.99</v>
      </c>
      <c r="J11" s="22">
        <v>85.14</v>
      </c>
    </row>
    <row r="12" spans="2:10">
      <c r="B12" s="24">
        <v>42668</v>
      </c>
      <c r="C12" t="s">
        <v>37</v>
      </c>
      <c r="D12" t="s">
        <v>36</v>
      </c>
      <c r="E12" t="s">
        <v>35</v>
      </c>
      <c r="F12" t="s">
        <v>42</v>
      </c>
      <c r="G12" t="s">
        <v>41</v>
      </c>
      <c r="H12" s="23">
        <v>96</v>
      </c>
      <c r="I12" s="22">
        <v>0.99</v>
      </c>
      <c r="J12" s="22">
        <v>95.04</v>
      </c>
    </row>
    <row r="13" spans="2:10">
      <c r="B13" s="24">
        <v>42663</v>
      </c>
      <c r="C13" t="s">
        <v>44</v>
      </c>
      <c r="D13" t="s">
        <v>49</v>
      </c>
      <c r="E13" t="s">
        <v>48</v>
      </c>
      <c r="G13" t="s">
        <v>41</v>
      </c>
      <c r="H13" s="23">
        <v>70</v>
      </c>
      <c r="I13" s="22">
        <v>0.99</v>
      </c>
      <c r="J13" s="22">
        <v>69.3</v>
      </c>
    </row>
    <row r="14" spans="2:10">
      <c r="B14" s="24">
        <v>42659</v>
      </c>
      <c r="C14" t="s">
        <v>37</v>
      </c>
      <c r="D14" t="s">
        <v>46</v>
      </c>
      <c r="E14" t="s">
        <v>45</v>
      </c>
      <c r="F14" t="s">
        <v>42</v>
      </c>
      <c r="G14" t="s">
        <v>41</v>
      </c>
      <c r="H14" s="23">
        <v>59</v>
      </c>
      <c r="I14" s="22">
        <v>0.99</v>
      </c>
      <c r="J14" s="22">
        <v>58.41</v>
      </c>
    </row>
    <row r="15" spans="2:10">
      <c r="B15" s="24">
        <v>42653</v>
      </c>
      <c r="C15" t="s">
        <v>37</v>
      </c>
      <c r="D15" t="s">
        <v>36</v>
      </c>
      <c r="E15" t="s">
        <v>35</v>
      </c>
      <c r="F15" t="s">
        <v>34</v>
      </c>
      <c r="G15" t="s">
        <v>33</v>
      </c>
      <c r="H15" s="23">
        <v>62</v>
      </c>
      <c r="I15" s="22">
        <v>1.62</v>
      </c>
      <c r="J15" s="22">
        <v>100.44</v>
      </c>
    </row>
    <row r="16" spans="2:10">
      <c r="B16" s="24">
        <v>42646</v>
      </c>
      <c r="C16" t="s">
        <v>37</v>
      </c>
      <c r="D16" t="s">
        <v>46</v>
      </c>
      <c r="E16" t="s">
        <v>45</v>
      </c>
      <c r="F16" t="s">
        <v>34</v>
      </c>
      <c r="G16" t="s">
        <v>38</v>
      </c>
      <c r="H16" s="23">
        <v>53</v>
      </c>
      <c r="I16" s="22">
        <v>1.75</v>
      </c>
      <c r="J16" s="22">
        <v>92.75</v>
      </c>
    </row>
    <row r="17" spans="2:10">
      <c r="B17" s="24">
        <v>42640</v>
      </c>
      <c r="C17" t="s">
        <v>37</v>
      </c>
      <c r="D17" t="s">
        <v>36</v>
      </c>
      <c r="E17" t="s">
        <v>35</v>
      </c>
      <c r="F17" t="s">
        <v>51</v>
      </c>
      <c r="G17" t="s">
        <v>50</v>
      </c>
      <c r="H17" s="23">
        <v>206</v>
      </c>
      <c r="I17" s="22">
        <v>2.19</v>
      </c>
      <c r="J17" s="25">
        <v>451.14</v>
      </c>
    </row>
    <row r="18" spans="2:10">
      <c r="B18" s="24">
        <v>42633</v>
      </c>
      <c r="C18" t="s">
        <v>37</v>
      </c>
      <c r="D18" t="s">
        <v>36</v>
      </c>
      <c r="E18" t="s">
        <v>35</v>
      </c>
      <c r="F18" t="s">
        <v>34</v>
      </c>
      <c r="G18" t="s">
        <v>33</v>
      </c>
      <c r="H18" s="23">
        <v>53</v>
      </c>
      <c r="I18" s="22">
        <v>1.62</v>
      </c>
      <c r="J18" s="22">
        <v>85.86</v>
      </c>
    </row>
    <row r="19" spans="2:10">
      <c r="B19" s="24">
        <v>42627</v>
      </c>
      <c r="C19" t="s">
        <v>37</v>
      </c>
      <c r="D19" t="s">
        <v>46</v>
      </c>
      <c r="E19" t="s">
        <v>45</v>
      </c>
      <c r="F19" t="s">
        <v>51</v>
      </c>
      <c r="G19" t="s">
        <v>50</v>
      </c>
      <c r="H19" s="23">
        <v>76</v>
      </c>
      <c r="I19" s="22">
        <v>2.19</v>
      </c>
      <c r="J19" s="22">
        <v>166.44</v>
      </c>
    </row>
    <row r="20" spans="2:10">
      <c r="B20" s="24">
        <v>42620</v>
      </c>
      <c r="C20" t="s">
        <v>37</v>
      </c>
      <c r="D20" t="s">
        <v>46</v>
      </c>
      <c r="E20" t="s">
        <v>45</v>
      </c>
      <c r="F20" t="s">
        <v>42</v>
      </c>
      <c r="G20" t="s">
        <v>41</v>
      </c>
      <c r="H20" s="23">
        <v>56</v>
      </c>
      <c r="I20" s="22">
        <v>0.99</v>
      </c>
      <c r="J20" s="22">
        <v>55.44</v>
      </c>
    </row>
    <row r="21" spans="2:10">
      <c r="B21" s="24">
        <v>42611</v>
      </c>
      <c r="C21" t="s">
        <v>32</v>
      </c>
      <c r="D21" t="s">
        <v>36</v>
      </c>
      <c r="E21" t="s">
        <v>43</v>
      </c>
      <c r="F21" t="s">
        <v>29</v>
      </c>
      <c r="G21" t="s">
        <v>28</v>
      </c>
      <c r="H21" s="23">
        <v>117</v>
      </c>
      <c r="I21" s="22">
        <v>0.86</v>
      </c>
      <c r="J21" s="22">
        <v>100.62</v>
      </c>
    </row>
    <row r="22" spans="2:10">
      <c r="B22" s="24">
        <v>42604</v>
      </c>
      <c r="C22" t="s">
        <v>44</v>
      </c>
      <c r="D22" t="s">
        <v>40</v>
      </c>
      <c r="E22" t="s">
        <v>39</v>
      </c>
      <c r="F22" t="s">
        <v>29</v>
      </c>
      <c r="G22" t="s">
        <v>28</v>
      </c>
      <c r="H22" s="23">
        <v>248</v>
      </c>
      <c r="I22" s="22">
        <v>0.86</v>
      </c>
      <c r="J22" s="25">
        <v>213.28</v>
      </c>
    </row>
    <row r="23" spans="2:10">
      <c r="B23" s="24">
        <v>42596</v>
      </c>
      <c r="C23" t="s">
        <v>32</v>
      </c>
      <c r="D23" t="s">
        <v>40</v>
      </c>
      <c r="E23" t="s">
        <v>39</v>
      </c>
      <c r="F23" t="s">
        <v>29</v>
      </c>
      <c r="G23" t="s">
        <v>28</v>
      </c>
      <c r="H23" s="23">
        <v>74</v>
      </c>
      <c r="I23" s="22">
        <v>0.86</v>
      </c>
      <c r="J23" s="22">
        <v>63.64</v>
      </c>
    </row>
    <row r="24" spans="2:10">
      <c r="B24" s="24">
        <v>42587</v>
      </c>
      <c r="C24" t="s">
        <v>32</v>
      </c>
      <c r="D24" t="s">
        <v>31</v>
      </c>
      <c r="E24" t="s">
        <v>30</v>
      </c>
      <c r="F24" t="s">
        <v>29</v>
      </c>
      <c r="G24" s="7" t="s">
        <v>28</v>
      </c>
      <c r="H24" s="23">
        <v>195</v>
      </c>
      <c r="I24" s="22">
        <v>0.86</v>
      </c>
      <c r="J24" s="22">
        <v>167.7</v>
      </c>
    </row>
    <row r="25" spans="2:10">
      <c r="B25" s="24">
        <v>42581</v>
      </c>
      <c r="C25" t="s">
        <v>44</v>
      </c>
      <c r="D25" t="s">
        <v>40</v>
      </c>
      <c r="E25" t="s">
        <v>39</v>
      </c>
      <c r="F25" t="s">
        <v>42</v>
      </c>
      <c r="G25" t="s">
        <v>41</v>
      </c>
      <c r="H25" s="23">
        <v>60</v>
      </c>
      <c r="I25" s="22">
        <v>0.99</v>
      </c>
      <c r="J25" s="22">
        <v>59.4</v>
      </c>
    </row>
    <row r="26" spans="2:10">
      <c r="B26" s="24">
        <v>42574</v>
      </c>
      <c r="C26" t="s">
        <v>44</v>
      </c>
      <c r="D26" t="s">
        <v>40</v>
      </c>
      <c r="E26" t="s">
        <v>39</v>
      </c>
      <c r="F26" t="s">
        <v>51</v>
      </c>
      <c r="G26" t="s">
        <v>50</v>
      </c>
      <c r="H26" s="23">
        <v>55</v>
      </c>
      <c r="I26" s="22">
        <v>2.19</v>
      </c>
      <c r="J26" s="22">
        <v>120.45</v>
      </c>
    </row>
    <row r="27" spans="2:10">
      <c r="B27" s="24">
        <v>42568</v>
      </c>
      <c r="C27" t="s">
        <v>37</v>
      </c>
      <c r="D27" t="s">
        <v>36</v>
      </c>
      <c r="E27" t="s">
        <v>35</v>
      </c>
      <c r="F27" t="s">
        <v>29</v>
      </c>
      <c r="G27" t="s">
        <v>28</v>
      </c>
      <c r="H27" s="23">
        <v>69</v>
      </c>
      <c r="I27" s="22">
        <v>0.86</v>
      </c>
      <c r="J27" s="22">
        <v>59.34</v>
      </c>
    </row>
    <row r="28" spans="2:10">
      <c r="B28" s="24">
        <v>42561</v>
      </c>
      <c r="C28" t="s">
        <v>32</v>
      </c>
      <c r="D28" t="s">
        <v>40</v>
      </c>
      <c r="E28" t="s">
        <v>39</v>
      </c>
      <c r="F28" t="s">
        <v>42</v>
      </c>
      <c r="G28" t="s">
        <v>41</v>
      </c>
      <c r="H28" s="23">
        <v>57</v>
      </c>
      <c r="I28" s="22">
        <v>0.99</v>
      </c>
      <c r="J28" s="22">
        <v>56.43</v>
      </c>
    </row>
    <row r="29" spans="2:10">
      <c r="B29" s="24">
        <v>42553</v>
      </c>
      <c r="C29" t="s">
        <v>32</v>
      </c>
      <c r="D29" t="s">
        <v>40</v>
      </c>
      <c r="E29" t="s">
        <v>39</v>
      </c>
      <c r="F29" t="s">
        <v>29</v>
      </c>
      <c r="G29" t="s">
        <v>28</v>
      </c>
      <c r="H29" s="23">
        <v>97</v>
      </c>
      <c r="I29" s="22">
        <v>0.86</v>
      </c>
      <c r="J29" s="22">
        <v>83.42</v>
      </c>
    </row>
    <row r="30" spans="2:10">
      <c r="B30" s="24">
        <v>42545</v>
      </c>
      <c r="C30" t="s">
        <v>44</v>
      </c>
      <c r="D30" t="s">
        <v>40</v>
      </c>
      <c r="E30" t="s">
        <v>39</v>
      </c>
      <c r="F30" t="s">
        <v>34</v>
      </c>
      <c r="G30" t="s">
        <v>33</v>
      </c>
      <c r="H30" s="23">
        <v>66</v>
      </c>
      <c r="I30" s="22">
        <v>1.62</v>
      </c>
      <c r="J30" s="22">
        <v>106.92</v>
      </c>
    </row>
    <row r="31" spans="2:10">
      <c r="B31" s="24">
        <v>42539</v>
      </c>
      <c r="C31" t="s">
        <v>37</v>
      </c>
      <c r="D31" t="s">
        <v>46</v>
      </c>
      <c r="E31" t="s">
        <v>45</v>
      </c>
      <c r="F31" t="s">
        <v>29</v>
      </c>
      <c r="G31" t="s">
        <v>28</v>
      </c>
      <c r="H31" s="23">
        <v>58</v>
      </c>
      <c r="I31" s="22">
        <v>0.86</v>
      </c>
      <c r="J31" s="22">
        <v>49.88</v>
      </c>
    </row>
    <row r="32" spans="2:10">
      <c r="B32" s="24">
        <v>42532</v>
      </c>
      <c r="C32" t="s">
        <v>44</v>
      </c>
      <c r="D32" t="s">
        <v>40</v>
      </c>
      <c r="E32" t="s">
        <v>39</v>
      </c>
      <c r="F32" t="s">
        <v>34</v>
      </c>
      <c r="G32" t="s">
        <v>52</v>
      </c>
      <c r="H32" s="23">
        <v>62</v>
      </c>
      <c r="I32" s="22">
        <v>1.62</v>
      </c>
      <c r="J32" s="22">
        <v>100.44</v>
      </c>
    </row>
    <row r="33" spans="2:10">
      <c r="B33" s="24">
        <v>42523</v>
      </c>
      <c r="C33" t="s">
        <v>54</v>
      </c>
      <c r="D33" t="s">
        <v>31</v>
      </c>
      <c r="E33" t="s">
        <v>30</v>
      </c>
      <c r="F33" t="s">
        <v>51</v>
      </c>
      <c r="G33" t="s">
        <v>50</v>
      </c>
      <c r="H33" s="23">
        <v>124</v>
      </c>
      <c r="I33" s="22">
        <v>2.19</v>
      </c>
      <c r="J33" s="22">
        <v>271.56</v>
      </c>
    </row>
    <row r="34" spans="2:10">
      <c r="B34" s="24">
        <v>42516</v>
      </c>
      <c r="C34" t="s">
        <v>44</v>
      </c>
      <c r="D34" t="s">
        <v>40</v>
      </c>
      <c r="E34" t="s">
        <v>39</v>
      </c>
      <c r="F34" t="s">
        <v>34</v>
      </c>
      <c r="G34" t="s">
        <v>33</v>
      </c>
      <c r="H34" s="23">
        <v>54</v>
      </c>
      <c r="I34" s="22">
        <v>1.62</v>
      </c>
      <c r="J34" s="22">
        <v>87.48</v>
      </c>
    </row>
    <row r="35" spans="2:10">
      <c r="B35" s="24">
        <v>42507</v>
      </c>
      <c r="C35" t="s">
        <v>44</v>
      </c>
      <c r="D35" t="s">
        <v>40</v>
      </c>
      <c r="E35" t="s">
        <v>39</v>
      </c>
      <c r="F35" t="s">
        <v>42</v>
      </c>
      <c r="G35" t="s">
        <v>41</v>
      </c>
      <c r="H35" s="23">
        <v>88</v>
      </c>
      <c r="I35" s="22">
        <v>0.99</v>
      </c>
      <c r="J35" s="22">
        <v>87.12</v>
      </c>
    </row>
    <row r="36" spans="2:10">
      <c r="B36" s="24">
        <v>42499</v>
      </c>
      <c r="C36" t="s">
        <v>32</v>
      </c>
      <c r="D36" t="s">
        <v>36</v>
      </c>
      <c r="E36" t="s">
        <v>43</v>
      </c>
      <c r="F36" t="s">
        <v>51</v>
      </c>
      <c r="G36" t="s">
        <v>50</v>
      </c>
      <c r="H36" s="23">
        <v>186</v>
      </c>
      <c r="I36" s="22">
        <v>2.19</v>
      </c>
      <c r="J36" s="25">
        <v>407.34</v>
      </c>
    </row>
    <row r="37" spans="2:10">
      <c r="B37" s="24">
        <v>42491</v>
      </c>
      <c r="C37" t="s">
        <v>44</v>
      </c>
      <c r="D37" t="s">
        <v>40</v>
      </c>
      <c r="E37" t="s">
        <v>39</v>
      </c>
      <c r="F37" t="s">
        <v>51</v>
      </c>
      <c r="G37" t="s">
        <v>50</v>
      </c>
      <c r="H37" s="23">
        <v>85</v>
      </c>
      <c r="I37" s="22">
        <v>2.19</v>
      </c>
      <c r="J37" s="22">
        <v>186.15</v>
      </c>
    </row>
    <row r="38" spans="2:10">
      <c r="B38" s="24">
        <v>42484</v>
      </c>
      <c r="C38" t="s">
        <v>54</v>
      </c>
      <c r="D38" t="s">
        <v>31</v>
      </c>
      <c r="E38" t="s">
        <v>30</v>
      </c>
      <c r="F38" t="s">
        <v>51</v>
      </c>
      <c r="G38" t="s">
        <v>50</v>
      </c>
      <c r="H38" s="23">
        <v>113</v>
      </c>
      <c r="I38" s="22">
        <v>2.19</v>
      </c>
      <c r="J38" s="22">
        <v>247.47</v>
      </c>
    </row>
    <row r="39" spans="2:10">
      <c r="B39" s="24">
        <v>42476</v>
      </c>
      <c r="C39" t="s">
        <v>32</v>
      </c>
      <c r="D39" t="s">
        <v>40</v>
      </c>
      <c r="E39" t="s">
        <v>39</v>
      </c>
      <c r="F39" t="s">
        <v>34</v>
      </c>
      <c r="G39" t="s">
        <v>33</v>
      </c>
      <c r="H39" s="23">
        <v>74</v>
      </c>
      <c r="I39" s="22">
        <v>1.62</v>
      </c>
      <c r="J39" s="22">
        <v>119.88</v>
      </c>
    </row>
    <row r="40" spans="2:10">
      <c r="B40" s="24">
        <v>42470</v>
      </c>
      <c r="C40" t="s">
        <v>44</v>
      </c>
      <c r="D40" t="s">
        <v>40</v>
      </c>
      <c r="E40" t="s">
        <v>39</v>
      </c>
      <c r="F40" t="s">
        <v>42</v>
      </c>
      <c r="G40" t="s">
        <v>47</v>
      </c>
      <c r="H40" s="23">
        <v>56</v>
      </c>
      <c r="I40" s="22">
        <v>1.59</v>
      </c>
      <c r="J40" s="22">
        <v>89.04</v>
      </c>
    </row>
    <row r="41" spans="2:10">
      <c r="B41" s="24">
        <v>42462</v>
      </c>
      <c r="C41" t="s">
        <v>44</v>
      </c>
      <c r="D41" t="s">
        <v>49</v>
      </c>
      <c r="E41" t="s">
        <v>48</v>
      </c>
      <c r="F41" t="s">
        <v>42</v>
      </c>
      <c r="G41" t="s">
        <v>47</v>
      </c>
      <c r="H41" s="23">
        <v>53</v>
      </c>
      <c r="I41" s="22">
        <v>1.59</v>
      </c>
      <c r="J41" s="22">
        <v>84.27</v>
      </c>
    </row>
    <row r="42" spans="2:10">
      <c r="B42" s="24">
        <v>42455</v>
      </c>
      <c r="C42" t="s">
        <v>32</v>
      </c>
      <c r="D42" t="s">
        <v>40</v>
      </c>
      <c r="E42" t="s">
        <v>39</v>
      </c>
      <c r="F42" t="s">
        <v>34</v>
      </c>
      <c r="G42" t="s">
        <v>33</v>
      </c>
      <c r="H42" s="23">
        <v>77</v>
      </c>
      <c r="I42" s="22">
        <v>1.62</v>
      </c>
      <c r="J42" s="22">
        <v>124.74</v>
      </c>
    </row>
    <row r="43" spans="2:10">
      <c r="B43" s="24">
        <v>42449</v>
      </c>
      <c r="C43" t="s">
        <v>37</v>
      </c>
      <c r="D43" t="s">
        <v>36</v>
      </c>
      <c r="E43" t="s">
        <v>35</v>
      </c>
      <c r="F43" t="s">
        <v>34</v>
      </c>
      <c r="G43" t="s">
        <v>33</v>
      </c>
      <c r="H43" s="23">
        <v>63</v>
      </c>
      <c r="I43" s="22">
        <v>1.62</v>
      </c>
      <c r="J43" s="22">
        <v>102.06</v>
      </c>
    </row>
    <row r="44" spans="2:10">
      <c r="B44" s="24">
        <v>42441</v>
      </c>
      <c r="C44" t="s">
        <v>54</v>
      </c>
      <c r="D44" t="s">
        <v>49</v>
      </c>
      <c r="E44" t="s">
        <v>48</v>
      </c>
      <c r="F44" t="s">
        <v>51</v>
      </c>
      <c r="G44" t="s">
        <v>50</v>
      </c>
      <c r="H44" s="23">
        <v>133</v>
      </c>
      <c r="I44" s="22">
        <v>2.19</v>
      </c>
      <c r="J44" s="22">
        <v>291.27</v>
      </c>
    </row>
    <row r="45" spans="2:10">
      <c r="B45" s="24">
        <v>42434</v>
      </c>
      <c r="C45" t="s">
        <v>32</v>
      </c>
      <c r="D45" t="s">
        <v>40</v>
      </c>
      <c r="E45" t="s">
        <v>39</v>
      </c>
      <c r="F45" t="s">
        <v>34</v>
      </c>
      <c r="G45" t="s">
        <v>38</v>
      </c>
      <c r="H45" s="23">
        <v>96</v>
      </c>
      <c r="I45" s="22">
        <v>1.75</v>
      </c>
      <c r="J45" s="22">
        <v>168</v>
      </c>
    </row>
    <row r="46" spans="2:10">
      <c r="B46" s="24">
        <v>42427</v>
      </c>
      <c r="C46" t="s">
        <v>32</v>
      </c>
      <c r="D46" t="s">
        <v>36</v>
      </c>
      <c r="E46" t="s">
        <v>43</v>
      </c>
      <c r="F46" t="s">
        <v>34</v>
      </c>
      <c r="G46" t="s">
        <v>52</v>
      </c>
      <c r="H46" s="23">
        <v>131</v>
      </c>
      <c r="I46" s="22">
        <v>1.62</v>
      </c>
      <c r="J46" s="22">
        <v>212.22</v>
      </c>
    </row>
    <row r="47" spans="2:10">
      <c r="B47" s="24">
        <v>42419</v>
      </c>
      <c r="C47" t="s">
        <v>44</v>
      </c>
      <c r="D47" t="s">
        <v>40</v>
      </c>
      <c r="E47" t="s">
        <v>39</v>
      </c>
      <c r="F47" t="s">
        <v>29</v>
      </c>
      <c r="G47" t="s">
        <v>28</v>
      </c>
      <c r="H47" s="23">
        <v>86</v>
      </c>
      <c r="I47" s="22">
        <v>0.86</v>
      </c>
      <c r="J47" s="22">
        <v>73.959999999999994</v>
      </c>
    </row>
    <row r="48" spans="2:10">
      <c r="B48" s="24">
        <v>42411</v>
      </c>
      <c r="C48" t="s">
        <v>44</v>
      </c>
      <c r="D48" t="s">
        <v>40</v>
      </c>
      <c r="E48" t="s">
        <v>39</v>
      </c>
      <c r="F48" t="s">
        <v>29</v>
      </c>
      <c r="G48" t="s">
        <v>28</v>
      </c>
      <c r="H48" s="23">
        <v>70</v>
      </c>
      <c r="I48" s="22">
        <v>0.86</v>
      </c>
      <c r="J48" s="22">
        <v>60.2</v>
      </c>
    </row>
    <row r="49" spans="2:10">
      <c r="B49" s="24">
        <v>42405</v>
      </c>
      <c r="C49" t="s">
        <v>37</v>
      </c>
      <c r="D49" t="s">
        <v>36</v>
      </c>
      <c r="E49" t="s">
        <v>35</v>
      </c>
      <c r="F49" t="s">
        <v>34</v>
      </c>
      <c r="G49" t="s">
        <v>38</v>
      </c>
      <c r="H49" s="23">
        <v>82</v>
      </c>
      <c r="I49" s="22">
        <v>1.75</v>
      </c>
      <c r="J49" s="22">
        <v>143.5</v>
      </c>
    </row>
    <row r="50" spans="2:10">
      <c r="B50" s="24">
        <v>42396</v>
      </c>
      <c r="C50" t="s">
        <v>37</v>
      </c>
      <c r="D50" t="s">
        <v>46</v>
      </c>
      <c r="E50" t="s">
        <v>45</v>
      </c>
      <c r="F50" t="s">
        <v>42</v>
      </c>
      <c r="G50" t="s">
        <v>41</v>
      </c>
      <c r="H50" s="23">
        <v>156</v>
      </c>
      <c r="I50" s="22">
        <v>0.99</v>
      </c>
      <c r="J50" s="25">
        <v>154.44</v>
      </c>
    </row>
    <row r="51" spans="2:10">
      <c r="B51" s="24">
        <v>42388</v>
      </c>
      <c r="C51" t="s">
        <v>44</v>
      </c>
      <c r="D51" t="s">
        <v>36</v>
      </c>
      <c r="E51" t="s">
        <v>43</v>
      </c>
      <c r="F51" t="s">
        <v>42</v>
      </c>
      <c r="G51" t="s">
        <v>41</v>
      </c>
      <c r="H51" s="23">
        <v>58</v>
      </c>
      <c r="I51" s="22">
        <v>0.99</v>
      </c>
      <c r="J51" s="22">
        <v>57.42</v>
      </c>
    </row>
    <row r="52" spans="2:10">
      <c r="B52" s="24">
        <v>42379</v>
      </c>
      <c r="C52" t="s">
        <v>37</v>
      </c>
      <c r="D52" t="s">
        <v>46</v>
      </c>
      <c r="E52" t="s">
        <v>45</v>
      </c>
      <c r="F52" t="s">
        <v>29</v>
      </c>
      <c r="G52" t="s">
        <v>28</v>
      </c>
      <c r="H52" s="23">
        <v>118</v>
      </c>
      <c r="I52" s="22">
        <v>0.86</v>
      </c>
      <c r="J52" s="22">
        <v>101.48</v>
      </c>
    </row>
    <row r="53" spans="2:10">
      <c r="B53" s="24">
        <v>42372</v>
      </c>
      <c r="C53" t="s">
        <v>32</v>
      </c>
      <c r="D53" t="s">
        <v>36</v>
      </c>
      <c r="E53" t="s">
        <v>43</v>
      </c>
      <c r="F53" t="s">
        <v>34</v>
      </c>
      <c r="G53" t="s">
        <v>33</v>
      </c>
      <c r="H53" s="23">
        <v>100</v>
      </c>
      <c r="I53" s="22">
        <v>1.62</v>
      </c>
      <c r="J53" s="22">
        <v>162</v>
      </c>
    </row>
    <row r="54" spans="2:10">
      <c r="B54" s="24">
        <v>42363</v>
      </c>
      <c r="C54" t="s">
        <v>44</v>
      </c>
      <c r="D54" t="s">
        <v>40</v>
      </c>
      <c r="E54" t="s">
        <v>39</v>
      </c>
      <c r="F54" t="s">
        <v>34</v>
      </c>
      <c r="G54" t="s">
        <v>33</v>
      </c>
      <c r="H54" s="23">
        <v>97</v>
      </c>
      <c r="I54" s="22">
        <v>1.62</v>
      </c>
      <c r="J54" s="22">
        <v>157.13999999999999</v>
      </c>
    </row>
    <row r="55" spans="2:10">
      <c r="B55" s="24">
        <v>42355</v>
      </c>
      <c r="C55" t="s">
        <v>44</v>
      </c>
      <c r="D55" t="s">
        <v>36</v>
      </c>
      <c r="E55" t="s">
        <v>43</v>
      </c>
      <c r="F55" t="s">
        <v>42</v>
      </c>
      <c r="G55" t="s">
        <v>41</v>
      </c>
      <c r="H55" s="23">
        <v>52</v>
      </c>
      <c r="I55" s="22">
        <v>0.99</v>
      </c>
      <c r="J55" s="22">
        <v>51.48</v>
      </c>
    </row>
    <row r="56" spans="2:10">
      <c r="B56" s="24">
        <v>42349</v>
      </c>
      <c r="C56" t="s">
        <v>32</v>
      </c>
      <c r="D56" t="s">
        <v>40</v>
      </c>
      <c r="E56" t="s">
        <v>39</v>
      </c>
      <c r="F56" t="s">
        <v>51</v>
      </c>
      <c r="G56" t="s">
        <v>50</v>
      </c>
      <c r="H56" s="23">
        <v>127</v>
      </c>
      <c r="I56" s="22">
        <v>2.19</v>
      </c>
      <c r="J56" s="22">
        <v>278.13</v>
      </c>
    </row>
    <row r="57" spans="2:10">
      <c r="B57" s="24">
        <v>42341</v>
      </c>
      <c r="C57" t="s">
        <v>37</v>
      </c>
      <c r="D57" t="s">
        <v>46</v>
      </c>
      <c r="E57" t="s">
        <v>45</v>
      </c>
      <c r="F57" t="s">
        <v>51</v>
      </c>
      <c r="G57" t="s">
        <v>50</v>
      </c>
      <c r="H57" s="23">
        <v>70</v>
      </c>
      <c r="I57" s="22">
        <v>2.19</v>
      </c>
      <c r="J57" s="22">
        <v>153.30000000000001</v>
      </c>
    </row>
    <row r="58" spans="2:10">
      <c r="B58" s="24">
        <v>42335</v>
      </c>
      <c r="C58" t="s">
        <v>44</v>
      </c>
      <c r="D58" t="s">
        <v>49</v>
      </c>
      <c r="E58" t="s">
        <v>48</v>
      </c>
      <c r="F58" t="s">
        <v>29</v>
      </c>
      <c r="G58" t="s">
        <v>28</v>
      </c>
      <c r="H58" s="23">
        <v>135</v>
      </c>
      <c r="I58" s="22">
        <v>0.86</v>
      </c>
      <c r="J58" s="22">
        <v>116.1</v>
      </c>
    </row>
    <row r="59" spans="2:10">
      <c r="B59" s="24">
        <v>42327</v>
      </c>
      <c r="C59" t="s">
        <v>37</v>
      </c>
      <c r="D59" t="s">
        <v>36</v>
      </c>
      <c r="E59" t="s">
        <v>35</v>
      </c>
      <c r="F59" t="s">
        <v>34</v>
      </c>
      <c r="G59" t="s">
        <v>33</v>
      </c>
      <c r="H59" s="23">
        <v>51</v>
      </c>
      <c r="I59" s="22">
        <v>1.62</v>
      </c>
      <c r="J59" s="22">
        <v>82.62</v>
      </c>
    </row>
    <row r="60" spans="2:10">
      <c r="B60" s="24">
        <v>42318</v>
      </c>
      <c r="C60" t="s">
        <v>54</v>
      </c>
      <c r="D60" t="s">
        <v>40</v>
      </c>
      <c r="E60" t="s">
        <v>53</v>
      </c>
      <c r="F60" t="s">
        <v>34</v>
      </c>
      <c r="G60" t="s">
        <v>52</v>
      </c>
      <c r="H60" s="23">
        <v>95</v>
      </c>
      <c r="I60" s="22">
        <v>1.62</v>
      </c>
      <c r="J60" s="22">
        <v>153.9</v>
      </c>
    </row>
    <row r="61" spans="2:10">
      <c r="B61" s="24">
        <v>42309</v>
      </c>
      <c r="C61" t="s">
        <v>44</v>
      </c>
      <c r="D61" t="s">
        <v>40</v>
      </c>
      <c r="E61" t="s">
        <v>39</v>
      </c>
      <c r="F61" t="s">
        <v>51</v>
      </c>
      <c r="G61" t="s">
        <v>50</v>
      </c>
      <c r="H61" s="23">
        <v>292</v>
      </c>
      <c r="I61" s="22">
        <v>2.19</v>
      </c>
      <c r="J61" s="25">
        <v>639.48</v>
      </c>
    </row>
    <row r="62" spans="2:10">
      <c r="B62" s="24">
        <v>42301</v>
      </c>
      <c r="C62" t="s">
        <v>32</v>
      </c>
      <c r="D62" t="s">
        <v>40</v>
      </c>
      <c r="E62" t="s">
        <v>39</v>
      </c>
      <c r="F62" t="s">
        <v>29</v>
      </c>
      <c r="G62" t="s">
        <v>28</v>
      </c>
      <c r="H62" s="23">
        <v>52</v>
      </c>
      <c r="I62" s="22">
        <v>0.86</v>
      </c>
      <c r="J62" s="22">
        <v>44.72</v>
      </c>
    </row>
    <row r="63" spans="2:10">
      <c r="B63" s="24">
        <v>42295</v>
      </c>
      <c r="C63" t="s">
        <v>44</v>
      </c>
      <c r="D63" t="s">
        <v>36</v>
      </c>
      <c r="E63" t="s">
        <v>43</v>
      </c>
      <c r="F63" t="s">
        <v>42</v>
      </c>
      <c r="G63" t="s">
        <v>47</v>
      </c>
      <c r="H63" s="23">
        <v>76</v>
      </c>
      <c r="I63" s="22">
        <v>1.59</v>
      </c>
      <c r="J63" s="22">
        <v>120.84</v>
      </c>
    </row>
    <row r="64" spans="2:10">
      <c r="B64" s="24">
        <v>42286</v>
      </c>
      <c r="C64" t="s">
        <v>37</v>
      </c>
      <c r="D64" t="s">
        <v>36</v>
      </c>
      <c r="E64" t="s">
        <v>35</v>
      </c>
      <c r="F64" t="s">
        <v>51</v>
      </c>
      <c r="G64" t="s">
        <v>50</v>
      </c>
      <c r="H64" s="23">
        <v>122</v>
      </c>
      <c r="I64" s="22">
        <v>2.19</v>
      </c>
      <c r="J64" s="22">
        <v>267.18</v>
      </c>
    </row>
    <row r="65" spans="2:10">
      <c r="B65" s="24">
        <v>42278</v>
      </c>
      <c r="C65" t="s">
        <v>32</v>
      </c>
      <c r="D65" t="s">
        <v>40</v>
      </c>
      <c r="E65" t="s">
        <v>39</v>
      </c>
      <c r="F65" t="s">
        <v>42</v>
      </c>
      <c r="G65" t="s">
        <v>41</v>
      </c>
      <c r="H65" s="23">
        <v>114</v>
      </c>
      <c r="I65" s="22">
        <v>0.99</v>
      </c>
      <c r="J65" s="22">
        <v>112.86</v>
      </c>
    </row>
    <row r="66" spans="2:10">
      <c r="B66" s="24">
        <v>42271</v>
      </c>
      <c r="C66" t="s">
        <v>32</v>
      </c>
      <c r="D66" t="s">
        <v>36</v>
      </c>
      <c r="E66" t="s">
        <v>43</v>
      </c>
      <c r="F66" t="s">
        <v>29</v>
      </c>
      <c r="G66" t="s">
        <v>28</v>
      </c>
      <c r="H66" s="23">
        <v>56</v>
      </c>
      <c r="I66" s="22">
        <v>0.86</v>
      </c>
      <c r="J66" s="22">
        <v>48.16</v>
      </c>
    </row>
    <row r="67" spans="2:10">
      <c r="B67" s="24">
        <v>42265</v>
      </c>
      <c r="C67" t="s">
        <v>32</v>
      </c>
      <c r="D67" t="s">
        <v>31</v>
      </c>
      <c r="E67" t="s">
        <v>30</v>
      </c>
      <c r="F67" t="s">
        <v>34</v>
      </c>
      <c r="G67" t="s">
        <v>38</v>
      </c>
      <c r="H67" s="23">
        <v>51</v>
      </c>
      <c r="I67" s="22">
        <v>1.75</v>
      </c>
      <c r="J67" s="22">
        <v>89.25</v>
      </c>
    </row>
    <row r="68" spans="2:10">
      <c r="B68" s="24">
        <v>42256</v>
      </c>
      <c r="C68" t="s">
        <v>54</v>
      </c>
      <c r="D68" t="s">
        <v>40</v>
      </c>
      <c r="E68" t="s">
        <v>53</v>
      </c>
      <c r="F68" t="s">
        <v>51</v>
      </c>
      <c r="G68" t="s">
        <v>50</v>
      </c>
      <c r="H68" s="23">
        <v>432</v>
      </c>
      <c r="I68" s="22">
        <v>2.19</v>
      </c>
      <c r="J68" s="25">
        <v>946.08</v>
      </c>
    </row>
    <row r="69" spans="2:10">
      <c r="B69" s="24">
        <v>42251</v>
      </c>
      <c r="C69" t="s">
        <v>32</v>
      </c>
      <c r="D69" t="s">
        <v>36</v>
      </c>
      <c r="E69" t="s">
        <v>43</v>
      </c>
      <c r="F69" t="s">
        <v>42</v>
      </c>
      <c r="G69" t="s">
        <v>41</v>
      </c>
      <c r="H69" s="23">
        <v>135</v>
      </c>
      <c r="I69" s="22">
        <v>0.99</v>
      </c>
      <c r="J69" s="22">
        <v>133.65</v>
      </c>
    </row>
    <row r="70" spans="2:10">
      <c r="B70" s="24">
        <v>42242</v>
      </c>
      <c r="C70" t="s">
        <v>44</v>
      </c>
      <c r="D70" t="s">
        <v>36</v>
      </c>
      <c r="E70" t="s">
        <v>43</v>
      </c>
      <c r="F70" t="s">
        <v>29</v>
      </c>
      <c r="G70" t="s">
        <v>28</v>
      </c>
      <c r="H70" s="23">
        <v>92</v>
      </c>
      <c r="I70" s="22">
        <v>0.86</v>
      </c>
      <c r="J70" s="22">
        <v>79.12</v>
      </c>
    </row>
    <row r="71" spans="2:10">
      <c r="B71" s="24">
        <v>42234</v>
      </c>
      <c r="C71" t="s">
        <v>54</v>
      </c>
      <c r="D71" t="s">
        <v>31</v>
      </c>
      <c r="E71" t="s">
        <v>30</v>
      </c>
      <c r="F71" t="s">
        <v>42</v>
      </c>
      <c r="G71" t="s">
        <v>41</v>
      </c>
      <c r="H71" s="23">
        <v>140</v>
      </c>
      <c r="I71" s="22">
        <v>0.99</v>
      </c>
      <c r="J71" s="22">
        <v>138.6</v>
      </c>
    </row>
    <row r="72" spans="2:10">
      <c r="B72" s="24">
        <v>42226</v>
      </c>
      <c r="C72" t="s">
        <v>37</v>
      </c>
      <c r="D72" t="s">
        <v>36</v>
      </c>
      <c r="E72" t="s">
        <v>35</v>
      </c>
      <c r="F72" t="s">
        <v>29</v>
      </c>
      <c r="G72" t="s">
        <v>28</v>
      </c>
      <c r="H72" s="23">
        <v>57</v>
      </c>
      <c r="I72" s="22">
        <v>0.86</v>
      </c>
      <c r="J72" s="22">
        <v>49.02</v>
      </c>
    </row>
    <row r="73" spans="2:10">
      <c r="B73" s="24">
        <v>42220</v>
      </c>
      <c r="C73" t="s">
        <v>37</v>
      </c>
      <c r="D73" t="s">
        <v>36</v>
      </c>
      <c r="E73" t="s">
        <v>35</v>
      </c>
      <c r="F73" t="s">
        <v>29</v>
      </c>
      <c r="G73" t="s">
        <v>28</v>
      </c>
      <c r="H73" s="23">
        <v>307</v>
      </c>
      <c r="I73" s="22">
        <v>0.86</v>
      </c>
      <c r="J73" s="25">
        <v>264.02</v>
      </c>
    </row>
    <row r="74" spans="2:10">
      <c r="B74" s="24">
        <v>42214</v>
      </c>
      <c r="C74" t="s">
        <v>44</v>
      </c>
      <c r="D74" t="s">
        <v>36</v>
      </c>
      <c r="E74" t="s">
        <v>43</v>
      </c>
      <c r="F74" t="s">
        <v>34</v>
      </c>
      <c r="G74" t="s">
        <v>52</v>
      </c>
      <c r="H74" s="23">
        <v>84</v>
      </c>
      <c r="I74" s="22">
        <v>1.62</v>
      </c>
      <c r="J74" s="22">
        <v>136.08000000000001</v>
      </c>
    </row>
    <row r="75" spans="2:10">
      <c r="B75" s="24">
        <v>42206</v>
      </c>
      <c r="C75" t="s">
        <v>32</v>
      </c>
      <c r="D75" t="s">
        <v>40</v>
      </c>
      <c r="E75" t="s">
        <v>39</v>
      </c>
      <c r="F75" t="s">
        <v>29</v>
      </c>
      <c r="G75" t="s">
        <v>28</v>
      </c>
      <c r="H75" s="23">
        <v>63</v>
      </c>
      <c r="I75" s="22">
        <v>0.86</v>
      </c>
      <c r="J75" s="22">
        <v>54.18</v>
      </c>
    </row>
    <row r="76" spans="2:10">
      <c r="B76" s="24">
        <v>42199</v>
      </c>
      <c r="C76" t="s">
        <v>37</v>
      </c>
      <c r="D76" t="s">
        <v>36</v>
      </c>
      <c r="E76" t="s">
        <v>35</v>
      </c>
      <c r="F76" t="s">
        <v>34</v>
      </c>
      <c r="G76" t="s">
        <v>33</v>
      </c>
      <c r="H76" s="23">
        <v>51</v>
      </c>
      <c r="I76" s="22">
        <v>1.62</v>
      </c>
      <c r="J76" s="22">
        <v>82.62</v>
      </c>
    </row>
    <row r="77" spans="2:10">
      <c r="B77" s="24">
        <v>42193</v>
      </c>
      <c r="C77" t="s">
        <v>44</v>
      </c>
      <c r="D77" t="s">
        <v>40</v>
      </c>
      <c r="E77" t="s">
        <v>39</v>
      </c>
      <c r="F77" t="s">
        <v>34</v>
      </c>
      <c r="G77" t="s">
        <v>52</v>
      </c>
      <c r="H77" s="23">
        <v>65</v>
      </c>
      <c r="I77" s="22">
        <v>1.62</v>
      </c>
      <c r="J77" s="22">
        <v>105.3</v>
      </c>
    </row>
    <row r="78" spans="2:10">
      <c r="B78" s="24">
        <v>42184</v>
      </c>
      <c r="C78" t="s">
        <v>37</v>
      </c>
      <c r="D78" t="s">
        <v>36</v>
      </c>
      <c r="E78" t="s">
        <v>35</v>
      </c>
      <c r="F78" t="s">
        <v>42</v>
      </c>
      <c r="G78" t="s">
        <v>41</v>
      </c>
      <c r="H78" s="23">
        <v>52</v>
      </c>
      <c r="I78" s="22">
        <v>0.99</v>
      </c>
      <c r="J78" s="22">
        <v>51.48</v>
      </c>
    </row>
    <row r="79" spans="2:10">
      <c r="B79" s="24">
        <v>42175</v>
      </c>
      <c r="C79" t="s">
        <v>44</v>
      </c>
      <c r="D79" t="s">
        <v>36</v>
      </c>
      <c r="E79" t="s">
        <v>43</v>
      </c>
      <c r="F79" t="s">
        <v>42</v>
      </c>
      <c r="G79" t="s">
        <v>41</v>
      </c>
      <c r="H79" s="23">
        <v>67</v>
      </c>
      <c r="I79" s="22">
        <v>0.99</v>
      </c>
      <c r="J79" s="22">
        <v>66.33</v>
      </c>
    </row>
    <row r="80" spans="2:10">
      <c r="B80" s="24">
        <v>42169</v>
      </c>
      <c r="C80" t="s">
        <v>32</v>
      </c>
      <c r="D80" t="s">
        <v>40</v>
      </c>
      <c r="E80" t="s">
        <v>39</v>
      </c>
      <c r="F80" t="s">
        <v>34</v>
      </c>
      <c r="G80" t="s">
        <v>33</v>
      </c>
      <c r="H80" s="23">
        <v>105</v>
      </c>
      <c r="I80" s="22">
        <v>1.62</v>
      </c>
      <c r="J80" s="22">
        <v>170.1</v>
      </c>
    </row>
    <row r="81" spans="2:10">
      <c r="B81" s="24">
        <v>42160</v>
      </c>
      <c r="C81" t="s">
        <v>37</v>
      </c>
      <c r="D81" t="s">
        <v>36</v>
      </c>
      <c r="E81" t="s">
        <v>35</v>
      </c>
      <c r="F81" t="s">
        <v>34</v>
      </c>
      <c r="G81" t="s">
        <v>33</v>
      </c>
      <c r="H81" s="23">
        <v>54</v>
      </c>
      <c r="I81" s="22">
        <v>1.62</v>
      </c>
      <c r="J81" s="22">
        <v>87.48</v>
      </c>
    </row>
    <row r="82" spans="2:10">
      <c r="B82" s="24">
        <v>42152</v>
      </c>
      <c r="C82" t="s">
        <v>44</v>
      </c>
      <c r="D82" t="s">
        <v>49</v>
      </c>
      <c r="E82" t="s">
        <v>48</v>
      </c>
      <c r="F82" t="s">
        <v>34</v>
      </c>
      <c r="G82" t="s">
        <v>52</v>
      </c>
      <c r="H82" s="23">
        <v>127</v>
      </c>
      <c r="I82" s="22">
        <v>1.62</v>
      </c>
      <c r="J82" s="22">
        <v>205.74</v>
      </c>
    </row>
    <row r="83" spans="2:10">
      <c r="B83" s="24">
        <v>42146</v>
      </c>
      <c r="C83" t="s">
        <v>37</v>
      </c>
      <c r="D83" t="s">
        <v>46</v>
      </c>
      <c r="E83" t="s">
        <v>45</v>
      </c>
      <c r="F83" t="s">
        <v>34</v>
      </c>
      <c r="G83" t="s">
        <v>38</v>
      </c>
      <c r="H83" s="23">
        <v>84</v>
      </c>
      <c r="I83" s="22">
        <v>1.75</v>
      </c>
      <c r="J83" s="22">
        <v>147</v>
      </c>
    </row>
    <row r="84" spans="2:10">
      <c r="B84" s="24">
        <v>42140</v>
      </c>
      <c r="C84" t="s">
        <v>32</v>
      </c>
      <c r="D84" t="s">
        <v>31</v>
      </c>
      <c r="E84" t="s">
        <v>30</v>
      </c>
      <c r="F84" t="s">
        <v>34</v>
      </c>
      <c r="G84" t="s">
        <v>38</v>
      </c>
      <c r="H84" s="23">
        <v>67</v>
      </c>
      <c r="I84" s="22">
        <v>1.75</v>
      </c>
      <c r="J84" s="22">
        <v>117.25</v>
      </c>
    </row>
    <row r="85" spans="2:10">
      <c r="B85" s="24">
        <v>42132</v>
      </c>
      <c r="C85" t="s">
        <v>32</v>
      </c>
      <c r="D85" t="s">
        <v>36</v>
      </c>
      <c r="E85" t="s">
        <v>43</v>
      </c>
      <c r="F85" t="s">
        <v>34</v>
      </c>
      <c r="G85" t="s">
        <v>33</v>
      </c>
      <c r="H85" s="23">
        <v>116</v>
      </c>
      <c r="I85" s="22">
        <v>1.62</v>
      </c>
      <c r="J85" s="22">
        <v>187.92</v>
      </c>
    </row>
    <row r="86" spans="2:10">
      <c r="B86" s="24">
        <v>42124</v>
      </c>
      <c r="C86" t="s">
        <v>37</v>
      </c>
      <c r="D86" t="s">
        <v>36</v>
      </c>
      <c r="E86" t="s">
        <v>35</v>
      </c>
      <c r="F86" t="s">
        <v>34</v>
      </c>
      <c r="G86" t="s">
        <v>38</v>
      </c>
      <c r="H86" s="23">
        <v>78</v>
      </c>
      <c r="I86" s="22">
        <v>1.75</v>
      </c>
      <c r="J86" s="22">
        <v>136.5</v>
      </c>
    </row>
    <row r="87" spans="2:10">
      <c r="B87" s="24">
        <v>42116</v>
      </c>
      <c r="C87" t="s">
        <v>54</v>
      </c>
      <c r="D87" t="s">
        <v>40</v>
      </c>
      <c r="E87" t="s">
        <v>53</v>
      </c>
      <c r="F87" t="s">
        <v>34</v>
      </c>
      <c r="G87" t="s">
        <v>38</v>
      </c>
      <c r="H87" s="23">
        <v>67</v>
      </c>
      <c r="I87" s="22">
        <v>1.75</v>
      </c>
      <c r="J87" s="22">
        <v>117.25</v>
      </c>
    </row>
    <row r="88" spans="2:10">
      <c r="B88" s="24">
        <v>42108</v>
      </c>
      <c r="C88" t="s">
        <v>37</v>
      </c>
      <c r="D88" t="s">
        <v>36</v>
      </c>
      <c r="E88" t="s">
        <v>35</v>
      </c>
      <c r="F88" t="s">
        <v>29</v>
      </c>
      <c r="G88" t="s">
        <v>28</v>
      </c>
      <c r="H88" s="23">
        <v>86</v>
      </c>
      <c r="I88" s="22">
        <v>0.86</v>
      </c>
      <c r="J88" s="22">
        <v>73.959999999999994</v>
      </c>
    </row>
    <row r="89" spans="2:10">
      <c r="B89" s="24">
        <v>42100</v>
      </c>
      <c r="C89" t="s">
        <v>37</v>
      </c>
      <c r="D89" t="s">
        <v>36</v>
      </c>
      <c r="E89" t="s">
        <v>35</v>
      </c>
      <c r="F89" t="s">
        <v>34</v>
      </c>
      <c r="G89" t="s">
        <v>52</v>
      </c>
      <c r="H89" s="23">
        <v>115</v>
      </c>
      <c r="I89" s="22">
        <v>1.62</v>
      </c>
      <c r="J89" s="22">
        <v>186.3</v>
      </c>
    </row>
    <row r="90" spans="2:10">
      <c r="B90" s="24">
        <v>42092</v>
      </c>
      <c r="C90" t="s">
        <v>54</v>
      </c>
      <c r="D90" t="s">
        <v>40</v>
      </c>
      <c r="E90" t="s">
        <v>53</v>
      </c>
      <c r="F90" t="s">
        <v>34</v>
      </c>
      <c r="G90" t="s">
        <v>33</v>
      </c>
      <c r="H90" s="23">
        <v>95</v>
      </c>
      <c r="I90" s="22">
        <v>1.62</v>
      </c>
      <c r="J90" s="22">
        <v>153.9</v>
      </c>
    </row>
    <row r="91" spans="2:10">
      <c r="B91" s="24">
        <v>42083</v>
      </c>
      <c r="C91" t="s">
        <v>37</v>
      </c>
      <c r="D91" t="s">
        <v>36</v>
      </c>
      <c r="E91" t="s">
        <v>35</v>
      </c>
      <c r="F91" t="s">
        <v>29</v>
      </c>
      <c r="G91" t="s">
        <v>28</v>
      </c>
      <c r="H91" s="23">
        <v>57</v>
      </c>
      <c r="I91" s="22">
        <v>0.86</v>
      </c>
      <c r="J91" s="22">
        <v>49.02</v>
      </c>
    </row>
    <row r="92" spans="2:10">
      <c r="B92" s="24">
        <v>42077</v>
      </c>
      <c r="C92" t="s">
        <v>32</v>
      </c>
      <c r="D92" t="s">
        <v>40</v>
      </c>
      <c r="E92" t="s">
        <v>39</v>
      </c>
      <c r="F92" t="s">
        <v>42</v>
      </c>
      <c r="G92" t="s">
        <v>55</v>
      </c>
      <c r="H92" s="23">
        <v>166</v>
      </c>
      <c r="I92" s="22">
        <v>0.99</v>
      </c>
      <c r="J92" s="25">
        <v>164.34</v>
      </c>
    </row>
    <row r="93" spans="2:10">
      <c r="B93" s="24">
        <v>42069</v>
      </c>
      <c r="C93" t="s">
        <v>37</v>
      </c>
      <c r="D93" t="s">
        <v>36</v>
      </c>
      <c r="E93" t="s">
        <v>35</v>
      </c>
      <c r="F93" t="s">
        <v>42</v>
      </c>
      <c r="G93" t="s">
        <v>41</v>
      </c>
      <c r="H93" s="23">
        <v>108</v>
      </c>
      <c r="I93" s="22">
        <v>0.99</v>
      </c>
      <c r="J93" s="22">
        <v>106.92</v>
      </c>
    </row>
    <row r="94" spans="2:10">
      <c r="B94" s="24">
        <v>42062</v>
      </c>
      <c r="C94" t="s">
        <v>44</v>
      </c>
      <c r="D94" t="s">
        <v>40</v>
      </c>
      <c r="E94" t="s">
        <v>39</v>
      </c>
      <c r="F94" t="s">
        <v>34</v>
      </c>
      <c r="G94" t="s">
        <v>52</v>
      </c>
      <c r="H94" s="23">
        <v>312</v>
      </c>
      <c r="I94" s="22">
        <v>1.62</v>
      </c>
      <c r="J94" s="25">
        <v>505.44</v>
      </c>
    </row>
    <row r="95" spans="2:10">
      <c r="B95" s="24">
        <v>42056</v>
      </c>
      <c r="C95" t="s">
        <v>44</v>
      </c>
      <c r="D95" t="s">
        <v>40</v>
      </c>
      <c r="E95" t="s">
        <v>39</v>
      </c>
      <c r="F95" t="s">
        <v>29</v>
      </c>
      <c r="G95" t="s">
        <v>28</v>
      </c>
      <c r="H95" s="23">
        <v>73</v>
      </c>
      <c r="I95" s="22">
        <v>0.86</v>
      </c>
      <c r="J95" s="22">
        <v>62.78</v>
      </c>
    </row>
    <row r="96" spans="2:10">
      <c r="B96" s="24">
        <v>42048</v>
      </c>
      <c r="C96" t="s">
        <v>44</v>
      </c>
      <c r="D96" t="s">
        <v>40</v>
      </c>
      <c r="E96" t="s">
        <v>39</v>
      </c>
      <c r="F96" t="s">
        <v>42</v>
      </c>
      <c r="G96" t="s">
        <v>41</v>
      </c>
      <c r="H96" s="23">
        <v>79</v>
      </c>
      <c r="I96" s="22">
        <v>0.99</v>
      </c>
      <c r="J96" s="22">
        <v>78.209999999999994</v>
      </c>
    </row>
    <row r="97" spans="2:10">
      <c r="B97" s="24">
        <v>42042</v>
      </c>
      <c r="C97" t="s">
        <v>54</v>
      </c>
      <c r="D97" t="s">
        <v>49</v>
      </c>
      <c r="E97" t="s">
        <v>48</v>
      </c>
      <c r="F97" t="s">
        <v>42</v>
      </c>
      <c r="G97" t="s">
        <v>41</v>
      </c>
      <c r="H97" s="23">
        <v>138</v>
      </c>
      <c r="I97" s="22">
        <v>0.99</v>
      </c>
      <c r="J97" s="22">
        <v>136.62</v>
      </c>
    </row>
    <row r="98" spans="2:10">
      <c r="B98" s="24">
        <v>42036</v>
      </c>
      <c r="C98" t="s">
        <v>54</v>
      </c>
      <c r="D98" t="s">
        <v>31</v>
      </c>
      <c r="E98" t="s">
        <v>30</v>
      </c>
      <c r="F98" t="s">
        <v>42</v>
      </c>
      <c r="G98" t="s">
        <v>41</v>
      </c>
      <c r="H98" s="23">
        <v>125</v>
      </c>
      <c r="I98" s="22">
        <v>0.99</v>
      </c>
      <c r="J98" s="22">
        <v>123.75</v>
      </c>
    </row>
    <row r="99" spans="2:10">
      <c r="B99" s="24">
        <v>42027</v>
      </c>
      <c r="C99" t="s">
        <v>32</v>
      </c>
      <c r="D99" t="s">
        <v>36</v>
      </c>
      <c r="E99" t="s">
        <v>43</v>
      </c>
      <c r="F99" t="s">
        <v>29</v>
      </c>
      <c r="G99" t="s">
        <v>28</v>
      </c>
      <c r="H99" s="23">
        <v>85</v>
      </c>
      <c r="I99" s="22">
        <v>0.86</v>
      </c>
      <c r="J99" s="22">
        <v>73.099999999999994</v>
      </c>
    </row>
    <row r="100" spans="2:10">
      <c r="B100" s="24">
        <v>42021</v>
      </c>
      <c r="C100" t="s">
        <v>32</v>
      </c>
      <c r="D100" t="s">
        <v>36</v>
      </c>
      <c r="E100" t="s">
        <v>43</v>
      </c>
      <c r="F100" t="s">
        <v>42</v>
      </c>
      <c r="G100" t="s">
        <v>41</v>
      </c>
      <c r="H100" s="23">
        <v>137</v>
      </c>
      <c r="I100" s="22">
        <v>0.99</v>
      </c>
      <c r="J100" s="22">
        <v>135.63</v>
      </c>
    </row>
    <row r="101" spans="2:10">
      <c r="B101" s="24">
        <v>42013</v>
      </c>
      <c r="C101" t="s">
        <v>32</v>
      </c>
      <c r="D101" t="s">
        <v>40</v>
      </c>
      <c r="E101" t="s">
        <v>39</v>
      </c>
      <c r="F101" t="s">
        <v>29</v>
      </c>
      <c r="G101" t="s">
        <v>28</v>
      </c>
      <c r="H101" s="23">
        <v>52</v>
      </c>
      <c r="I101" s="22">
        <v>0.86</v>
      </c>
      <c r="J101" s="22">
        <v>44.72</v>
      </c>
    </row>
    <row r="102" spans="2:10">
      <c r="B102" s="24">
        <v>42006</v>
      </c>
      <c r="C102" t="s">
        <v>32</v>
      </c>
      <c r="D102" t="s">
        <v>31</v>
      </c>
      <c r="E102" t="s">
        <v>30</v>
      </c>
      <c r="F102" t="s">
        <v>29</v>
      </c>
      <c r="G102" t="s">
        <v>28</v>
      </c>
      <c r="H102" s="23">
        <v>82</v>
      </c>
      <c r="I102" s="22">
        <v>0.86</v>
      </c>
      <c r="J102" s="22">
        <v>70.52</v>
      </c>
    </row>
    <row r="103" spans="2:10">
      <c r="B103" s="24"/>
      <c r="H103" s="23"/>
      <c r="I103" s="22"/>
      <c r="J103" s="22"/>
    </row>
    <row r="104" spans="2:10">
      <c r="B104" s="24"/>
      <c r="H104" s="23"/>
      <c r="I104" s="22"/>
      <c r="J104" s="22"/>
    </row>
    <row r="105" spans="2:10">
      <c r="B105" s="24"/>
      <c r="H105" s="23"/>
      <c r="I105" s="22"/>
      <c r="J105" s="22"/>
    </row>
    <row r="106" spans="2:10">
      <c r="B106" s="24"/>
      <c r="H106" s="23"/>
      <c r="I106" s="22"/>
      <c r="J106" s="22"/>
    </row>
    <row r="107" spans="2:10">
      <c r="B107" s="24"/>
      <c r="H107" s="23"/>
      <c r="I107" s="22"/>
      <c r="J107" s="2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topLeftCell="A4" workbookViewId="0">
      <selection activeCell="H18" sqref="H18"/>
    </sheetView>
  </sheetViews>
  <sheetFormatPr defaultRowHeight="15"/>
  <cols>
    <col min="1" max="1" width="25.140625" customWidth="1"/>
    <col min="2" max="2" width="21.28515625" customWidth="1"/>
    <col min="3" max="3" width="18.140625" customWidth="1"/>
    <col min="4" max="4" width="18.7109375" customWidth="1"/>
    <col min="5" max="5" width="16.85546875" customWidth="1"/>
    <col min="6" max="6" width="19.5703125" customWidth="1"/>
  </cols>
  <sheetData>
    <row r="2" spans="1:6">
      <c r="A2" t="s">
        <v>167</v>
      </c>
      <c r="B2" t="s">
        <v>166</v>
      </c>
      <c r="C2" t="s">
        <v>165</v>
      </c>
      <c r="D2" t="s">
        <v>164</v>
      </c>
      <c r="E2" t="s">
        <v>163</v>
      </c>
      <c r="F2" t="s">
        <v>162</v>
      </c>
    </row>
    <row r="3" spans="1:6">
      <c r="A3" s="29" t="s">
        <v>161</v>
      </c>
      <c r="B3" s="29" t="s">
        <v>159</v>
      </c>
      <c r="C3" s="29" t="s">
        <v>158</v>
      </c>
      <c r="D3" s="29" t="s">
        <v>160</v>
      </c>
      <c r="E3" s="29" t="s">
        <v>159</v>
      </c>
      <c r="F3" s="29" t="s">
        <v>158</v>
      </c>
    </row>
    <row r="4" spans="1:6">
      <c r="A4" s="29" t="s">
        <v>156</v>
      </c>
      <c r="B4" s="29" t="s">
        <v>155</v>
      </c>
      <c r="C4" s="29" t="s">
        <v>157</v>
      </c>
      <c r="D4" s="29" t="s">
        <v>156</v>
      </c>
      <c r="E4" s="29" t="s">
        <v>155</v>
      </c>
      <c r="F4" s="29" t="s">
        <v>154</v>
      </c>
    </row>
    <row r="5" spans="1:6">
      <c r="A5" s="29" t="s">
        <v>151</v>
      </c>
      <c r="B5" s="29" t="s">
        <v>153</v>
      </c>
      <c r="C5" s="29" t="s">
        <v>152</v>
      </c>
      <c r="D5" s="29" t="s">
        <v>151</v>
      </c>
      <c r="E5" s="29" t="s">
        <v>146</v>
      </c>
      <c r="F5" s="29" t="s">
        <v>150</v>
      </c>
    </row>
    <row r="6" spans="1:6">
      <c r="A6" s="29" t="s">
        <v>149</v>
      </c>
      <c r="B6" s="29" t="s">
        <v>148</v>
      </c>
      <c r="C6" s="29" t="s">
        <v>147</v>
      </c>
      <c r="D6" s="29" t="s">
        <v>146</v>
      </c>
      <c r="E6" s="29" t="s">
        <v>142</v>
      </c>
      <c r="F6" s="29" t="s">
        <v>134</v>
      </c>
    </row>
    <row r="7" spans="1:6">
      <c r="A7" s="29" t="s">
        <v>145</v>
      </c>
      <c r="B7" s="29" t="s">
        <v>144</v>
      </c>
      <c r="C7" s="29" t="s">
        <v>143</v>
      </c>
      <c r="D7" s="29" t="s">
        <v>142</v>
      </c>
      <c r="E7" s="29" t="s">
        <v>137</v>
      </c>
      <c r="F7" s="29" t="s">
        <v>141</v>
      </c>
    </row>
    <row r="8" spans="1:6">
      <c r="A8" s="29" t="s">
        <v>140</v>
      </c>
      <c r="B8" s="29" t="s">
        <v>139</v>
      </c>
      <c r="C8" s="29" t="s">
        <v>138</v>
      </c>
      <c r="D8" s="29" t="s">
        <v>137</v>
      </c>
      <c r="E8" s="29" t="s">
        <v>132</v>
      </c>
      <c r="F8" s="29" t="s">
        <v>136</v>
      </c>
    </row>
    <row r="9" spans="1:6">
      <c r="A9" s="29" t="s">
        <v>135</v>
      </c>
      <c r="B9" s="29" t="s">
        <v>134</v>
      </c>
      <c r="C9" s="29" t="s">
        <v>133</v>
      </c>
      <c r="D9" s="29" t="s">
        <v>132</v>
      </c>
      <c r="E9" s="29" t="s">
        <v>128</v>
      </c>
      <c r="F9" s="29" t="s">
        <v>130</v>
      </c>
    </row>
    <row r="10" spans="1:6">
      <c r="A10" s="29" t="s">
        <v>131</v>
      </c>
      <c r="B10" s="29" t="s">
        <v>130</v>
      </c>
      <c r="C10" s="29" t="s">
        <v>129</v>
      </c>
      <c r="D10" s="29" t="s">
        <v>128</v>
      </c>
      <c r="E10" s="29" t="s">
        <v>123</v>
      </c>
      <c r="F10" s="29" t="s">
        <v>127</v>
      </c>
    </row>
    <row r="11" spans="1:6">
      <c r="A11" s="29" t="s">
        <v>126</v>
      </c>
      <c r="B11" s="29" t="s">
        <v>125</v>
      </c>
      <c r="C11" s="29" t="s">
        <v>124</v>
      </c>
      <c r="D11" s="29" t="s">
        <v>123</v>
      </c>
      <c r="E11" s="29" t="s">
        <v>118</v>
      </c>
      <c r="F11" s="29" t="s">
        <v>122</v>
      </c>
    </row>
    <row r="12" spans="1:6">
      <c r="A12" s="29" t="s">
        <v>121</v>
      </c>
      <c r="B12" s="29" t="s">
        <v>120</v>
      </c>
      <c r="C12" s="29" t="s">
        <v>119</v>
      </c>
      <c r="D12" s="29" t="s">
        <v>118</v>
      </c>
      <c r="E12" s="29" t="s">
        <v>114</v>
      </c>
      <c r="F12" s="29" t="s">
        <v>117</v>
      </c>
    </row>
    <row r="13" spans="1:6">
      <c r="A13" s="29" t="s">
        <v>116</v>
      </c>
      <c r="B13" s="29" t="s">
        <v>94</v>
      </c>
      <c r="C13" s="29" t="s">
        <v>115</v>
      </c>
      <c r="D13" s="29" t="s">
        <v>114</v>
      </c>
      <c r="E13" s="29" t="s">
        <v>110</v>
      </c>
      <c r="F13" s="29" t="s">
        <v>113</v>
      </c>
    </row>
    <row r="14" spans="1:6">
      <c r="A14" s="29" t="s">
        <v>112</v>
      </c>
      <c r="B14" s="29" t="s">
        <v>74</v>
      </c>
      <c r="C14" s="29" t="s">
        <v>111</v>
      </c>
      <c r="D14" s="29" t="s">
        <v>110</v>
      </c>
      <c r="E14" s="29" t="s">
        <v>105</v>
      </c>
      <c r="F14" s="29" t="s">
        <v>109</v>
      </c>
    </row>
    <row r="15" spans="1:6">
      <c r="A15" s="29" t="s">
        <v>108</v>
      </c>
      <c r="B15" s="29" t="s">
        <v>107</v>
      </c>
      <c r="C15" s="29" t="s">
        <v>106</v>
      </c>
      <c r="D15" s="29" t="s">
        <v>105</v>
      </c>
      <c r="E15" s="29" t="s">
        <v>100</v>
      </c>
      <c r="F15" s="29" t="s">
        <v>104</v>
      </c>
    </row>
    <row r="16" spans="1:6">
      <c r="A16" s="29" t="s">
        <v>103</v>
      </c>
      <c r="B16" s="29" t="s">
        <v>102</v>
      </c>
      <c r="C16" s="29" t="s">
        <v>101</v>
      </c>
      <c r="D16" s="29" t="s">
        <v>100</v>
      </c>
      <c r="E16" s="29" t="s">
        <v>95</v>
      </c>
      <c r="F16" s="29" t="s">
        <v>99</v>
      </c>
    </row>
    <row r="17" spans="1:6">
      <c r="A17" s="29" t="s">
        <v>98</v>
      </c>
      <c r="B17" s="29" t="s">
        <v>97</v>
      </c>
      <c r="C17" s="29" t="s">
        <v>96</v>
      </c>
      <c r="D17" s="29" t="s">
        <v>95</v>
      </c>
      <c r="E17" s="29" t="s">
        <v>90</v>
      </c>
      <c r="F17" s="29" t="s">
        <v>94</v>
      </c>
    </row>
    <row r="18" spans="1:6">
      <c r="A18" s="29" t="s">
        <v>93</v>
      </c>
      <c r="B18" s="29" t="s">
        <v>92</v>
      </c>
      <c r="C18" s="29" t="s">
        <v>91</v>
      </c>
      <c r="D18" s="29" t="s">
        <v>90</v>
      </c>
      <c r="E18" s="29" t="s">
        <v>85</v>
      </c>
      <c r="F18" s="29" t="s">
        <v>89</v>
      </c>
    </row>
    <row r="19" spans="1:6">
      <c r="A19" s="29" t="s">
        <v>88</v>
      </c>
      <c r="B19" s="29" t="s">
        <v>87</v>
      </c>
      <c r="C19" s="29" t="s">
        <v>86</v>
      </c>
      <c r="D19" s="29" t="s">
        <v>85</v>
      </c>
      <c r="E19" s="29" t="s">
        <v>80</v>
      </c>
      <c r="F19" s="29" t="s">
        <v>84</v>
      </c>
    </row>
    <row r="20" spans="1:6">
      <c r="A20" s="29" t="s">
        <v>83</v>
      </c>
      <c r="B20" s="29" t="s">
        <v>82</v>
      </c>
      <c r="C20" s="29" t="s">
        <v>81</v>
      </c>
      <c r="D20" s="29" t="s">
        <v>80</v>
      </c>
      <c r="E20" s="29" t="s">
        <v>75</v>
      </c>
      <c r="F20" s="29" t="s">
        <v>79</v>
      </c>
    </row>
    <row r="21" spans="1:6">
      <c r="A21" s="29" t="s">
        <v>78</v>
      </c>
      <c r="B21" s="29" t="s">
        <v>77</v>
      </c>
      <c r="C21" s="29" t="s">
        <v>76</v>
      </c>
      <c r="D21" s="29" t="s">
        <v>75</v>
      </c>
      <c r="E21" s="29" t="s">
        <v>71</v>
      </c>
      <c r="F21" s="29" t="s">
        <v>74</v>
      </c>
    </row>
    <row r="22" spans="1:6">
      <c r="A22" s="29" t="s">
        <v>73</v>
      </c>
      <c r="B22" s="29" t="s">
        <v>69</v>
      </c>
      <c r="C22" s="29" t="s">
        <v>72</v>
      </c>
      <c r="D22" s="29" t="s">
        <v>71</v>
      </c>
      <c r="E22" s="29" t="s">
        <v>66</v>
      </c>
      <c r="F22" s="29" t="s">
        <v>70</v>
      </c>
    </row>
    <row r="23" spans="1:6">
      <c r="A23" s="29" t="s">
        <v>69</v>
      </c>
      <c r="B23" s="29" t="s">
        <v>68</v>
      </c>
      <c r="C23" s="29" t="s">
        <v>67</v>
      </c>
      <c r="D23" s="29" t="s">
        <v>66</v>
      </c>
      <c r="E23" s="29" t="s">
        <v>65</v>
      </c>
      <c r="F23" s="29" t="s">
        <v>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9"/>
  <sheetViews>
    <sheetView topLeftCell="A13" workbookViewId="0">
      <selection activeCell="G13" sqref="G13"/>
    </sheetView>
  </sheetViews>
  <sheetFormatPr defaultRowHeight="15"/>
  <cols>
    <col min="2" max="2" width="27" customWidth="1"/>
    <col min="3" max="3" width="26.42578125" customWidth="1"/>
    <col min="4" max="4" width="22.28515625" customWidth="1"/>
    <col min="5" max="5" width="26.140625" customWidth="1"/>
    <col min="6" max="6" width="26.85546875" customWidth="1"/>
    <col min="7" max="7" width="22.5703125" customWidth="1"/>
  </cols>
  <sheetData>
    <row r="2" spans="2:5">
      <c r="B2" t="s">
        <v>167</v>
      </c>
      <c r="C2" t="s">
        <v>166</v>
      </c>
      <c r="D2" t="s">
        <v>165</v>
      </c>
      <c r="E2" t="s">
        <v>164</v>
      </c>
    </row>
    <row r="3" spans="2:5">
      <c r="B3" s="29" t="s">
        <v>204</v>
      </c>
      <c r="C3" s="29" t="s">
        <v>203</v>
      </c>
      <c r="D3" s="29" t="s">
        <v>202</v>
      </c>
      <c r="E3" s="29" t="s">
        <v>201</v>
      </c>
    </row>
    <row r="4" spans="2:5">
      <c r="B4" s="29" t="s">
        <v>200</v>
      </c>
      <c r="C4" s="29" t="s">
        <v>199</v>
      </c>
      <c r="D4" s="29" t="s">
        <v>198</v>
      </c>
      <c r="E4" s="29" t="s">
        <v>197</v>
      </c>
    </row>
    <row r="5" spans="2:5">
      <c r="B5" s="29" t="s">
        <v>196</v>
      </c>
      <c r="C5" s="29" t="s">
        <v>195</v>
      </c>
      <c r="D5" s="29" t="s">
        <v>192</v>
      </c>
      <c r="E5" s="29" t="s">
        <v>191</v>
      </c>
    </row>
    <row r="6" spans="2:5">
      <c r="B6" s="29" t="s">
        <v>194</v>
      </c>
      <c r="C6" s="29" t="s">
        <v>193</v>
      </c>
      <c r="D6" s="29" t="s">
        <v>192</v>
      </c>
      <c r="E6" s="29" t="s">
        <v>191</v>
      </c>
    </row>
    <row r="7" spans="2:5">
      <c r="B7" s="29" t="s">
        <v>190</v>
      </c>
      <c r="C7" s="29" t="s">
        <v>189</v>
      </c>
      <c r="D7" s="29" t="s">
        <v>188</v>
      </c>
      <c r="E7" s="29" t="s">
        <v>175</v>
      </c>
    </row>
    <row r="8" spans="2:5">
      <c r="B8" s="29" t="s">
        <v>187</v>
      </c>
      <c r="C8" s="29" t="s">
        <v>186</v>
      </c>
      <c r="D8" s="29" t="s">
        <v>185</v>
      </c>
      <c r="E8" s="29" t="s">
        <v>175</v>
      </c>
    </row>
    <row r="9" spans="2:5">
      <c r="B9" s="29" t="s">
        <v>184</v>
      </c>
      <c r="C9" s="29" t="s">
        <v>183</v>
      </c>
      <c r="D9" s="29" t="s">
        <v>182</v>
      </c>
      <c r="E9" s="29" t="s">
        <v>175</v>
      </c>
    </row>
    <row r="10" spans="2:5">
      <c r="B10" s="29" t="s">
        <v>181</v>
      </c>
      <c r="C10" s="29" t="s">
        <v>180</v>
      </c>
      <c r="D10" s="29" t="s">
        <v>179</v>
      </c>
      <c r="E10" s="29" t="s">
        <v>175</v>
      </c>
    </row>
    <row r="11" spans="2:5">
      <c r="B11" s="29" t="s">
        <v>178</v>
      </c>
      <c r="C11" s="29" t="s">
        <v>177</v>
      </c>
      <c r="D11" s="29" t="s">
        <v>176</v>
      </c>
      <c r="E11" s="29" t="s">
        <v>175</v>
      </c>
    </row>
    <row r="12" spans="2:5">
      <c r="B12" s="29" t="s">
        <v>174</v>
      </c>
      <c r="C12" s="29" t="s">
        <v>173</v>
      </c>
      <c r="D12" s="29" t="s">
        <v>172</v>
      </c>
      <c r="E12" s="29" t="s">
        <v>168</v>
      </c>
    </row>
    <row r="13" spans="2:5">
      <c r="B13" s="29" t="s">
        <v>171</v>
      </c>
      <c r="C13" s="29" t="s">
        <v>170</v>
      </c>
      <c r="D13" s="29" t="s">
        <v>169</v>
      </c>
      <c r="E13" s="29" t="s">
        <v>168</v>
      </c>
    </row>
    <row r="18" spans="2:7">
      <c r="B18" t="s">
        <v>167</v>
      </c>
      <c r="C18" t="s">
        <v>166</v>
      </c>
      <c r="D18" t="s">
        <v>165</v>
      </c>
      <c r="E18" t="s">
        <v>164</v>
      </c>
      <c r="F18" t="s">
        <v>216</v>
      </c>
      <c r="G18" t="s">
        <v>215</v>
      </c>
    </row>
    <row r="19" spans="2:7">
      <c r="B19" s="29" t="s">
        <v>204</v>
      </c>
      <c r="C19" s="29" t="s">
        <v>203</v>
      </c>
      <c r="D19" s="29" t="s">
        <v>202</v>
      </c>
      <c r="E19" s="29" t="s">
        <v>201</v>
      </c>
      <c r="F19" s="29"/>
    </row>
    <row r="20" spans="2:7">
      <c r="B20" s="29" t="s">
        <v>200</v>
      </c>
      <c r="C20" s="29" t="s">
        <v>199</v>
      </c>
      <c r="D20" s="29" t="s">
        <v>198</v>
      </c>
      <c r="E20" s="29" t="s">
        <v>197</v>
      </c>
      <c r="F20" s="29" t="s">
        <v>214</v>
      </c>
      <c r="G20">
        <v>70000</v>
      </c>
    </row>
    <row r="21" spans="2:7">
      <c r="B21" s="29" t="s">
        <v>196</v>
      </c>
      <c r="C21" s="29" t="s">
        <v>195</v>
      </c>
      <c r="D21" s="29" t="s">
        <v>192</v>
      </c>
      <c r="E21" s="29" t="s">
        <v>191</v>
      </c>
      <c r="F21" s="29" t="s">
        <v>213</v>
      </c>
      <c r="G21">
        <v>50000</v>
      </c>
    </row>
    <row r="22" spans="2:7">
      <c r="B22" s="29" t="s">
        <v>194</v>
      </c>
      <c r="C22" s="29" t="s">
        <v>193</v>
      </c>
      <c r="D22" s="29" t="s">
        <v>192</v>
      </c>
      <c r="E22" s="29" t="s">
        <v>191</v>
      </c>
      <c r="F22" s="29" t="s">
        <v>212</v>
      </c>
      <c r="G22">
        <v>50000</v>
      </c>
    </row>
    <row r="23" spans="2:7">
      <c r="B23" s="29" t="s">
        <v>190</v>
      </c>
      <c r="C23" s="29" t="s">
        <v>189</v>
      </c>
      <c r="D23" s="29" t="s">
        <v>188</v>
      </c>
      <c r="E23" s="29" t="s">
        <v>175</v>
      </c>
      <c r="F23" s="29" t="s">
        <v>211</v>
      </c>
      <c r="G23">
        <v>45000</v>
      </c>
    </row>
    <row r="24" spans="2:7">
      <c r="B24" s="29" t="s">
        <v>187</v>
      </c>
      <c r="C24" s="29" t="s">
        <v>186</v>
      </c>
      <c r="D24" s="29" t="s">
        <v>185</v>
      </c>
      <c r="E24" s="29" t="s">
        <v>175</v>
      </c>
      <c r="F24" s="29" t="s">
        <v>210</v>
      </c>
      <c r="G24">
        <v>4000</v>
      </c>
    </row>
    <row r="25" spans="2:7">
      <c r="B25" s="29" t="s">
        <v>184</v>
      </c>
      <c r="C25" s="29" t="s">
        <v>183</v>
      </c>
      <c r="D25" s="29" t="s">
        <v>182</v>
      </c>
      <c r="E25" s="29" t="s">
        <v>175</v>
      </c>
      <c r="F25" s="29" t="s">
        <v>209</v>
      </c>
      <c r="G25">
        <v>50000</v>
      </c>
    </row>
    <row r="26" spans="2:7">
      <c r="B26" s="29" t="s">
        <v>181</v>
      </c>
      <c r="C26" s="29" t="s">
        <v>180</v>
      </c>
      <c r="D26" s="29" t="s">
        <v>179</v>
      </c>
      <c r="E26" s="29" t="s">
        <v>175</v>
      </c>
      <c r="F26" s="29" t="s">
        <v>208</v>
      </c>
      <c r="G26">
        <v>47000</v>
      </c>
    </row>
    <row r="27" spans="2:7">
      <c r="B27" s="29" t="s">
        <v>178</v>
      </c>
      <c r="C27" s="29" t="s">
        <v>177</v>
      </c>
      <c r="D27" s="29" t="s">
        <v>176</v>
      </c>
      <c r="E27" s="29" t="s">
        <v>175</v>
      </c>
      <c r="F27" s="29" t="s">
        <v>207</v>
      </c>
      <c r="G27">
        <v>35000</v>
      </c>
    </row>
    <row r="28" spans="2:7">
      <c r="B28" s="29" t="s">
        <v>174</v>
      </c>
      <c r="C28" s="29" t="s">
        <v>173</v>
      </c>
      <c r="D28" s="29" t="s">
        <v>172</v>
      </c>
      <c r="E28" s="29" t="s">
        <v>168</v>
      </c>
      <c r="F28" s="29" t="s">
        <v>206</v>
      </c>
      <c r="G28">
        <v>38000</v>
      </c>
    </row>
    <row r="29" spans="2:7">
      <c r="B29" s="29" t="s">
        <v>171</v>
      </c>
      <c r="C29" s="29" t="s">
        <v>170</v>
      </c>
      <c r="D29" s="29" t="s">
        <v>169</v>
      </c>
      <c r="E29" s="29" t="s">
        <v>168</v>
      </c>
      <c r="F29" s="29" t="s">
        <v>205</v>
      </c>
      <c r="G29">
        <v>32000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T41"/>
  <sheetViews>
    <sheetView topLeftCell="I40" workbookViewId="0">
      <selection activeCell="U38" sqref="U38"/>
    </sheetView>
  </sheetViews>
  <sheetFormatPr defaultRowHeight="15"/>
  <cols>
    <col min="5" max="5" width="15.140625" customWidth="1"/>
    <col min="6" max="6" width="17.42578125" customWidth="1"/>
    <col min="8" max="8" width="14.85546875" customWidth="1"/>
    <col min="9" max="10" width="16" customWidth="1"/>
    <col min="12" max="12" width="16" customWidth="1"/>
    <col min="13" max="13" width="18.140625" customWidth="1"/>
    <col min="16" max="16" width="21.85546875" customWidth="1"/>
    <col min="17" max="17" width="23.140625" customWidth="1"/>
    <col min="19" max="19" width="18.140625" customWidth="1"/>
    <col min="20" max="20" width="14.42578125" customWidth="1"/>
  </cols>
  <sheetData>
    <row r="20" spans="1:20" ht="18.75">
      <c r="A20" s="41" t="s">
        <v>242</v>
      </c>
      <c r="B20" s="41"/>
      <c r="C20" s="41"/>
      <c r="D20" s="41"/>
      <c r="E20" s="41"/>
      <c r="F20" s="41"/>
      <c r="H20" s="42" t="s">
        <v>243</v>
      </c>
      <c r="I20" s="42"/>
      <c r="J20" s="42"/>
      <c r="K20" s="42"/>
      <c r="L20" s="42"/>
      <c r="M20" s="42"/>
      <c r="O20" s="43" t="s">
        <v>244</v>
      </c>
      <c r="P20" s="43"/>
      <c r="Q20" s="43"/>
      <c r="R20" s="43"/>
      <c r="S20" s="43"/>
      <c r="T20" s="43"/>
    </row>
    <row r="21" spans="1:20" ht="15.75">
      <c r="A21" s="32" t="s">
        <v>241</v>
      </c>
      <c r="B21" s="32" t="s">
        <v>58</v>
      </c>
      <c r="C21" s="32" t="s">
        <v>240</v>
      </c>
      <c r="D21" s="32" t="s">
        <v>239</v>
      </c>
      <c r="E21" s="32" t="s">
        <v>238</v>
      </c>
      <c r="F21" s="32" t="s">
        <v>237</v>
      </c>
      <c r="H21" s="33" t="s">
        <v>241</v>
      </c>
      <c r="I21" s="33" t="s">
        <v>58</v>
      </c>
      <c r="J21" s="33" t="s">
        <v>240</v>
      </c>
      <c r="K21" s="33" t="s">
        <v>239</v>
      </c>
      <c r="L21" s="33" t="s">
        <v>238</v>
      </c>
      <c r="M21" s="33" t="s">
        <v>237</v>
      </c>
      <c r="O21" s="34" t="s">
        <v>241</v>
      </c>
      <c r="P21" s="34" t="s">
        <v>58</v>
      </c>
      <c r="Q21" s="34" t="s">
        <v>240</v>
      </c>
      <c r="R21" s="34" t="s">
        <v>239</v>
      </c>
      <c r="S21" s="34" t="s">
        <v>238</v>
      </c>
      <c r="T21" s="34" t="s">
        <v>237</v>
      </c>
    </row>
    <row r="22" spans="1:20">
      <c r="A22" s="31">
        <v>1</v>
      </c>
      <c r="B22" s="31" t="s">
        <v>236</v>
      </c>
      <c r="C22" s="31">
        <v>2000</v>
      </c>
      <c r="D22" s="31">
        <v>1800</v>
      </c>
      <c r="E22" s="31">
        <f t="shared" ref="E22:E41" si="0">C22-D22</f>
        <v>200</v>
      </c>
      <c r="F22" s="30">
        <v>4500</v>
      </c>
      <c r="H22" s="31">
        <v>1</v>
      </c>
      <c r="I22" s="31" t="s">
        <v>236</v>
      </c>
      <c r="J22" s="31">
        <v>2000</v>
      </c>
      <c r="K22" s="31">
        <v>1770</v>
      </c>
      <c r="L22" s="31">
        <f t="shared" ref="L22:L41" si="1">J22-K22</f>
        <v>230</v>
      </c>
      <c r="M22" s="30">
        <v>4050</v>
      </c>
      <c r="O22" s="31">
        <v>1</v>
      </c>
      <c r="P22" s="31" t="s">
        <v>236</v>
      </c>
      <c r="Q22" s="31">
        <f>C22+J22</f>
        <v>4000</v>
      </c>
      <c r="R22" s="31">
        <f t="shared" ref="R22:T37" si="2">D22+K22</f>
        <v>3570</v>
      </c>
      <c r="S22" s="31">
        <f t="shared" si="2"/>
        <v>430</v>
      </c>
      <c r="T22" s="31">
        <f t="shared" si="2"/>
        <v>8550</v>
      </c>
    </row>
    <row r="23" spans="1:20">
      <c r="A23" s="31">
        <v>2</v>
      </c>
      <c r="B23" s="31" t="s">
        <v>235</v>
      </c>
      <c r="C23" s="31">
        <v>2000</v>
      </c>
      <c r="D23" s="31">
        <v>1250</v>
      </c>
      <c r="E23" s="31">
        <f t="shared" si="0"/>
        <v>750</v>
      </c>
      <c r="F23" s="30">
        <v>5500</v>
      </c>
      <c r="H23" s="31">
        <v>2</v>
      </c>
      <c r="I23" s="31" t="s">
        <v>235</v>
      </c>
      <c r="J23" s="31">
        <v>1500</v>
      </c>
      <c r="K23" s="31">
        <v>1360</v>
      </c>
      <c r="L23" s="31">
        <f t="shared" si="1"/>
        <v>140</v>
      </c>
      <c r="M23" s="30">
        <v>5500</v>
      </c>
      <c r="O23" s="31">
        <v>2</v>
      </c>
      <c r="P23" s="31" t="s">
        <v>235</v>
      </c>
      <c r="Q23" s="31">
        <f t="shared" ref="Q23:Q41" si="3">C23+J23</f>
        <v>3500</v>
      </c>
      <c r="R23" s="31">
        <f t="shared" si="2"/>
        <v>2610</v>
      </c>
      <c r="S23" s="31">
        <f t="shared" si="2"/>
        <v>890</v>
      </c>
      <c r="T23" s="31">
        <f t="shared" si="2"/>
        <v>11000</v>
      </c>
    </row>
    <row r="24" spans="1:20">
      <c r="A24" s="31">
        <v>3</v>
      </c>
      <c r="B24" s="31" t="s">
        <v>234</v>
      </c>
      <c r="C24" s="31">
        <v>2000</v>
      </c>
      <c r="D24" s="31">
        <v>1650</v>
      </c>
      <c r="E24" s="31">
        <f t="shared" si="0"/>
        <v>350</v>
      </c>
      <c r="F24" s="30">
        <v>6500</v>
      </c>
      <c r="H24" s="31">
        <v>3</v>
      </c>
      <c r="I24" s="31" t="s">
        <v>234</v>
      </c>
      <c r="J24" s="31">
        <v>1500</v>
      </c>
      <c r="K24" s="31">
        <v>1490</v>
      </c>
      <c r="L24" s="31">
        <f t="shared" si="1"/>
        <v>10</v>
      </c>
      <c r="M24" s="30">
        <v>6850</v>
      </c>
      <c r="O24" s="31">
        <v>3</v>
      </c>
      <c r="P24" s="31" t="s">
        <v>234</v>
      </c>
      <c r="Q24" s="31">
        <f t="shared" si="3"/>
        <v>3500</v>
      </c>
      <c r="R24" s="31">
        <f t="shared" si="2"/>
        <v>3140</v>
      </c>
      <c r="S24" s="31">
        <f t="shared" si="2"/>
        <v>360</v>
      </c>
      <c r="T24" s="31">
        <f t="shared" si="2"/>
        <v>13350</v>
      </c>
    </row>
    <row r="25" spans="1:20">
      <c r="A25" s="31">
        <v>4</v>
      </c>
      <c r="B25" s="31" t="s">
        <v>233</v>
      </c>
      <c r="C25" s="31">
        <v>2000</v>
      </c>
      <c r="D25" s="31">
        <v>1233</v>
      </c>
      <c r="E25" s="31">
        <f t="shared" si="0"/>
        <v>767</v>
      </c>
      <c r="F25" s="30">
        <v>5200</v>
      </c>
      <c r="H25" s="31">
        <v>4</v>
      </c>
      <c r="I25" s="31" t="s">
        <v>233</v>
      </c>
      <c r="J25" s="31">
        <v>2000</v>
      </c>
      <c r="K25" s="31">
        <v>1650</v>
      </c>
      <c r="L25" s="31">
        <f t="shared" si="1"/>
        <v>350</v>
      </c>
      <c r="M25" s="30">
        <v>5100</v>
      </c>
      <c r="O25" s="31">
        <v>4</v>
      </c>
      <c r="P25" s="31" t="s">
        <v>233</v>
      </c>
      <c r="Q25" s="31">
        <f t="shared" si="3"/>
        <v>4000</v>
      </c>
      <c r="R25" s="31">
        <f t="shared" si="2"/>
        <v>2883</v>
      </c>
      <c r="S25" s="31">
        <f t="shared" si="2"/>
        <v>1117</v>
      </c>
      <c r="T25" s="31">
        <f t="shared" si="2"/>
        <v>10300</v>
      </c>
    </row>
    <row r="26" spans="1:20">
      <c r="A26" s="31">
        <v>5</v>
      </c>
      <c r="B26" s="31" t="s">
        <v>232</v>
      </c>
      <c r="C26" s="31">
        <v>2000</v>
      </c>
      <c r="D26" s="31">
        <v>1161</v>
      </c>
      <c r="E26" s="31">
        <f t="shared" si="0"/>
        <v>839</v>
      </c>
      <c r="F26" s="30">
        <v>6800</v>
      </c>
      <c r="H26" s="31">
        <v>5</v>
      </c>
      <c r="I26" s="31" t="s">
        <v>232</v>
      </c>
      <c r="J26" s="31">
        <v>1800</v>
      </c>
      <c r="K26" s="31">
        <v>1350</v>
      </c>
      <c r="L26" s="31">
        <f t="shared" si="1"/>
        <v>450</v>
      </c>
      <c r="M26" s="30">
        <v>6150</v>
      </c>
      <c r="O26" s="31">
        <v>5</v>
      </c>
      <c r="P26" s="31" t="s">
        <v>232</v>
      </c>
      <c r="Q26" s="31">
        <f t="shared" si="3"/>
        <v>3800</v>
      </c>
      <c r="R26" s="31">
        <f t="shared" si="2"/>
        <v>2511</v>
      </c>
      <c r="S26" s="31">
        <f t="shared" si="2"/>
        <v>1289</v>
      </c>
      <c r="T26" s="31">
        <f t="shared" si="2"/>
        <v>12950</v>
      </c>
    </row>
    <row r="27" spans="1:20">
      <c r="A27" s="31">
        <v>6</v>
      </c>
      <c r="B27" s="31" t="s">
        <v>231</v>
      </c>
      <c r="C27" s="31">
        <v>3000</v>
      </c>
      <c r="D27" s="31">
        <v>1800</v>
      </c>
      <c r="E27" s="31">
        <f t="shared" si="0"/>
        <v>1200</v>
      </c>
      <c r="F27" s="30">
        <v>7500</v>
      </c>
      <c r="H27" s="31">
        <v>6</v>
      </c>
      <c r="I27" s="31" t="s">
        <v>231</v>
      </c>
      <c r="J27" s="31">
        <v>3000</v>
      </c>
      <c r="K27" s="31">
        <v>2305</v>
      </c>
      <c r="L27" s="31">
        <f t="shared" si="1"/>
        <v>695</v>
      </c>
      <c r="M27" s="30">
        <v>7300</v>
      </c>
      <c r="O27" s="31">
        <v>6</v>
      </c>
      <c r="P27" s="31" t="s">
        <v>231</v>
      </c>
      <c r="Q27" s="31">
        <f t="shared" si="3"/>
        <v>6000</v>
      </c>
      <c r="R27" s="31">
        <f t="shared" si="2"/>
        <v>4105</v>
      </c>
      <c r="S27" s="31">
        <f t="shared" si="2"/>
        <v>1895</v>
      </c>
      <c r="T27" s="31">
        <f t="shared" si="2"/>
        <v>14800</v>
      </c>
    </row>
    <row r="28" spans="1:20">
      <c r="A28" s="31">
        <v>7</v>
      </c>
      <c r="B28" s="31" t="s">
        <v>230</v>
      </c>
      <c r="C28" s="31">
        <v>3000</v>
      </c>
      <c r="D28" s="31">
        <v>2450</v>
      </c>
      <c r="E28" s="31">
        <f t="shared" si="0"/>
        <v>550</v>
      </c>
      <c r="F28" s="30">
        <v>7200</v>
      </c>
      <c r="H28" s="31">
        <v>7</v>
      </c>
      <c r="I28" s="31" t="s">
        <v>230</v>
      </c>
      <c r="J28" s="31">
        <v>2800</v>
      </c>
      <c r="K28" s="31">
        <v>2440</v>
      </c>
      <c r="L28" s="31">
        <f t="shared" si="1"/>
        <v>360</v>
      </c>
      <c r="M28" s="30">
        <v>6300</v>
      </c>
      <c r="O28" s="31">
        <v>7</v>
      </c>
      <c r="P28" s="31" t="s">
        <v>230</v>
      </c>
      <c r="Q28" s="31">
        <f t="shared" si="3"/>
        <v>5800</v>
      </c>
      <c r="R28" s="31">
        <f t="shared" si="2"/>
        <v>4890</v>
      </c>
      <c r="S28" s="31">
        <f t="shared" si="2"/>
        <v>910</v>
      </c>
      <c r="T28" s="31">
        <f t="shared" si="2"/>
        <v>13500</v>
      </c>
    </row>
    <row r="29" spans="1:20">
      <c r="A29" s="31">
        <v>8</v>
      </c>
      <c r="B29" s="31" t="s">
        <v>229</v>
      </c>
      <c r="C29" s="31">
        <v>3000</v>
      </c>
      <c r="D29" s="31">
        <v>2580</v>
      </c>
      <c r="E29" s="31">
        <f t="shared" si="0"/>
        <v>420</v>
      </c>
      <c r="F29" s="30">
        <v>8050</v>
      </c>
      <c r="H29" s="31">
        <v>8</v>
      </c>
      <c r="I29" s="31" t="s">
        <v>229</v>
      </c>
      <c r="J29" s="31">
        <v>2800</v>
      </c>
      <c r="K29" s="31">
        <v>2160</v>
      </c>
      <c r="L29" s="31">
        <f t="shared" si="1"/>
        <v>640</v>
      </c>
      <c r="M29" s="30">
        <v>7050</v>
      </c>
      <c r="O29" s="31">
        <v>8</v>
      </c>
      <c r="P29" s="31" t="s">
        <v>229</v>
      </c>
      <c r="Q29" s="31">
        <f t="shared" si="3"/>
        <v>5800</v>
      </c>
      <c r="R29" s="31">
        <f t="shared" si="2"/>
        <v>4740</v>
      </c>
      <c r="S29" s="31">
        <f t="shared" si="2"/>
        <v>1060</v>
      </c>
      <c r="T29" s="31">
        <f t="shared" si="2"/>
        <v>15100</v>
      </c>
    </row>
    <row r="30" spans="1:20">
      <c r="A30" s="31">
        <v>9</v>
      </c>
      <c r="B30" s="31" t="s">
        <v>228</v>
      </c>
      <c r="C30" s="31">
        <v>3000</v>
      </c>
      <c r="D30" s="31">
        <v>2600</v>
      </c>
      <c r="E30" s="31">
        <f t="shared" si="0"/>
        <v>400</v>
      </c>
      <c r="F30" s="30">
        <v>6600</v>
      </c>
      <c r="H30" s="31">
        <v>9</v>
      </c>
      <c r="I30" s="31" t="s">
        <v>228</v>
      </c>
      <c r="J30" s="31">
        <v>2700</v>
      </c>
      <c r="K30" s="31">
        <v>2390</v>
      </c>
      <c r="L30" s="31">
        <f t="shared" si="1"/>
        <v>310</v>
      </c>
      <c r="M30" s="30">
        <v>6430</v>
      </c>
      <c r="O30" s="31">
        <v>9</v>
      </c>
      <c r="P30" s="31" t="s">
        <v>228</v>
      </c>
      <c r="Q30" s="31">
        <f t="shared" si="3"/>
        <v>5700</v>
      </c>
      <c r="R30" s="31">
        <f t="shared" si="2"/>
        <v>4990</v>
      </c>
      <c r="S30" s="31">
        <f t="shared" si="2"/>
        <v>710</v>
      </c>
      <c r="T30" s="31">
        <f t="shared" si="2"/>
        <v>13030</v>
      </c>
    </row>
    <row r="31" spans="1:20">
      <c r="A31" s="31">
        <v>10</v>
      </c>
      <c r="B31" s="31" t="s">
        <v>227</v>
      </c>
      <c r="C31" s="31">
        <v>3000</v>
      </c>
      <c r="D31" s="31">
        <v>2235</v>
      </c>
      <c r="E31" s="31">
        <f t="shared" si="0"/>
        <v>765</v>
      </c>
      <c r="F31" s="30">
        <v>7750</v>
      </c>
      <c r="H31" s="31">
        <v>10</v>
      </c>
      <c r="I31" s="31" t="s">
        <v>227</v>
      </c>
      <c r="J31" s="31">
        <v>2500</v>
      </c>
      <c r="K31" s="31">
        <v>2190</v>
      </c>
      <c r="L31" s="31">
        <f t="shared" si="1"/>
        <v>310</v>
      </c>
      <c r="M31" s="30">
        <v>6600</v>
      </c>
      <c r="O31" s="31">
        <v>10</v>
      </c>
      <c r="P31" s="31" t="s">
        <v>227</v>
      </c>
      <c r="Q31" s="31">
        <f t="shared" si="3"/>
        <v>5500</v>
      </c>
      <c r="R31" s="31">
        <f t="shared" si="2"/>
        <v>4425</v>
      </c>
      <c r="S31" s="31">
        <f t="shared" si="2"/>
        <v>1075</v>
      </c>
      <c r="T31" s="31">
        <f t="shared" si="2"/>
        <v>14350</v>
      </c>
    </row>
    <row r="32" spans="1:20">
      <c r="A32" s="31">
        <v>11</v>
      </c>
      <c r="B32" s="31" t="s">
        <v>226</v>
      </c>
      <c r="C32" s="31">
        <v>4000</v>
      </c>
      <c r="D32" s="31">
        <v>2829</v>
      </c>
      <c r="E32" s="31">
        <f t="shared" si="0"/>
        <v>1171</v>
      </c>
      <c r="F32" s="30">
        <v>6822</v>
      </c>
      <c r="H32" s="31">
        <v>11</v>
      </c>
      <c r="I32" s="31" t="s">
        <v>226</v>
      </c>
      <c r="J32" s="31">
        <v>3500</v>
      </c>
      <c r="K32" s="31">
        <v>2524</v>
      </c>
      <c r="L32" s="31">
        <f t="shared" si="1"/>
        <v>976</v>
      </c>
      <c r="M32" s="30">
        <v>6600</v>
      </c>
      <c r="O32" s="31">
        <v>11</v>
      </c>
      <c r="P32" s="31" t="s">
        <v>226</v>
      </c>
      <c r="Q32" s="31">
        <f t="shared" si="3"/>
        <v>7500</v>
      </c>
      <c r="R32" s="31">
        <f t="shared" si="2"/>
        <v>5353</v>
      </c>
      <c r="S32" s="31">
        <f t="shared" si="2"/>
        <v>2147</v>
      </c>
      <c r="T32" s="31">
        <f t="shared" si="2"/>
        <v>13422</v>
      </c>
    </row>
    <row r="33" spans="1:20">
      <c r="A33" s="31">
        <v>12</v>
      </c>
      <c r="B33" s="31" t="s">
        <v>225</v>
      </c>
      <c r="C33" s="31">
        <v>4000</v>
      </c>
      <c r="D33" s="31">
        <v>3266</v>
      </c>
      <c r="E33" s="31">
        <f t="shared" si="0"/>
        <v>734</v>
      </c>
      <c r="F33" s="30">
        <v>6233</v>
      </c>
      <c r="H33" s="31">
        <v>12</v>
      </c>
      <c r="I33" s="31" t="s">
        <v>225</v>
      </c>
      <c r="J33" s="31">
        <v>3500</v>
      </c>
      <c r="K33" s="31">
        <v>3365</v>
      </c>
      <c r="L33" s="31">
        <f t="shared" si="1"/>
        <v>135</v>
      </c>
      <c r="M33" s="30">
        <v>6890</v>
      </c>
      <c r="O33" s="31">
        <v>12</v>
      </c>
      <c r="P33" s="31" t="s">
        <v>225</v>
      </c>
      <c r="Q33" s="31">
        <f t="shared" si="3"/>
        <v>7500</v>
      </c>
      <c r="R33" s="31">
        <f t="shared" si="2"/>
        <v>6631</v>
      </c>
      <c r="S33" s="31">
        <f t="shared" si="2"/>
        <v>869</v>
      </c>
      <c r="T33" s="31">
        <f t="shared" si="2"/>
        <v>13123</v>
      </c>
    </row>
    <row r="34" spans="1:20">
      <c r="A34" s="31">
        <v>13</v>
      </c>
      <c r="B34" s="31" t="s">
        <v>224</v>
      </c>
      <c r="C34" s="31">
        <v>4000</v>
      </c>
      <c r="D34" s="31">
        <v>3365</v>
      </c>
      <c r="E34" s="31">
        <f t="shared" si="0"/>
        <v>635</v>
      </c>
      <c r="F34" s="30">
        <v>8500</v>
      </c>
      <c r="H34" s="31">
        <v>13</v>
      </c>
      <c r="I34" s="31" t="s">
        <v>224</v>
      </c>
      <c r="J34" s="31">
        <v>4000</v>
      </c>
      <c r="K34" s="31">
        <v>3659</v>
      </c>
      <c r="L34" s="31">
        <f t="shared" si="1"/>
        <v>341</v>
      </c>
      <c r="M34" s="30">
        <v>7140</v>
      </c>
      <c r="O34" s="31">
        <v>13</v>
      </c>
      <c r="P34" s="31" t="s">
        <v>224</v>
      </c>
      <c r="Q34" s="31">
        <f t="shared" si="3"/>
        <v>8000</v>
      </c>
      <c r="R34" s="31">
        <f t="shared" si="2"/>
        <v>7024</v>
      </c>
      <c r="S34" s="31">
        <f t="shared" si="2"/>
        <v>976</v>
      </c>
      <c r="T34" s="31">
        <f t="shared" si="2"/>
        <v>15640</v>
      </c>
    </row>
    <row r="35" spans="1:20">
      <c r="A35" s="31">
        <v>14</v>
      </c>
      <c r="B35" s="31" t="s">
        <v>223</v>
      </c>
      <c r="C35" s="31">
        <v>4000</v>
      </c>
      <c r="D35" s="31">
        <v>3168</v>
      </c>
      <c r="E35" s="31">
        <f t="shared" si="0"/>
        <v>832</v>
      </c>
      <c r="F35" s="30">
        <v>8350</v>
      </c>
      <c r="H35" s="31">
        <v>14</v>
      </c>
      <c r="I35" s="31" t="s">
        <v>223</v>
      </c>
      <c r="J35" s="31">
        <v>4000</v>
      </c>
      <c r="K35" s="31">
        <v>3680</v>
      </c>
      <c r="L35" s="31">
        <f t="shared" si="1"/>
        <v>320</v>
      </c>
      <c r="M35" s="30">
        <v>8340</v>
      </c>
      <c r="O35" s="31">
        <v>14</v>
      </c>
      <c r="P35" s="31" t="s">
        <v>223</v>
      </c>
      <c r="Q35" s="31">
        <f t="shared" si="3"/>
        <v>8000</v>
      </c>
      <c r="R35" s="31">
        <f t="shared" si="2"/>
        <v>6848</v>
      </c>
      <c r="S35" s="31">
        <f t="shared" si="2"/>
        <v>1152</v>
      </c>
      <c r="T35" s="31">
        <f t="shared" si="2"/>
        <v>16690</v>
      </c>
    </row>
    <row r="36" spans="1:20">
      <c r="A36" s="31">
        <v>15</v>
      </c>
      <c r="B36" s="31" t="s">
        <v>222</v>
      </c>
      <c r="C36" s="31">
        <v>4000</v>
      </c>
      <c r="D36" s="31">
        <v>3240</v>
      </c>
      <c r="E36" s="31">
        <f t="shared" si="0"/>
        <v>760</v>
      </c>
      <c r="F36" s="30">
        <v>8200</v>
      </c>
      <c r="H36" s="31">
        <v>15</v>
      </c>
      <c r="I36" s="31" t="s">
        <v>222</v>
      </c>
      <c r="J36" s="31">
        <v>3800</v>
      </c>
      <c r="K36" s="31">
        <v>3304</v>
      </c>
      <c r="L36" s="31">
        <f t="shared" si="1"/>
        <v>496</v>
      </c>
      <c r="M36" s="30">
        <v>8100</v>
      </c>
      <c r="O36" s="31">
        <v>15</v>
      </c>
      <c r="P36" s="31" t="s">
        <v>222</v>
      </c>
      <c r="Q36" s="31">
        <f t="shared" si="3"/>
        <v>7800</v>
      </c>
      <c r="R36" s="31">
        <f t="shared" si="2"/>
        <v>6544</v>
      </c>
      <c r="S36" s="31">
        <f t="shared" si="2"/>
        <v>1256</v>
      </c>
      <c r="T36" s="31">
        <f t="shared" si="2"/>
        <v>16300</v>
      </c>
    </row>
    <row r="37" spans="1:20">
      <c r="A37" s="31">
        <v>16</v>
      </c>
      <c r="B37" s="31" t="s">
        <v>221</v>
      </c>
      <c r="C37" s="31">
        <v>5000</v>
      </c>
      <c r="D37" s="31">
        <v>4220</v>
      </c>
      <c r="E37" s="31">
        <f t="shared" si="0"/>
        <v>780</v>
      </c>
      <c r="F37" s="30">
        <v>8100</v>
      </c>
      <c r="H37" s="31">
        <v>16</v>
      </c>
      <c r="I37" s="31" t="s">
        <v>221</v>
      </c>
      <c r="J37" s="31">
        <v>4500</v>
      </c>
      <c r="K37" s="31">
        <v>4165</v>
      </c>
      <c r="L37" s="31">
        <f t="shared" si="1"/>
        <v>335</v>
      </c>
      <c r="M37" s="30">
        <v>7300</v>
      </c>
      <c r="O37" s="31">
        <v>16</v>
      </c>
      <c r="P37" s="31" t="s">
        <v>221</v>
      </c>
      <c r="Q37" s="31">
        <f t="shared" si="3"/>
        <v>9500</v>
      </c>
      <c r="R37" s="31">
        <f t="shared" si="2"/>
        <v>8385</v>
      </c>
      <c r="S37" s="31">
        <f t="shared" si="2"/>
        <v>1115</v>
      </c>
      <c r="T37" s="31">
        <f t="shared" si="2"/>
        <v>15400</v>
      </c>
    </row>
    <row r="38" spans="1:20">
      <c r="A38" s="31">
        <v>17</v>
      </c>
      <c r="B38" s="31" t="s">
        <v>220</v>
      </c>
      <c r="C38" s="31">
        <v>5000</v>
      </c>
      <c r="D38" s="31">
        <v>4263</v>
      </c>
      <c r="E38" s="31">
        <f t="shared" si="0"/>
        <v>737</v>
      </c>
      <c r="F38" s="30">
        <v>7500</v>
      </c>
      <c r="H38" s="31">
        <v>17</v>
      </c>
      <c r="I38" s="31" t="s">
        <v>220</v>
      </c>
      <c r="J38" s="31">
        <v>4800</v>
      </c>
      <c r="K38" s="31">
        <v>4195</v>
      </c>
      <c r="L38" s="31">
        <f t="shared" si="1"/>
        <v>605</v>
      </c>
      <c r="M38" s="30">
        <v>8200</v>
      </c>
      <c r="O38" s="31">
        <v>17</v>
      </c>
      <c r="P38" s="31" t="s">
        <v>220</v>
      </c>
      <c r="Q38" s="31">
        <f t="shared" si="3"/>
        <v>9800</v>
      </c>
      <c r="R38" s="31">
        <f t="shared" ref="R38:R41" si="4">D38+K38</f>
        <v>8458</v>
      </c>
      <c r="S38" s="31">
        <f t="shared" ref="S38:S41" si="5">E38+L38</f>
        <v>1342</v>
      </c>
      <c r="T38" s="31">
        <f t="shared" ref="T38:T41" si="6">F38+M38</f>
        <v>15700</v>
      </c>
    </row>
    <row r="39" spans="1:20">
      <c r="A39" s="31">
        <v>18</v>
      </c>
      <c r="B39" s="31" t="s">
        <v>219</v>
      </c>
      <c r="C39" s="31">
        <v>5000</v>
      </c>
      <c r="D39" s="31">
        <v>4400</v>
      </c>
      <c r="E39" s="31">
        <f t="shared" si="0"/>
        <v>600</v>
      </c>
      <c r="F39" s="30">
        <v>7800</v>
      </c>
      <c r="H39" s="31">
        <v>18</v>
      </c>
      <c r="I39" s="31" t="s">
        <v>219</v>
      </c>
      <c r="J39" s="31">
        <v>5000</v>
      </c>
      <c r="K39" s="31">
        <v>4298</v>
      </c>
      <c r="L39" s="31">
        <f t="shared" si="1"/>
        <v>702</v>
      </c>
      <c r="M39" s="30">
        <v>8600</v>
      </c>
      <c r="O39" s="31">
        <v>18</v>
      </c>
      <c r="P39" s="31" t="s">
        <v>219</v>
      </c>
      <c r="Q39" s="31">
        <f t="shared" si="3"/>
        <v>10000</v>
      </c>
      <c r="R39" s="31">
        <f t="shared" si="4"/>
        <v>8698</v>
      </c>
      <c r="S39" s="31">
        <f t="shared" si="5"/>
        <v>1302</v>
      </c>
      <c r="T39" s="31">
        <f t="shared" si="6"/>
        <v>16400</v>
      </c>
    </row>
    <row r="40" spans="1:20">
      <c r="A40" s="31">
        <v>19</v>
      </c>
      <c r="B40" s="31" t="s">
        <v>218</v>
      </c>
      <c r="C40" s="31">
        <v>5000</v>
      </c>
      <c r="D40" s="31">
        <v>4860</v>
      </c>
      <c r="E40" s="31">
        <f t="shared" si="0"/>
        <v>140</v>
      </c>
      <c r="F40" s="30">
        <v>8400</v>
      </c>
      <c r="H40" s="31">
        <v>19</v>
      </c>
      <c r="I40" s="31" t="s">
        <v>218</v>
      </c>
      <c r="J40" s="31">
        <v>5000</v>
      </c>
      <c r="K40" s="31">
        <v>4710</v>
      </c>
      <c r="L40" s="31">
        <f t="shared" si="1"/>
        <v>290</v>
      </c>
      <c r="M40" s="30">
        <v>8800</v>
      </c>
      <c r="O40" s="31">
        <v>19</v>
      </c>
      <c r="P40" s="31" t="s">
        <v>218</v>
      </c>
      <c r="Q40" s="31">
        <f t="shared" si="3"/>
        <v>10000</v>
      </c>
      <c r="R40" s="31">
        <f t="shared" si="4"/>
        <v>9570</v>
      </c>
      <c r="S40" s="31">
        <f t="shared" si="5"/>
        <v>430</v>
      </c>
      <c r="T40" s="31">
        <f t="shared" si="6"/>
        <v>17200</v>
      </c>
    </row>
    <row r="41" spans="1:20">
      <c r="A41" s="31">
        <v>20</v>
      </c>
      <c r="B41" s="31" t="s">
        <v>217</v>
      </c>
      <c r="C41" s="31">
        <v>5000</v>
      </c>
      <c r="D41" s="31">
        <v>4670</v>
      </c>
      <c r="E41" s="31">
        <f t="shared" si="0"/>
        <v>330</v>
      </c>
      <c r="F41" s="30">
        <v>8620</v>
      </c>
      <c r="H41" s="31">
        <v>20</v>
      </c>
      <c r="I41" s="31" t="s">
        <v>217</v>
      </c>
      <c r="J41" s="31">
        <v>5000</v>
      </c>
      <c r="K41" s="31">
        <v>4600</v>
      </c>
      <c r="L41" s="31">
        <f t="shared" si="1"/>
        <v>400</v>
      </c>
      <c r="M41" s="30">
        <v>8400</v>
      </c>
      <c r="O41" s="31">
        <v>20</v>
      </c>
      <c r="P41" s="31" t="s">
        <v>217</v>
      </c>
      <c r="Q41" s="31">
        <f t="shared" si="3"/>
        <v>10000</v>
      </c>
      <c r="R41" s="31">
        <f t="shared" si="4"/>
        <v>9270</v>
      </c>
      <c r="S41" s="31">
        <f t="shared" si="5"/>
        <v>730</v>
      </c>
      <c r="T41" s="31">
        <f t="shared" si="6"/>
        <v>17020</v>
      </c>
    </row>
  </sheetData>
  <mergeCells count="3">
    <mergeCell ref="A20:F20"/>
    <mergeCell ref="H20:M20"/>
    <mergeCell ref="O20:T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topLeftCell="A46" zoomScale="59" zoomScaleNormal="59" workbookViewId="0">
      <selection activeCell="P82" sqref="P82"/>
    </sheetView>
  </sheetViews>
  <sheetFormatPr defaultRowHeight="15"/>
  <cols>
    <col min="1" max="1" width="22.140625" customWidth="1"/>
    <col min="2" max="2" width="15.85546875" customWidth="1"/>
    <col min="3" max="3" width="20.85546875" customWidth="1"/>
    <col min="4" max="4" width="22.140625" customWidth="1"/>
    <col min="5" max="5" width="15.42578125" customWidth="1"/>
    <col min="6" max="6" width="14.7109375" customWidth="1"/>
    <col min="7" max="7" width="16.42578125" customWidth="1"/>
    <col min="8" max="8" width="17.140625" customWidth="1"/>
    <col min="10" max="10" width="21.140625" customWidth="1"/>
    <col min="11" max="11" width="19.140625" customWidth="1"/>
    <col min="12" max="13" width="17.85546875" customWidth="1"/>
    <col min="15" max="15" width="15.42578125" customWidth="1"/>
    <col min="17" max="17" width="14.42578125" customWidth="1"/>
  </cols>
  <sheetData>
    <row r="1" spans="1:17" ht="15.75">
      <c r="A1" s="44">
        <v>43850</v>
      </c>
      <c r="B1" s="44"/>
      <c r="C1" s="44"/>
      <c r="D1" s="44"/>
      <c r="E1" s="44"/>
      <c r="F1" s="44"/>
      <c r="G1" s="44"/>
      <c r="H1" s="44"/>
      <c r="J1" s="45">
        <v>43862</v>
      </c>
      <c r="K1" s="45"/>
      <c r="L1" s="45"/>
      <c r="M1" s="45"/>
      <c r="N1" s="45"/>
      <c r="O1" s="45"/>
      <c r="P1" s="45"/>
      <c r="Q1" s="45"/>
    </row>
    <row r="2" spans="1:17" ht="15.75">
      <c r="A2" s="39" t="s">
        <v>251</v>
      </c>
      <c r="B2" s="40" t="s">
        <v>250</v>
      </c>
      <c r="C2" s="40" t="s">
        <v>201</v>
      </c>
      <c r="D2" s="39" t="s">
        <v>249</v>
      </c>
      <c r="E2" s="39" t="s">
        <v>248</v>
      </c>
      <c r="F2" s="39" t="s">
        <v>247</v>
      </c>
      <c r="G2" s="39" t="s">
        <v>246</v>
      </c>
      <c r="H2" s="39" t="s">
        <v>245</v>
      </c>
      <c r="J2" s="39" t="s">
        <v>251</v>
      </c>
      <c r="K2" s="40" t="s">
        <v>250</v>
      </c>
      <c r="L2" s="40" t="s">
        <v>201</v>
      </c>
      <c r="M2" s="39" t="s">
        <v>249</v>
      </c>
      <c r="N2" s="39" t="s">
        <v>248</v>
      </c>
      <c r="O2" s="39" t="s">
        <v>247</v>
      </c>
      <c r="P2" s="39" t="s">
        <v>246</v>
      </c>
      <c r="Q2" s="39" t="s">
        <v>245</v>
      </c>
    </row>
    <row r="3" spans="1:17" ht="15.75">
      <c r="A3" s="38">
        <v>1</v>
      </c>
      <c r="B3" s="37" t="s">
        <v>255</v>
      </c>
      <c r="C3" s="37" t="s">
        <v>197</v>
      </c>
      <c r="D3" s="36">
        <v>28</v>
      </c>
      <c r="E3" s="36">
        <f t="shared" ref="E3:E11" si="0">31-D3</f>
        <v>3</v>
      </c>
      <c r="F3" s="35">
        <v>10000</v>
      </c>
      <c r="G3" s="36">
        <v>70000</v>
      </c>
      <c r="H3" s="35">
        <f t="shared" ref="H3:H11" si="1">F3+G3</f>
        <v>80000</v>
      </c>
      <c r="J3" s="38">
        <v>1</v>
      </c>
      <c r="K3" s="37" t="s">
        <v>255</v>
      </c>
      <c r="L3" s="37" t="s">
        <v>197</v>
      </c>
      <c r="M3" s="36">
        <v>25</v>
      </c>
      <c r="N3" s="36">
        <f t="shared" ref="N3:N11" si="2">28-M3</f>
        <v>3</v>
      </c>
      <c r="O3" s="35">
        <v>8000</v>
      </c>
      <c r="P3" s="36">
        <v>70000</v>
      </c>
      <c r="Q3" s="35">
        <f t="shared" ref="Q3:Q11" si="3">O3+P3</f>
        <v>78000</v>
      </c>
    </row>
    <row r="4" spans="1:17" ht="15.75">
      <c r="A4" s="38">
        <v>2</v>
      </c>
      <c r="B4" s="37" t="s">
        <v>254</v>
      </c>
      <c r="C4" s="37" t="s">
        <v>191</v>
      </c>
      <c r="D4" s="36">
        <v>27</v>
      </c>
      <c r="E4" s="36">
        <f t="shared" si="0"/>
        <v>4</v>
      </c>
      <c r="F4" s="35">
        <v>5000</v>
      </c>
      <c r="G4" s="36">
        <v>50000</v>
      </c>
      <c r="H4" s="35">
        <f t="shared" si="1"/>
        <v>55000</v>
      </c>
      <c r="J4" s="38">
        <v>2</v>
      </c>
      <c r="K4" s="37" t="s">
        <v>254</v>
      </c>
      <c r="L4" s="37" t="s">
        <v>191</v>
      </c>
      <c r="M4" s="36">
        <v>26</v>
      </c>
      <c r="N4" s="36">
        <f t="shared" si="2"/>
        <v>2</v>
      </c>
      <c r="O4" s="35">
        <v>4000</v>
      </c>
      <c r="P4" s="36">
        <v>50000</v>
      </c>
      <c r="Q4" s="35">
        <f t="shared" si="3"/>
        <v>54000</v>
      </c>
    </row>
    <row r="5" spans="1:17" ht="15.75">
      <c r="A5" s="38">
        <v>3</v>
      </c>
      <c r="B5" s="37" t="s">
        <v>257</v>
      </c>
      <c r="C5" s="37" t="s">
        <v>191</v>
      </c>
      <c r="D5" s="36">
        <v>28</v>
      </c>
      <c r="E5" s="36">
        <f t="shared" si="0"/>
        <v>3</v>
      </c>
      <c r="F5" s="35">
        <v>5000</v>
      </c>
      <c r="G5" s="36">
        <v>50000</v>
      </c>
      <c r="H5" s="35">
        <f t="shared" si="1"/>
        <v>55000</v>
      </c>
      <c r="J5" s="38">
        <v>3</v>
      </c>
      <c r="K5" s="37" t="s">
        <v>257</v>
      </c>
      <c r="L5" s="37" t="s">
        <v>191</v>
      </c>
      <c r="M5" s="36">
        <v>23</v>
      </c>
      <c r="N5" s="36">
        <f t="shared" si="2"/>
        <v>5</v>
      </c>
      <c r="O5" s="35">
        <v>4000</v>
      </c>
      <c r="P5" s="36">
        <v>50000</v>
      </c>
      <c r="Q5" s="35">
        <f t="shared" si="3"/>
        <v>54000</v>
      </c>
    </row>
    <row r="6" spans="1:17" ht="15.75">
      <c r="A6" s="38">
        <v>4</v>
      </c>
      <c r="B6" s="37" t="s">
        <v>256</v>
      </c>
      <c r="C6" s="37" t="s">
        <v>175</v>
      </c>
      <c r="D6" s="36">
        <v>25</v>
      </c>
      <c r="E6" s="36">
        <f t="shared" si="0"/>
        <v>6</v>
      </c>
      <c r="F6" s="35">
        <v>4000</v>
      </c>
      <c r="G6" s="36">
        <v>45000</v>
      </c>
      <c r="H6" s="35">
        <f t="shared" si="1"/>
        <v>49000</v>
      </c>
      <c r="J6" s="38">
        <v>4</v>
      </c>
      <c r="K6" s="37" t="s">
        <v>256</v>
      </c>
      <c r="L6" s="37" t="s">
        <v>175</v>
      </c>
      <c r="M6" s="36">
        <v>21</v>
      </c>
      <c r="N6" s="36">
        <f t="shared" si="2"/>
        <v>7</v>
      </c>
      <c r="O6" s="35">
        <v>3000</v>
      </c>
      <c r="P6" s="36">
        <v>45000</v>
      </c>
      <c r="Q6" s="35">
        <f t="shared" si="3"/>
        <v>48000</v>
      </c>
    </row>
    <row r="7" spans="1:17" ht="15.75">
      <c r="A7" s="38">
        <v>5</v>
      </c>
      <c r="B7" s="37" t="s">
        <v>253</v>
      </c>
      <c r="C7" s="37" t="s">
        <v>175</v>
      </c>
      <c r="D7" s="36">
        <v>24</v>
      </c>
      <c r="E7" s="36">
        <f t="shared" si="0"/>
        <v>7</v>
      </c>
      <c r="F7" s="35">
        <v>4000</v>
      </c>
      <c r="G7" s="36">
        <v>4000</v>
      </c>
      <c r="H7" s="35">
        <f t="shared" si="1"/>
        <v>8000</v>
      </c>
      <c r="J7" s="38">
        <v>5</v>
      </c>
      <c r="K7" s="37" t="s">
        <v>253</v>
      </c>
      <c r="L7" s="37" t="s">
        <v>175</v>
      </c>
      <c r="M7" s="36">
        <v>22</v>
      </c>
      <c r="N7" s="36">
        <f t="shared" si="2"/>
        <v>6</v>
      </c>
      <c r="O7" s="35">
        <v>3000</v>
      </c>
      <c r="P7" s="36">
        <v>4000</v>
      </c>
      <c r="Q7" s="35">
        <f t="shared" si="3"/>
        <v>7000</v>
      </c>
    </row>
    <row r="8" spans="1:17" ht="15.75">
      <c r="A8" s="38">
        <v>6</v>
      </c>
      <c r="B8" s="37" t="s">
        <v>258</v>
      </c>
      <c r="C8" s="37" t="s">
        <v>175</v>
      </c>
      <c r="D8" s="36">
        <v>26</v>
      </c>
      <c r="E8" s="36">
        <f t="shared" si="0"/>
        <v>5</v>
      </c>
      <c r="F8" s="35">
        <v>4000</v>
      </c>
      <c r="G8" s="36">
        <v>50000</v>
      </c>
      <c r="H8" s="35">
        <f t="shared" si="1"/>
        <v>54000</v>
      </c>
      <c r="J8" s="38">
        <v>6</v>
      </c>
      <c r="K8" s="37" t="s">
        <v>258</v>
      </c>
      <c r="L8" s="37" t="s">
        <v>175</v>
      </c>
      <c r="M8" s="36">
        <v>26</v>
      </c>
      <c r="N8" s="36">
        <f t="shared" si="2"/>
        <v>2</v>
      </c>
      <c r="O8" s="35">
        <v>3000</v>
      </c>
      <c r="P8" s="36">
        <v>50000</v>
      </c>
      <c r="Q8" s="35">
        <f t="shared" si="3"/>
        <v>53000</v>
      </c>
    </row>
    <row r="9" spans="1:17" ht="15.75">
      <c r="A9" s="38">
        <v>7</v>
      </c>
      <c r="B9" s="37" t="s">
        <v>259</v>
      </c>
      <c r="C9" s="37" t="s">
        <v>175</v>
      </c>
      <c r="D9" s="36">
        <v>27</v>
      </c>
      <c r="E9" s="36">
        <f t="shared" si="0"/>
        <v>4</v>
      </c>
      <c r="F9" s="35">
        <v>4000</v>
      </c>
      <c r="G9" s="36">
        <v>47000</v>
      </c>
      <c r="H9" s="35">
        <f t="shared" si="1"/>
        <v>51000</v>
      </c>
      <c r="J9" s="38">
        <v>7</v>
      </c>
      <c r="K9" s="37" t="s">
        <v>259</v>
      </c>
      <c r="L9" s="37" t="s">
        <v>175</v>
      </c>
      <c r="M9" s="36">
        <v>26</v>
      </c>
      <c r="N9" s="36">
        <f t="shared" si="2"/>
        <v>2</v>
      </c>
      <c r="O9" s="35">
        <v>3000</v>
      </c>
      <c r="P9" s="36">
        <v>47000</v>
      </c>
      <c r="Q9" s="35">
        <f t="shared" si="3"/>
        <v>50000</v>
      </c>
    </row>
    <row r="10" spans="1:17" ht="15.75">
      <c r="A10" s="38">
        <v>8</v>
      </c>
      <c r="B10" s="37" t="s">
        <v>260</v>
      </c>
      <c r="C10" s="37" t="s">
        <v>175</v>
      </c>
      <c r="D10" s="36">
        <v>29</v>
      </c>
      <c r="E10" s="36">
        <f t="shared" si="0"/>
        <v>2</v>
      </c>
      <c r="F10" s="35">
        <v>4000</v>
      </c>
      <c r="G10" s="36">
        <v>35000</v>
      </c>
      <c r="H10" s="35">
        <f t="shared" si="1"/>
        <v>39000</v>
      </c>
      <c r="J10" s="38">
        <v>8</v>
      </c>
      <c r="K10" s="37" t="s">
        <v>260</v>
      </c>
      <c r="L10" s="37" t="s">
        <v>175</v>
      </c>
      <c r="M10" s="36">
        <v>28</v>
      </c>
      <c r="N10" s="36">
        <f t="shared" si="2"/>
        <v>0</v>
      </c>
      <c r="O10" s="35">
        <v>3000</v>
      </c>
      <c r="P10" s="36">
        <v>35000</v>
      </c>
      <c r="Q10" s="35">
        <f t="shared" si="3"/>
        <v>38000</v>
      </c>
    </row>
    <row r="11" spans="1:17" ht="15.75">
      <c r="A11" s="38">
        <v>9</v>
      </c>
      <c r="B11" s="37" t="s">
        <v>261</v>
      </c>
      <c r="C11" s="37" t="s">
        <v>168</v>
      </c>
      <c r="D11" s="36">
        <v>23</v>
      </c>
      <c r="E11" s="36">
        <f t="shared" si="0"/>
        <v>8</v>
      </c>
      <c r="F11" s="35">
        <v>3000</v>
      </c>
      <c r="G11" s="36">
        <v>38000</v>
      </c>
      <c r="H11" s="35">
        <f t="shared" si="1"/>
        <v>41000</v>
      </c>
      <c r="J11" s="38">
        <v>9</v>
      </c>
      <c r="K11" s="37" t="s">
        <v>261</v>
      </c>
      <c r="L11" s="37" t="s">
        <v>168</v>
      </c>
      <c r="M11" s="36">
        <v>24</v>
      </c>
      <c r="N11" s="36">
        <f t="shared" si="2"/>
        <v>4</v>
      </c>
      <c r="O11" s="35">
        <v>2000</v>
      </c>
      <c r="P11" s="36">
        <v>38000</v>
      </c>
      <c r="Q11" s="35">
        <f t="shared" si="3"/>
        <v>40000</v>
      </c>
    </row>
    <row r="13" spans="1:17" ht="15.75">
      <c r="A13" s="45">
        <v>43891</v>
      </c>
      <c r="B13" s="45"/>
      <c r="C13" s="45"/>
      <c r="D13" s="45"/>
      <c r="E13" s="45"/>
      <c r="F13" s="45"/>
      <c r="G13" s="45"/>
      <c r="H13" s="45"/>
      <c r="J13" s="45">
        <v>43922</v>
      </c>
      <c r="K13" s="45"/>
      <c r="L13" s="45"/>
      <c r="M13" s="45"/>
      <c r="N13" s="45"/>
      <c r="O13" s="45"/>
      <c r="P13" s="45"/>
      <c r="Q13" s="45"/>
    </row>
    <row r="14" spans="1:17" ht="15.75">
      <c r="A14" s="39" t="s">
        <v>251</v>
      </c>
      <c r="B14" s="40" t="s">
        <v>250</v>
      </c>
      <c r="C14" s="40" t="s">
        <v>201</v>
      </c>
      <c r="D14" s="39" t="s">
        <v>249</v>
      </c>
      <c r="E14" s="39" t="s">
        <v>248</v>
      </c>
      <c r="F14" s="39" t="s">
        <v>247</v>
      </c>
      <c r="G14" s="39" t="s">
        <v>246</v>
      </c>
      <c r="H14" s="39" t="s">
        <v>245</v>
      </c>
      <c r="J14" s="39" t="s">
        <v>251</v>
      </c>
      <c r="K14" s="40" t="s">
        <v>250</v>
      </c>
      <c r="L14" s="40" t="s">
        <v>201</v>
      </c>
      <c r="M14" s="39" t="s">
        <v>249</v>
      </c>
      <c r="N14" s="39" t="s">
        <v>248</v>
      </c>
      <c r="O14" s="39" t="s">
        <v>247</v>
      </c>
      <c r="P14" s="39" t="s">
        <v>246</v>
      </c>
      <c r="Q14" s="39" t="s">
        <v>245</v>
      </c>
    </row>
    <row r="15" spans="1:17" ht="15.75">
      <c r="A15" s="38">
        <v>1</v>
      </c>
      <c r="B15" s="37" t="s">
        <v>255</v>
      </c>
      <c r="C15" s="37" t="s">
        <v>197</v>
      </c>
      <c r="D15" s="36">
        <v>22</v>
      </c>
      <c r="E15" s="36">
        <f t="shared" ref="E15:E23" si="4">31-D15</f>
        <v>9</v>
      </c>
      <c r="F15" s="35">
        <v>10000</v>
      </c>
      <c r="G15" s="36">
        <v>70000</v>
      </c>
      <c r="H15" s="35">
        <f t="shared" ref="H15:H23" si="5">F15+G15</f>
        <v>80000</v>
      </c>
      <c r="J15" s="38">
        <v>1</v>
      </c>
      <c r="K15" s="37" t="s">
        <v>255</v>
      </c>
      <c r="L15" s="37" t="s">
        <v>197</v>
      </c>
      <c r="M15" s="36">
        <v>29</v>
      </c>
      <c r="N15" s="36">
        <f t="shared" ref="N15:N23" si="6">30-M15</f>
        <v>1</v>
      </c>
      <c r="O15" s="35">
        <v>8000</v>
      </c>
      <c r="P15" s="36">
        <v>70000</v>
      </c>
      <c r="Q15" s="35">
        <f t="shared" ref="Q15:Q23" si="7">O15+P15</f>
        <v>78000</v>
      </c>
    </row>
    <row r="16" spans="1:17" ht="15.75">
      <c r="A16" s="38">
        <v>2</v>
      </c>
      <c r="B16" s="37" t="s">
        <v>254</v>
      </c>
      <c r="C16" s="37" t="s">
        <v>191</v>
      </c>
      <c r="D16" s="36">
        <v>23</v>
      </c>
      <c r="E16" s="36">
        <f t="shared" si="4"/>
        <v>8</v>
      </c>
      <c r="F16" s="35">
        <v>5000</v>
      </c>
      <c r="G16" s="36">
        <v>50000</v>
      </c>
      <c r="H16" s="35">
        <f t="shared" si="5"/>
        <v>55000</v>
      </c>
      <c r="J16" s="38">
        <v>2</v>
      </c>
      <c r="K16" s="37" t="s">
        <v>254</v>
      </c>
      <c r="L16" s="37" t="s">
        <v>191</v>
      </c>
      <c r="M16" s="36">
        <v>29</v>
      </c>
      <c r="N16" s="36">
        <f t="shared" si="6"/>
        <v>1</v>
      </c>
      <c r="O16" s="35">
        <v>4000</v>
      </c>
      <c r="P16" s="36">
        <v>50000</v>
      </c>
      <c r="Q16" s="35">
        <f t="shared" si="7"/>
        <v>54000</v>
      </c>
    </row>
    <row r="17" spans="1:17" ht="15.75">
      <c r="A17" s="38">
        <v>3</v>
      </c>
      <c r="B17" s="37" t="s">
        <v>257</v>
      </c>
      <c r="C17" s="37" t="s">
        <v>191</v>
      </c>
      <c r="D17" s="36">
        <v>24</v>
      </c>
      <c r="E17" s="36">
        <f t="shared" si="4"/>
        <v>7</v>
      </c>
      <c r="F17" s="35">
        <v>5000</v>
      </c>
      <c r="G17" s="36">
        <v>50000</v>
      </c>
      <c r="H17" s="35">
        <f t="shared" si="5"/>
        <v>55000</v>
      </c>
      <c r="J17" s="38">
        <v>3</v>
      </c>
      <c r="K17" s="37" t="s">
        <v>257</v>
      </c>
      <c r="L17" s="37" t="s">
        <v>191</v>
      </c>
      <c r="M17" s="36">
        <v>23</v>
      </c>
      <c r="N17" s="36">
        <f t="shared" si="6"/>
        <v>7</v>
      </c>
      <c r="O17" s="35">
        <v>4000</v>
      </c>
      <c r="P17" s="36">
        <v>50000</v>
      </c>
      <c r="Q17" s="35">
        <f t="shared" si="7"/>
        <v>54000</v>
      </c>
    </row>
    <row r="18" spans="1:17" ht="15.75">
      <c r="A18" s="38">
        <v>4</v>
      </c>
      <c r="B18" s="37" t="s">
        <v>256</v>
      </c>
      <c r="C18" s="37" t="s">
        <v>175</v>
      </c>
      <c r="D18" s="36">
        <v>22</v>
      </c>
      <c r="E18" s="36">
        <f t="shared" si="4"/>
        <v>9</v>
      </c>
      <c r="F18" s="35">
        <v>3000</v>
      </c>
      <c r="G18" s="36">
        <v>45000</v>
      </c>
      <c r="H18" s="35">
        <f t="shared" si="5"/>
        <v>48000</v>
      </c>
      <c r="J18" s="38">
        <v>4</v>
      </c>
      <c r="K18" s="37" t="s">
        <v>256</v>
      </c>
      <c r="L18" s="37" t="s">
        <v>175</v>
      </c>
      <c r="M18" s="36">
        <v>28</v>
      </c>
      <c r="N18" s="36">
        <f t="shared" si="6"/>
        <v>2</v>
      </c>
      <c r="O18" s="35">
        <v>3000</v>
      </c>
      <c r="P18" s="36">
        <v>45000</v>
      </c>
      <c r="Q18" s="35">
        <f t="shared" si="7"/>
        <v>48000</v>
      </c>
    </row>
    <row r="19" spans="1:17" ht="15.75">
      <c r="A19" s="38">
        <v>5</v>
      </c>
      <c r="B19" s="37" t="s">
        <v>253</v>
      </c>
      <c r="C19" s="37" t="s">
        <v>175</v>
      </c>
      <c r="D19" s="36">
        <v>21</v>
      </c>
      <c r="E19" s="36">
        <f t="shared" si="4"/>
        <v>10</v>
      </c>
      <c r="F19" s="35">
        <v>3000</v>
      </c>
      <c r="G19" s="36">
        <v>4000</v>
      </c>
      <c r="H19" s="35">
        <f t="shared" si="5"/>
        <v>7000</v>
      </c>
      <c r="J19" s="38">
        <v>5</v>
      </c>
      <c r="K19" s="37" t="s">
        <v>253</v>
      </c>
      <c r="L19" s="37" t="s">
        <v>175</v>
      </c>
      <c r="M19" s="36">
        <v>20</v>
      </c>
      <c r="N19" s="36">
        <f t="shared" si="6"/>
        <v>10</v>
      </c>
      <c r="O19" s="35">
        <v>3000</v>
      </c>
      <c r="P19" s="36">
        <v>4000</v>
      </c>
      <c r="Q19" s="35">
        <f t="shared" si="7"/>
        <v>7000</v>
      </c>
    </row>
    <row r="20" spans="1:17" ht="15.75">
      <c r="A20" s="38">
        <v>6</v>
      </c>
      <c r="B20" s="37" t="s">
        <v>258</v>
      </c>
      <c r="C20" s="37" t="s">
        <v>175</v>
      </c>
      <c r="D20" s="36">
        <v>26</v>
      </c>
      <c r="E20" s="36">
        <f t="shared" si="4"/>
        <v>5</v>
      </c>
      <c r="F20" s="35">
        <v>3000</v>
      </c>
      <c r="G20" s="36">
        <v>50000</v>
      </c>
      <c r="H20" s="35">
        <f t="shared" si="5"/>
        <v>53000</v>
      </c>
      <c r="J20" s="38">
        <v>6</v>
      </c>
      <c r="K20" s="37" t="s">
        <v>258</v>
      </c>
      <c r="L20" s="37" t="s">
        <v>175</v>
      </c>
      <c r="M20" s="36">
        <v>24</v>
      </c>
      <c r="N20" s="36">
        <f t="shared" si="6"/>
        <v>6</v>
      </c>
      <c r="O20" s="35">
        <v>3000</v>
      </c>
      <c r="P20" s="36">
        <v>50000</v>
      </c>
      <c r="Q20" s="35">
        <f t="shared" si="7"/>
        <v>53000</v>
      </c>
    </row>
    <row r="21" spans="1:17" ht="15.75">
      <c r="A21" s="38">
        <v>7</v>
      </c>
      <c r="B21" s="37" t="s">
        <v>259</v>
      </c>
      <c r="C21" s="37" t="s">
        <v>175</v>
      </c>
      <c r="D21" s="36">
        <v>26</v>
      </c>
      <c r="E21" s="36">
        <f t="shared" si="4"/>
        <v>5</v>
      </c>
      <c r="F21" s="35">
        <v>3000</v>
      </c>
      <c r="G21" s="36">
        <v>47000</v>
      </c>
      <c r="H21" s="35">
        <f t="shared" si="5"/>
        <v>50000</v>
      </c>
      <c r="J21" s="38">
        <v>7</v>
      </c>
      <c r="K21" s="37" t="s">
        <v>259</v>
      </c>
      <c r="L21" s="37" t="s">
        <v>175</v>
      </c>
      <c r="M21" s="36">
        <v>26</v>
      </c>
      <c r="N21" s="36">
        <f t="shared" si="6"/>
        <v>4</v>
      </c>
      <c r="O21" s="35">
        <v>3000</v>
      </c>
      <c r="P21" s="36">
        <v>47000</v>
      </c>
      <c r="Q21" s="35">
        <f t="shared" si="7"/>
        <v>50000</v>
      </c>
    </row>
    <row r="22" spans="1:17" ht="15.75">
      <c r="A22" s="38">
        <v>8</v>
      </c>
      <c r="B22" s="37" t="s">
        <v>260</v>
      </c>
      <c r="C22" s="37" t="s">
        <v>175</v>
      </c>
      <c r="D22" s="36">
        <v>23</v>
      </c>
      <c r="E22" s="36">
        <f t="shared" si="4"/>
        <v>8</v>
      </c>
      <c r="F22" s="35">
        <v>3000</v>
      </c>
      <c r="G22" s="36">
        <v>35000</v>
      </c>
      <c r="H22" s="35">
        <f t="shared" si="5"/>
        <v>38000</v>
      </c>
      <c r="J22" s="38">
        <v>8</v>
      </c>
      <c r="K22" s="37" t="s">
        <v>260</v>
      </c>
      <c r="L22" s="37" t="s">
        <v>175</v>
      </c>
      <c r="M22" s="36">
        <v>21</v>
      </c>
      <c r="N22" s="36">
        <f t="shared" si="6"/>
        <v>9</v>
      </c>
      <c r="O22" s="35">
        <v>3000</v>
      </c>
      <c r="P22" s="36">
        <v>35000</v>
      </c>
      <c r="Q22" s="35">
        <f t="shared" si="7"/>
        <v>38000</v>
      </c>
    </row>
    <row r="23" spans="1:17" ht="15.75">
      <c r="A23" s="38">
        <v>9</v>
      </c>
      <c r="B23" s="37" t="s">
        <v>261</v>
      </c>
      <c r="C23" s="37" t="s">
        <v>168</v>
      </c>
      <c r="D23" s="36">
        <v>24</v>
      </c>
      <c r="E23" s="36">
        <f t="shared" si="4"/>
        <v>7</v>
      </c>
      <c r="F23" s="35">
        <v>2000</v>
      </c>
      <c r="G23" s="36">
        <v>38000</v>
      </c>
      <c r="H23" s="35">
        <f t="shared" si="5"/>
        <v>40000</v>
      </c>
      <c r="J23" s="38">
        <v>9</v>
      </c>
      <c r="K23" s="37" t="s">
        <v>261</v>
      </c>
      <c r="L23" s="37" t="s">
        <v>168</v>
      </c>
      <c r="M23" s="36">
        <v>27</v>
      </c>
      <c r="N23" s="36">
        <f t="shared" si="6"/>
        <v>3</v>
      </c>
      <c r="O23" s="35">
        <v>2000</v>
      </c>
      <c r="P23" s="36">
        <v>38000</v>
      </c>
      <c r="Q23" s="35">
        <f t="shared" si="7"/>
        <v>40000</v>
      </c>
    </row>
    <row r="25" spans="1:17" ht="15.75">
      <c r="A25" s="45">
        <v>43952</v>
      </c>
      <c r="B25" s="45"/>
      <c r="C25" s="45"/>
      <c r="D25" s="45"/>
      <c r="E25" s="45"/>
      <c r="F25" s="45"/>
      <c r="G25" s="45"/>
      <c r="H25" s="45"/>
      <c r="J25" s="45">
        <v>43983</v>
      </c>
      <c r="K25" s="45"/>
      <c r="L25" s="45"/>
      <c r="M25" s="45"/>
      <c r="N25" s="45"/>
      <c r="O25" s="45"/>
      <c r="P25" s="45"/>
      <c r="Q25" s="45"/>
    </row>
    <row r="26" spans="1:17" ht="15.75">
      <c r="A26" s="39" t="s">
        <v>251</v>
      </c>
      <c r="B26" s="40" t="s">
        <v>250</v>
      </c>
      <c r="C26" s="40" t="s">
        <v>201</v>
      </c>
      <c r="D26" s="39" t="s">
        <v>249</v>
      </c>
      <c r="E26" s="39" t="s">
        <v>248</v>
      </c>
      <c r="F26" s="39" t="s">
        <v>247</v>
      </c>
      <c r="G26" s="39" t="s">
        <v>246</v>
      </c>
      <c r="H26" s="39" t="s">
        <v>245</v>
      </c>
      <c r="J26" s="39" t="s">
        <v>251</v>
      </c>
      <c r="K26" s="40" t="s">
        <v>250</v>
      </c>
      <c r="L26" s="40" t="s">
        <v>201</v>
      </c>
      <c r="M26" s="39" t="s">
        <v>249</v>
      </c>
      <c r="N26" s="39" t="s">
        <v>248</v>
      </c>
      <c r="O26" s="39" t="s">
        <v>247</v>
      </c>
      <c r="P26" s="39" t="s">
        <v>246</v>
      </c>
      <c r="Q26" s="39" t="s">
        <v>245</v>
      </c>
    </row>
    <row r="27" spans="1:17" ht="15.75">
      <c r="A27" s="38">
        <v>1</v>
      </c>
      <c r="B27" s="37" t="s">
        <v>255</v>
      </c>
      <c r="C27" s="37" t="s">
        <v>197</v>
      </c>
      <c r="D27" s="36">
        <v>30</v>
      </c>
      <c r="E27" s="36">
        <f t="shared" ref="E27:E35" si="8">31-D27</f>
        <v>1</v>
      </c>
      <c r="F27" s="35">
        <v>8000</v>
      </c>
      <c r="G27" s="36">
        <v>70000</v>
      </c>
      <c r="H27" s="35">
        <f t="shared" ref="H27:H35" si="9">F27+G27</f>
        <v>78000</v>
      </c>
      <c r="J27" s="38">
        <v>1</v>
      </c>
      <c r="K27" s="37" t="s">
        <v>255</v>
      </c>
      <c r="L27" s="37" t="s">
        <v>197</v>
      </c>
      <c r="M27" s="36">
        <v>22</v>
      </c>
      <c r="N27" s="36">
        <f t="shared" ref="N27:N35" si="10">30-M27</f>
        <v>8</v>
      </c>
      <c r="O27" s="35">
        <v>8000</v>
      </c>
      <c r="P27" s="36">
        <v>70000</v>
      </c>
      <c r="Q27" s="35">
        <f t="shared" ref="Q27:Q35" si="11">O27+P27</f>
        <v>78000</v>
      </c>
    </row>
    <row r="28" spans="1:17" ht="15.75">
      <c r="A28" s="38">
        <v>2</v>
      </c>
      <c r="B28" s="37" t="s">
        <v>254</v>
      </c>
      <c r="C28" s="37" t="s">
        <v>191</v>
      </c>
      <c r="D28" s="36">
        <v>18</v>
      </c>
      <c r="E28" s="36">
        <f t="shared" si="8"/>
        <v>13</v>
      </c>
      <c r="F28" s="35">
        <v>4000</v>
      </c>
      <c r="G28" s="36">
        <v>50000</v>
      </c>
      <c r="H28" s="35">
        <f t="shared" si="9"/>
        <v>54000</v>
      </c>
      <c r="J28" s="38">
        <v>2</v>
      </c>
      <c r="K28" s="37" t="s">
        <v>254</v>
      </c>
      <c r="L28" s="37" t="s">
        <v>191</v>
      </c>
      <c r="M28" s="36">
        <v>25</v>
      </c>
      <c r="N28" s="36">
        <f t="shared" si="10"/>
        <v>5</v>
      </c>
      <c r="O28" s="35">
        <v>4000</v>
      </c>
      <c r="P28" s="36">
        <v>50000</v>
      </c>
      <c r="Q28" s="35">
        <f t="shared" si="11"/>
        <v>54000</v>
      </c>
    </row>
    <row r="29" spans="1:17" ht="15.75">
      <c r="A29" s="38">
        <v>3</v>
      </c>
      <c r="B29" s="37" t="s">
        <v>257</v>
      </c>
      <c r="C29" s="37" t="s">
        <v>191</v>
      </c>
      <c r="D29" s="36">
        <v>23</v>
      </c>
      <c r="E29" s="36">
        <f t="shared" si="8"/>
        <v>8</v>
      </c>
      <c r="F29" s="35">
        <v>4000</v>
      </c>
      <c r="G29" s="36">
        <v>50000</v>
      </c>
      <c r="H29" s="35">
        <f t="shared" si="9"/>
        <v>54000</v>
      </c>
      <c r="J29" s="38">
        <v>3</v>
      </c>
      <c r="K29" s="37" t="s">
        <v>257</v>
      </c>
      <c r="L29" s="37" t="s">
        <v>191</v>
      </c>
      <c r="M29" s="36">
        <v>29</v>
      </c>
      <c r="N29" s="36">
        <f t="shared" si="10"/>
        <v>1</v>
      </c>
      <c r="O29" s="35">
        <v>4000</v>
      </c>
      <c r="P29" s="36">
        <v>50000</v>
      </c>
      <c r="Q29" s="35">
        <f t="shared" si="11"/>
        <v>54000</v>
      </c>
    </row>
    <row r="30" spans="1:17" ht="15.75">
      <c r="A30" s="38">
        <v>4</v>
      </c>
      <c r="B30" s="37" t="s">
        <v>256</v>
      </c>
      <c r="C30" s="37" t="s">
        <v>175</v>
      </c>
      <c r="D30" s="36">
        <v>29</v>
      </c>
      <c r="E30" s="36">
        <f t="shared" si="8"/>
        <v>2</v>
      </c>
      <c r="F30" s="35">
        <v>3000</v>
      </c>
      <c r="G30" s="36">
        <v>45000</v>
      </c>
      <c r="H30" s="35">
        <f t="shared" si="9"/>
        <v>48000</v>
      </c>
      <c r="J30" s="38">
        <v>4</v>
      </c>
      <c r="K30" s="37" t="s">
        <v>256</v>
      </c>
      <c r="L30" s="37" t="s">
        <v>175</v>
      </c>
      <c r="M30" s="36">
        <v>28</v>
      </c>
      <c r="N30" s="36">
        <f t="shared" si="10"/>
        <v>2</v>
      </c>
      <c r="O30" s="35">
        <v>3000</v>
      </c>
      <c r="P30" s="36">
        <v>45000</v>
      </c>
      <c r="Q30" s="35">
        <f t="shared" si="11"/>
        <v>48000</v>
      </c>
    </row>
    <row r="31" spans="1:17" ht="15.75">
      <c r="A31" s="38">
        <v>5</v>
      </c>
      <c r="B31" s="37" t="s">
        <v>253</v>
      </c>
      <c r="C31" s="37" t="s">
        <v>175</v>
      </c>
      <c r="D31" s="36">
        <v>25</v>
      </c>
      <c r="E31" s="36">
        <f t="shared" si="8"/>
        <v>6</v>
      </c>
      <c r="F31" s="35">
        <v>3000</v>
      </c>
      <c r="G31" s="36">
        <v>4000</v>
      </c>
      <c r="H31" s="35">
        <f t="shared" si="9"/>
        <v>7000</v>
      </c>
      <c r="J31" s="38">
        <v>5</v>
      </c>
      <c r="K31" s="37" t="s">
        <v>253</v>
      </c>
      <c r="L31" s="37" t="s">
        <v>175</v>
      </c>
      <c r="M31" s="36">
        <v>22</v>
      </c>
      <c r="N31" s="36">
        <f t="shared" si="10"/>
        <v>8</v>
      </c>
      <c r="O31" s="35">
        <v>3000</v>
      </c>
      <c r="P31" s="36">
        <v>4000</v>
      </c>
      <c r="Q31" s="35">
        <f t="shared" si="11"/>
        <v>7000</v>
      </c>
    </row>
    <row r="32" spans="1:17" ht="15.75">
      <c r="A32" s="38">
        <v>6</v>
      </c>
      <c r="B32" s="37" t="s">
        <v>258</v>
      </c>
      <c r="C32" s="37" t="s">
        <v>175</v>
      </c>
      <c r="D32" s="36">
        <v>20</v>
      </c>
      <c r="E32" s="36">
        <f t="shared" si="8"/>
        <v>11</v>
      </c>
      <c r="F32" s="35">
        <v>3000</v>
      </c>
      <c r="G32" s="36">
        <v>50000</v>
      </c>
      <c r="H32" s="35">
        <f t="shared" si="9"/>
        <v>53000</v>
      </c>
      <c r="J32" s="38">
        <v>6</v>
      </c>
      <c r="K32" s="37" t="s">
        <v>258</v>
      </c>
      <c r="L32" s="37" t="s">
        <v>175</v>
      </c>
      <c r="M32" s="36">
        <v>26</v>
      </c>
      <c r="N32" s="36">
        <f t="shared" si="10"/>
        <v>4</v>
      </c>
      <c r="O32" s="35">
        <v>3000</v>
      </c>
      <c r="P32" s="36">
        <v>50000</v>
      </c>
      <c r="Q32" s="35">
        <f t="shared" si="11"/>
        <v>53000</v>
      </c>
    </row>
    <row r="33" spans="1:17" ht="15.75">
      <c r="A33" s="38">
        <v>7</v>
      </c>
      <c r="B33" s="37" t="s">
        <v>259</v>
      </c>
      <c r="C33" s="37" t="s">
        <v>175</v>
      </c>
      <c r="D33" s="36">
        <v>21</v>
      </c>
      <c r="E33" s="36">
        <f t="shared" si="8"/>
        <v>10</v>
      </c>
      <c r="F33" s="35">
        <v>3000</v>
      </c>
      <c r="G33" s="36">
        <v>47000</v>
      </c>
      <c r="H33" s="35">
        <f t="shared" si="9"/>
        <v>50000</v>
      </c>
      <c r="J33" s="38">
        <v>7</v>
      </c>
      <c r="K33" s="37" t="s">
        <v>259</v>
      </c>
      <c r="L33" s="37" t="s">
        <v>175</v>
      </c>
      <c r="M33" s="36">
        <v>29</v>
      </c>
      <c r="N33" s="36">
        <f t="shared" si="10"/>
        <v>1</v>
      </c>
      <c r="O33" s="35">
        <v>3000</v>
      </c>
      <c r="P33" s="36">
        <v>47000</v>
      </c>
      <c r="Q33" s="35">
        <f t="shared" si="11"/>
        <v>50000</v>
      </c>
    </row>
    <row r="34" spans="1:17" ht="15.75">
      <c r="A34" s="38">
        <v>8</v>
      </c>
      <c r="B34" s="37" t="s">
        <v>260</v>
      </c>
      <c r="C34" s="37" t="s">
        <v>175</v>
      </c>
      <c r="D34" s="36">
        <v>19</v>
      </c>
      <c r="E34" s="36">
        <f t="shared" si="8"/>
        <v>12</v>
      </c>
      <c r="F34" s="35">
        <v>3000</v>
      </c>
      <c r="G34" s="36">
        <v>35000</v>
      </c>
      <c r="H34" s="35">
        <f t="shared" si="9"/>
        <v>38000</v>
      </c>
      <c r="J34" s="38">
        <v>8</v>
      </c>
      <c r="K34" s="37" t="s">
        <v>260</v>
      </c>
      <c r="L34" s="37" t="s">
        <v>175</v>
      </c>
      <c r="M34" s="36">
        <v>25</v>
      </c>
      <c r="N34" s="36">
        <f t="shared" si="10"/>
        <v>5</v>
      </c>
      <c r="O34" s="35">
        <v>3000</v>
      </c>
      <c r="P34" s="36">
        <v>35000</v>
      </c>
      <c r="Q34" s="35">
        <f t="shared" si="11"/>
        <v>38000</v>
      </c>
    </row>
    <row r="35" spans="1:17" ht="15.75">
      <c r="A35" s="38">
        <v>9</v>
      </c>
      <c r="B35" s="37" t="s">
        <v>261</v>
      </c>
      <c r="C35" s="37" t="s">
        <v>168</v>
      </c>
      <c r="D35" s="36">
        <v>20</v>
      </c>
      <c r="E35" s="36">
        <f t="shared" si="8"/>
        <v>11</v>
      </c>
      <c r="F35" s="35">
        <v>2000</v>
      </c>
      <c r="G35" s="36">
        <v>38000</v>
      </c>
      <c r="H35" s="35">
        <f t="shared" si="9"/>
        <v>40000</v>
      </c>
      <c r="J35" s="38">
        <v>9</v>
      </c>
      <c r="K35" s="37" t="s">
        <v>261</v>
      </c>
      <c r="L35" s="37" t="s">
        <v>168</v>
      </c>
      <c r="M35" s="36">
        <v>24</v>
      </c>
      <c r="N35" s="36">
        <f t="shared" si="10"/>
        <v>6</v>
      </c>
      <c r="O35" s="35">
        <v>2000</v>
      </c>
      <c r="P35" s="36">
        <v>38000</v>
      </c>
      <c r="Q35" s="35">
        <f t="shared" si="11"/>
        <v>40000</v>
      </c>
    </row>
    <row r="37" spans="1:17" ht="15.75">
      <c r="A37" s="45">
        <v>44013</v>
      </c>
      <c r="B37" s="45"/>
      <c r="C37" s="45"/>
      <c r="D37" s="45"/>
      <c r="E37" s="45"/>
      <c r="F37" s="45"/>
      <c r="G37" s="45"/>
      <c r="H37" s="45"/>
      <c r="J37" s="45">
        <v>44044</v>
      </c>
      <c r="K37" s="45"/>
      <c r="L37" s="45"/>
      <c r="M37" s="45"/>
      <c r="N37" s="45"/>
      <c r="O37" s="45"/>
      <c r="P37" s="45"/>
      <c r="Q37" s="45"/>
    </row>
    <row r="38" spans="1:17" ht="15.75">
      <c r="A38" s="39" t="s">
        <v>251</v>
      </c>
      <c r="B38" s="40" t="s">
        <v>250</v>
      </c>
      <c r="C38" s="40" t="s">
        <v>201</v>
      </c>
      <c r="D38" s="39" t="s">
        <v>249</v>
      </c>
      <c r="E38" s="39" t="s">
        <v>248</v>
      </c>
      <c r="F38" s="39" t="s">
        <v>247</v>
      </c>
      <c r="G38" s="39" t="s">
        <v>246</v>
      </c>
      <c r="H38" s="39" t="s">
        <v>245</v>
      </c>
      <c r="J38" s="39" t="s">
        <v>251</v>
      </c>
      <c r="K38" s="40" t="s">
        <v>250</v>
      </c>
      <c r="L38" s="40" t="s">
        <v>201</v>
      </c>
      <c r="M38" s="39" t="s">
        <v>249</v>
      </c>
      <c r="N38" s="39" t="s">
        <v>248</v>
      </c>
      <c r="O38" s="39" t="s">
        <v>247</v>
      </c>
      <c r="P38" s="39" t="s">
        <v>246</v>
      </c>
      <c r="Q38" s="39" t="s">
        <v>245</v>
      </c>
    </row>
    <row r="39" spans="1:17" ht="15.75">
      <c r="A39" s="38">
        <v>1</v>
      </c>
      <c r="B39" s="37" t="s">
        <v>255</v>
      </c>
      <c r="C39" s="37" t="s">
        <v>197</v>
      </c>
      <c r="D39" s="36">
        <v>25</v>
      </c>
      <c r="E39" s="36">
        <f t="shared" ref="E39:E47" si="12">31-D39</f>
        <v>6</v>
      </c>
      <c r="F39" s="35">
        <v>8000</v>
      </c>
      <c r="G39" s="36">
        <v>70000</v>
      </c>
      <c r="H39" s="35">
        <f t="shared" ref="H39:H47" si="13">F39+G39</f>
        <v>78000</v>
      </c>
      <c r="J39" s="38">
        <v>1</v>
      </c>
      <c r="K39" s="37" t="s">
        <v>255</v>
      </c>
      <c r="L39" s="37" t="s">
        <v>197</v>
      </c>
      <c r="M39" s="36">
        <v>22</v>
      </c>
      <c r="N39" s="36">
        <f t="shared" ref="N39:N47" si="14">31-M39</f>
        <v>9</v>
      </c>
      <c r="O39" s="35">
        <v>8000</v>
      </c>
      <c r="P39" s="36">
        <v>70000</v>
      </c>
      <c r="Q39" s="35">
        <f t="shared" ref="Q39:Q47" si="15">O39+P39</f>
        <v>78000</v>
      </c>
    </row>
    <row r="40" spans="1:17" ht="15.75">
      <c r="A40" s="38">
        <v>2</v>
      </c>
      <c r="B40" s="37" t="s">
        <v>254</v>
      </c>
      <c r="C40" s="37" t="s">
        <v>191</v>
      </c>
      <c r="D40" s="36">
        <v>25</v>
      </c>
      <c r="E40" s="36">
        <f t="shared" si="12"/>
        <v>6</v>
      </c>
      <c r="F40" s="35">
        <v>4000</v>
      </c>
      <c r="G40" s="36">
        <v>50000</v>
      </c>
      <c r="H40" s="35">
        <f t="shared" si="13"/>
        <v>54000</v>
      </c>
      <c r="J40" s="38">
        <v>2</v>
      </c>
      <c r="K40" s="37" t="s">
        <v>254</v>
      </c>
      <c r="L40" s="37" t="s">
        <v>191</v>
      </c>
      <c r="M40" s="36">
        <v>28</v>
      </c>
      <c r="N40" s="36">
        <f t="shared" si="14"/>
        <v>3</v>
      </c>
      <c r="O40" s="35">
        <v>4000</v>
      </c>
      <c r="P40" s="36">
        <v>50000</v>
      </c>
      <c r="Q40" s="35">
        <f t="shared" si="15"/>
        <v>54000</v>
      </c>
    </row>
    <row r="41" spans="1:17" ht="15.75">
      <c r="A41" s="38">
        <v>3</v>
      </c>
      <c r="B41" s="37" t="s">
        <v>257</v>
      </c>
      <c r="C41" s="37" t="s">
        <v>191</v>
      </c>
      <c r="D41" s="36">
        <v>24</v>
      </c>
      <c r="E41" s="36">
        <f t="shared" si="12"/>
        <v>7</v>
      </c>
      <c r="F41" s="35">
        <v>4000</v>
      </c>
      <c r="G41" s="36">
        <v>50000</v>
      </c>
      <c r="H41" s="35">
        <f t="shared" si="13"/>
        <v>54000</v>
      </c>
      <c r="J41" s="38">
        <v>3</v>
      </c>
      <c r="K41" s="37" t="s">
        <v>257</v>
      </c>
      <c r="L41" s="37" t="s">
        <v>191</v>
      </c>
      <c r="M41" s="36">
        <v>22</v>
      </c>
      <c r="N41" s="36">
        <f t="shared" si="14"/>
        <v>9</v>
      </c>
      <c r="O41" s="35">
        <v>4000</v>
      </c>
      <c r="P41" s="36">
        <v>50000</v>
      </c>
      <c r="Q41" s="35">
        <f t="shared" si="15"/>
        <v>54000</v>
      </c>
    </row>
    <row r="42" spans="1:17" ht="15.75">
      <c r="A42" s="38">
        <v>4</v>
      </c>
      <c r="B42" s="37" t="s">
        <v>256</v>
      </c>
      <c r="C42" s="37" t="s">
        <v>175</v>
      </c>
      <c r="D42" s="36">
        <v>22</v>
      </c>
      <c r="E42" s="36">
        <f t="shared" si="12"/>
        <v>9</v>
      </c>
      <c r="F42" s="35">
        <v>3000</v>
      </c>
      <c r="G42" s="36">
        <v>45000</v>
      </c>
      <c r="H42" s="35">
        <f t="shared" si="13"/>
        <v>48000</v>
      </c>
      <c r="J42" s="38">
        <v>4</v>
      </c>
      <c r="K42" s="37" t="s">
        <v>256</v>
      </c>
      <c r="L42" s="37" t="s">
        <v>175</v>
      </c>
      <c r="M42" s="36">
        <v>20</v>
      </c>
      <c r="N42" s="36">
        <f t="shared" si="14"/>
        <v>11</v>
      </c>
      <c r="O42" s="35">
        <v>3000</v>
      </c>
      <c r="P42" s="36">
        <v>45000</v>
      </c>
      <c r="Q42" s="35">
        <f t="shared" si="15"/>
        <v>48000</v>
      </c>
    </row>
    <row r="43" spans="1:17" ht="15.75">
      <c r="A43" s="38">
        <v>5</v>
      </c>
      <c r="B43" s="37" t="s">
        <v>253</v>
      </c>
      <c r="C43" s="37" t="s">
        <v>175</v>
      </c>
      <c r="D43" s="36">
        <v>22</v>
      </c>
      <c r="E43" s="36">
        <f t="shared" si="12"/>
        <v>9</v>
      </c>
      <c r="F43" s="35">
        <v>3000</v>
      </c>
      <c r="G43" s="36">
        <v>4000</v>
      </c>
      <c r="H43" s="35">
        <f t="shared" si="13"/>
        <v>7000</v>
      </c>
      <c r="J43" s="38">
        <v>5</v>
      </c>
      <c r="K43" s="37" t="s">
        <v>253</v>
      </c>
      <c r="L43" s="37" t="s">
        <v>175</v>
      </c>
      <c r="M43" s="36">
        <v>16</v>
      </c>
      <c r="N43" s="36">
        <f t="shared" si="14"/>
        <v>15</v>
      </c>
      <c r="O43" s="35">
        <v>3000</v>
      </c>
      <c r="P43" s="36">
        <v>4000</v>
      </c>
      <c r="Q43" s="35">
        <f t="shared" si="15"/>
        <v>7000</v>
      </c>
    </row>
    <row r="44" spans="1:17" ht="15.75">
      <c r="A44" s="38">
        <v>6</v>
      </c>
      <c r="B44" s="37" t="s">
        <v>258</v>
      </c>
      <c r="C44" s="37" t="s">
        <v>175</v>
      </c>
      <c r="D44" s="36">
        <v>23</v>
      </c>
      <c r="E44" s="36">
        <f t="shared" si="12"/>
        <v>8</v>
      </c>
      <c r="F44" s="35">
        <v>3000</v>
      </c>
      <c r="G44" s="36">
        <v>50000</v>
      </c>
      <c r="H44" s="35">
        <f t="shared" si="13"/>
        <v>53000</v>
      </c>
      <c r="J44" s="38">
        <v>6</v>
      </c>
      <c r="K44" s="37" t="s">
        <v>258</v>
      </c>
      <c r="L44" s="37" t="s">
        <v>175</v>
      </c>
      <c r="M44" s="36">
        <v>19</v>
      </c>
      <c r="N44" s="36">
        <f t="shared" si="14"/>
        <v>12</v>
      </c>
      <c r="O44" s="35">
        <v>3000</v>
      </c>
      <c r="P44" s="36">
        <v>50000</v>
      </c>
      <c r="Q44" s="35">
        <f t="shared" si="15"/>
        <v>53000</v>
      </c>
    </row>
    <row r="45" spans="1:17" ht="15.75">
      <c r="A45" s="38">
        <v>7</v>
      </c>
      <c r="B45" s="37" t="s">
        <v>259</v>
      </c>
      <c r="C45" s="37" t="s">
        <v>175</v>
      </c>
      <c r="D45" s="36">
        <v>29</v>
      </c>
      <c r="E45" s="36">
        <f t="shared" si="12"/>
        <v>2</v>
      </c>
      <c r="F45" s="35">
        <v>3000</v>
      </c>
      <c r="G45" s="36">
        <v>47000</v>
      </c>
      <c r="H45" s="35">
        <f t="shared" si="13"/>
        <v>50000</v>
      </c>
      <c r="J45" s="38">
        <v>7</v>
      </c>
      <c r="K45" s="37" t="s">
        <v>259</v>
      </c>
      <c r="L45" s="37" t="s">
        <v>175</v>
      </c>
      <c r="M45" s="36">
        <v>24</v>
      </c>
      <c r="N45" s="36">
        <f t="shared" si="14"/>
        <v>7</v>
      </c>
      <c r="O45" s="35">
        <v>3000</v>
      </c>
      <c r="P45" s="36">
        <v>47000</v>
      </c>
      <c r="Q45" s="35">
        <f t="shared" si="15"/>
        <v>50000</v>
      </c>
    </row>
    <row r="46" spans="1:17" ht="15.75">
      <c r="A46" s="38">
        <v>8</v>
      </c>
      <c r="B46" s="37" t="s">
        <v>260</v>
      </c>
      <c r="C46" s="37" t="s">
        <v>175</v>
      </c>
      <c r="D46" s="36">
        <v>28</v>
      </c>
      <c r="E46" s="36">
        <f t="shared" si="12"/>
        <v>3</v>
      </c>
      <c r="F46" s="35">
        <v>3000</v>
      </c>
      <c r="G46" s="36">
        <v>35000</v>
      </c>
      <c r="H46" s="35">
        <f t="shared" si="13"/>
        <v>38000</v>
      </c>
      <c r="J46" s="38">
        <v>8</v>
      </c>
      <c r="K46" s="37" t="s">
        <v>260</v>
      </c>
      <c r="L46" s="37" t="s">
        <v>175</v>
      </c>
      <c r="M46" s="36">
        <v>26</v>
      </c>
      <c r="N46" s="36">
        <f t="shared" si="14"/>
        <v>5</v>
      </c>
      <c r="O46" s="35">
        <v>3000</v>
      </c>
      <c r="P46" s="36">
        <v>35000</v>
      </c>
      <c r="Q46" s="35">
        <f t="shared" si="15"/>
        <v>38000</v>
      </c>
    </row>
    <row r="47" spans="1:17" ht="15.75">
      <c r="A47" s="38">
        <v>9</v>
      </c>
      <c r="B47" s="37" t="s">
        <v>261</v>
      </c>
      <c r="C47" s="37" t="s">
        <v>168</v>
      </c>
      <c r="D47" s="36">
        <v>23</v>
      </c>
      <c r="E47" s="36">
        <f t="shared" si="12"/>
        <v>8</v>
      </c>
      <c r="F47" s="35">
        <v>2000</v>
      </c>
      <c r="G47" s="36">
        <v>38000</v>
      </c>
      <c r="H47" s="35">
        <f t="shared" si="13"/>
        <v>40000</v>
      </c>
      <c r="J47" s="38">
        <v>9</v>
      </c>
      <c r="K47" s="37" t="s">
        <v>261</v>
      </c>
      <c r="L47" s="37" t="s">
        <v>168</v>
      </c>
      <c r="M47" s="36">
        <v>24</v>
      </c>
      <c r="N47" s="36">
        <f t="shared" si="14"/>
        <v>7</v>
      </c>
      <c r="O47" s="35">
        <v>2000</v>
      </c>
      <c r="P47" s="36">
        <v>38000</v>
      </c>
      <c r="Q47" s="35">
        <f t="shared" si="15"/>
        <v>40000</v>
      </c>
    </row>
    <row r="49" spans="1:17" ht="15.75">
      <c r="A49" s="45">
        <v>44075</v>
      </c>
      <c r="B49" s="45"/>
      <c r="C49" s="45"/>
      <c r="D49" s="45"/>
      <c r="E49" s="45"/>
      <c r="F49" s="45"/>
      <c r="G49" s="45"/>
      <c r="H49" s="45"/>
      <c r="J49" s="45">
        <v>44105</v>
      </c>
      <c r="K49" s="45"/>
      <c r="L49" s="45"/>
      <c r="M49" s="45"/>
      <c r="N49" s="45"/>
      <c r="O49" s="45"/>
      <c r="P49" s="45"/>
      <c r="Q49" s="45"/>
    </row>
    <row r="50" spans="1:17" ht="15.75">
      <c r="A50" s="39" t="s">
        <v>251</v>
      </c>
      <c r="B50" s="40" t="s">
        <v>250</v>
      </c>
      <c r="C50" s="40" t="s">
        <v>201</v>
      </c>
      <c r="D50" s="39" t="s">
        <v>249</v>
      </c>
      <c r="E50" s="39" t="s">
        <v>248</v>
      </c>
      <c r="F50" s="39" t="s">
        <v>247</v>
      </c>
      <c r="G50" s="39" t="s">
        <v>246</v>
      </c>
      <c r="H50" s="39" t="s">
        <v>245</v>
      </c>
      <c r="J50" s="39" t="s">
        <v>251</v>
      </c>
      <c r="K50" s="40" t="s">
        <v>250</v>
      </c>
      <c r="L50" s="40" t="s">
        <v>201</v>
      </c>
      <c r="M50" s="39" t="s">
        <v>249</v>
      </c>
      <c r="N50" s="39" t="s">
        <v>248</v>
      </c>
      <c r="O50" s="39" t="s">
        <v>247</v>
      </c>
      <c r="P50" s="39" t="s">
        <v>246</v>
      </c>
      <c r="Q50" s="39" t="s">
        <v>245</v>
      </c>
    </row>
    <row r="51" spans="1:17" ht="15.75">
      <c r="A51" s="38">
        <v>1</v>
      </c>
      <c r="B51" s="37" t="s">
        <v>255</v>
      </c>
      <c r="C51" s="37" t="s">
        <v>197</v>
      </c>
      <c r="D51" s="36">
        <v>30</v>
      </c>
      <c r="E51" s="36">
        <f t="shared" ref="E51:E59" si="16">30-D51</f>
        <v>0</v>
      </c>
      <c r="F51" s="35">
        <v>8000</v>
      </c>
      <c r="G51" s="36">
        <v>70000</v>
      </c>
      <c r="H51" s="35">
        <f t="shared" ref="H51:H59" si="17">F51+G51</f>
        <v>78000</v>
      </c>
      <c r="J51" s="38">
        <v>1</v>
      </c>
      <c r="K51" s="37" t="s">
        <v>255</v>
      </c>
      <c r="L51" s="37" t="s">
        <v>197</v>
      </c>
      <c r="M51" s="36">
        <v>26</v>
      </c>
      <c r="N51" s="36">
        <f t="shared" ref="N51:N59" si="18">31-M51</f>
        <v>5</v>
      </c>
      <c r="O51" s="35">
        <v>8000</v>
      </c>
      <c r="P51" s="36">
        <v>70000</v>
      </c>
      <c r="Q51" s="35">
        <f t="shared" ref="Q51:Q59" si="19">O51+P51</f>
        <v>78000</v>
      </c>
    </row>
    <row r="52" spans="1:17" ht="15.75">
      <c r="A52" s="38">
        <v>2</v>
      </c>
      <c r="B52" s="37" t="s">
        <v>254</v>
      </c>
      <c r="C52" s="37" t="s">
        <v>191</v>
      </c>
      <c r="D52" s="36">
        <v>28</v>
      </c>
      <c r="E52" s="36">
        <f t="shared" si="16"/>
        <v>2</v>
      </c>
      <c r="F52" s="35">
        <v>4000</v>
      </c>
      <c r="G52" s="36">
        <v>50000</v>
      </c>
      <c r="H52" s="35">
        <f t="shared" si="17"/>
        <v>54000</v>
      </c>
      <c r="J52" s="38">
        <v>2</v>
      </c>
      <c r="K52" s="37" t="s">
        <v>254</v>
      </c>
      <c r="L52" s="37" t="s">
        <v>191</v>
      </c>
      <c r="M52" s="36">
        <v>26</v>
      </c>
      <c r="N52" s="36">
        <f t="shared" si="18"/>
        <v>5</v>
      </c>
      <c r="O52" s="35">
        <v>4000</v>
      </c>
      <c r="P52" s="36">
        <v>50000</v>
      </c>
      <c r="Q52" s="35">
        <f t="shared" si="19"/>
        <v>54000</v>
      </c>
    </row>
    <row r="53" spans="1:17" ht="15.75">
      <c r="A53" s="38">
        <v>3</v>
      </c>
      <c r="B53" s="37" t="s">
        <v>257</v>
      </c>
      <c r="C53" s="37" t="s">
        <v>191</v>
      </c>
      <c r="D53" s="36">
        <v>30</v>
      </c>
      <c r="E53" s="36">
        <f t="shared" si="16"/>
        <v>0</v>
      </c>
      <c r="F53" s="35">
        <v>4000</v>
      </c>
      <c r="G53" s="36">
        <v>50000</v>
      </c>
      <c r="H53" s="35">
        <f t="shared" si="17"/>
        <v>54000</v>
      </c>
      <c r="J53" s="38">
        <v>3</v>
      </c>
      <c r="K53" s="37" t="s">
        <v>257</v>
      </c>
      <c r="L53" s="37" t="s">
        <v>191</v>
      </c>
      <c r="M53" s="36">
        <v>26</v>
      </c>
      <c r="N53" s="36">
        <f t="shared" si="18"/>
        <v>5</v>
      </c>
      <c r="O53" s="35">
        <v>4000</v>
      </c>
      <c r="P53" s="36">
        <v>50000</v>
      </c>
      <c r="Q53" s="35">
        <f t="shared" si="19"/>
        <v>54000</v>
      </c>
    </row>
    <row r="54" spans="1:17" ht="15.75">
      <c r="A54" s="38">
        <v>4</v>
      </c>
      <c r="B54" s="37" t="s">
        <v>256</v>
      </c>
      <c r="C54" s="37" t="s">
        <v>175</v>
      </c>
      <c r="D54" s="36">
        <v>27</v>
      </c>
      <c r="E54" s="36">
        <f t="shared" si="16"/>
        <v>3</v>
      </c>
      <c r="F54" s="35">
        <v>3000</v>
      </c>
      <c r="G54" s="36">
        <v>45000</v>
      </c>
      <c r="H54" s="35">
        <f t="shared" si="17"/>
        <v>48000</v>
      </c>
      <c r="J54" s="38">
        <v>4</v>
      </c>
      <c r="K54" s="37" t="s">
        <v>256</v>
      </c>
      <c r="L54" s="37" t="s">
        <v>175</v>
      </c>
      <c r="M54" s="36">
        <v>22</v>
      </c>
      <c r="N54" s="36">
        <f t="shared" si="18"/>
        <v>9</v>
      </c>
      <c r="O54" s="35">
        <v>3000</v>
      </c>
      <c r="P54" s="36">
        <v>45000</v>
      </c>
      <c r="Q54" s="35">
        <f t="shared" si="19"/>
        <v>48000</v>
      </c>
    </row>
    <row r="55" spans="1:17" ht="15.75">
      <c r="A55" s="38">
        <v>5</v>
      </c>
      <c r="B55" s="37" t="s">
        <v>253</v>
      </c>
      <c r="C55" s="37" t="s">
        <v>175</v>
      </c>
      <c r="D55" s="36">
        <v>25</v>
      </c>
      <c r="E55" s="36">
        <f t="shared" si="16"/>
        <v>5</v>
      </c>
      <c r="F55" s="35">
        <v>3000</v>
      </c>
      <c r="G55" s="36">
        <v>4000</v>
      </c>
      <c r="H55" s="35">
        <f t="shared" si="17"/>
        <v>7000</v>
      </c>
      <c r="J55" s="38">
        <v>5</v>
      </c>
      <c r="K55" s="37" t="s">
        <v>253</v>
      </c>
      <c r="L55" s="37" t="s">
        <v>175</v>
      </c>
      <c r="M55" s="36">
        <v>22</v>
      </c>
      <c r="N55" s="36">
        <f t="shared" si="18"/>
        <v>9</v>
      </c>
      <c r="O55" s="35">
        <v>3000</v>
      </c>
      <c r="P55" s="36">
        <v>4000</v>
      </c>
      <c r="Q55" s="35">
        <f t="shared" si="19"/>
        <v>7000</v>
      </c>
    </row>
    <row r="56" spans="1:17" ht="15.75">
      <c r="A56" s="38">
        <v>6</v>
      </c>
      <c r="B56" s="37" t="s">
        <v>258</v>
      </c>
      <c r="C56" s="37" t="s">
        <v>175</v>
      </c>
      <c r="D56" s="36">
        <v>26</v>
      </c>
      <c r="E56" s="36">
        <f t="shared" si="16"/>
        <v>4</v>
      </c>
      <c r="F56" s="35">
        <v>3000</v>
      </c>
      <c r="G56" s="36">
        <v>50000</v>
      </c>
      <c r="H56" s="35">
        <f t="shared" si="17"/>
        <v>53000</v>
      </c>
      <c r="J56" s="38">
        <v>6</v>
      </c>
      <c r="K56" s="37" t="s">
        <v>258</v>
      </c>
      <c r="L56" s="37" t="s">
        <v>175</v>
      </c>
      <c r="M56" s="36">
        <v>26</v>
      </c>
      <c r="N56" s="36">
        <f t="shared" si="18"/>
        <v>5</v>
      </c>
      <c r="O56" s="35">
        <v>3000</v>
      </c>
      <c r="P56" s="36">
        <v>50000</v>
      </c>
      <c r="Q56" s="35">
        <f t="shared" si="19"/>
        <v>53000</v>
      </c>
    </row>
    <row r="57" spans="1:17" ht="15.75">
      <c r="A57" s="38">
        <v>7</v>
      </c>
      <c r="B57" s="37" t="s">
        <v>259</v>
      </c>
      <c r="C57" s="37" t="s">
        <v>175</v>
      </c>
      <c r="D57" s="36">
        <v>29</v>
      </c>
      <c r="E57" s="36">
        <f t="shared" si="16"/>
        <v>1</v>
      </c>
      <c r="F57" s="35">
        <v>3000</v>
      </c>
      <c r="G57" s="36">
        <v>47000</v>
      </c>
      <c r="H57" s="35">
        <f t="shared" si="17"/>
        <v>50000</v>
      </c>
      <c r="J57" s="38">
        <v>7</v>
      </c>
      <c r="K57" s="37" t="s">
        <v>259</v>
      </c>
      <c r="L57" s="37" t="s">
        <v>175</v>
      </c>
      <c r="M57" s="36">
        <v>27</v>
      </c>
      <c r="N57" s="36">
        <f t="shared" si="18"/>
        <v>4</v>
      </c>
      <c r="O57" s="35">
        <v>3000</v>
      </c>
      <c r="P57" s="36">
        <v>47000</v>
      </c>
      <c r="Q57" s="35">
        <f t="shared" si="19"/>
        <v>50000</v>
      </c>
    </row>
    <row r="58" spans="1:17" ht="15.75">
      <c r="A58" s="38">
        <v>8</v>
      </c>
      <c r="B58" s="37" t="s">
        <v>260</v>
      </c>
      <c r="C58" s="37" t="s">
        <v>175</v>
      </c>
      <c r="D58" s="36">
        <v>27</v>
      </c>
      <c r="E58" s="36">
        <f t="shared" si="16"/>
        <v>3</v>
      </c>
      <c r="F58" s="35">
        <v>3000</v>
      </c>
      <c r="G58" s="36">
        <v>35000</v>
      </c>
      <c r="H58" s="35">
        <f t="shared" si="17"/>
        <v>38000</v>
      </c>
      <c r="J58" s="38">
        <v>8</v>
      </c>
      <c r="K58" s="37" t="s">
        <v>260</v>
      </c>
      <c r="L58" s="37" t="s">
        <v>175</v>
      </c>
      <c r="M58" s="36">
        <v>28</v>
      </c>
      <c r="N58" s="36">
        <f t="shared" si="18"/>
        <v>3</v>
      </c>
      <c r="O58" s="35">
        <v>3000</v>
      </c>
      <c r="P58" s="36">
        <v>35000</v>
      </c>
      <c r="Q58" s="35">
        <f t="shared" si="19"/>
        <v>38000</v>
      </c>
    </row>
    <row r="59" spans="1:17" ht="15.75">
      <c r="A59" s="38">
        <v>9</v>
      </c>
      <c r="B59" s="37" t="s">
        <v>261</v>
      </c>
      <c r="C59" s="37" t="s">
        <v>168</v>
      </c>
      <c r="D59" s="36">
        <v>26</v>
      </c>
      <c r="E59" s="36">
        <f t="shared" si="16"/>
        <v>4</v>
      </c>
      <c r="F59" s="35">
        <v>2000</v>
      </c>
      <c r="G59" s="36">
        <v>38000</v>
      </c>
      <c r="H59" s="35">
        <f t="shared" si="17"/>
        <v>40000</v>
      </c>
      <c r="J59" s="38">
        <v>9</v>
      </c>
      <c r="K59" s="37" t="s">
        <v>261</v>
      </c>
      <c r="L59" s="37" t="s">
        <v>168</v>
      </c>
      <c r="M59" s="36">
        <v>23</v>
      </c>
      <c r="N59" s="36">
        <f t="shared" si="18"/>
        <v>8</v>
      </c>
      <c r="O59" s="35">
        <v>2000</v>
      </c>
      <c r="P59" s="36">
        <v>38000</v>
      </c>
      <c r="Q59" s="35">
        <f t="shared" si="19"/>
        <v>40000</v>
      </c>
    </row>
    <row r="61" spans="1:17" ht="15.75">
      <c r="A61" s="45">
        <v>44136</v>
      </c>
      <c r="B61" s="45"/>
      <c r="C61" s="45"/>
      <c r="D61" s="45"/>
      <c r="E61" s="45"/>
      <c r="F61" s="45"/>
      <c r="G61" s="45"/>
      <c r="H61" s="45"/>
      <c r="J61" s="45">
        <v>44166</v>
      </c>
      <c r="K61" s="45"/>
      <c r="L61" s="45"/>
      <c r="M61" s="45"/>
      <c r="N61" s="45"/>
      <c r="O61" s="45"/>
      <c r="P61" s="45"/>
      <c r="Q61" s="45"/>
    </row>
    <row r="62" spans="1:17" ht="15.75">
      <c r="A62" s="39" t="s">
        <v>251</v>
      </c>
      <c r="B62" s="40" t="s">
        <v>250</v>
      </c>
      <c r="C62" s="40" t="s">
        <v>201</v>
      </c>
      <c r="D62" s="39" t="s">
        <v>249</v>
      </c>
      <c r="E62" s="39" t="s">
        <v>248</v>
      </c>
      <c r="F62" s="39" t="s">
        <v>247</v>
      </c>
      <c r="G62" s="39" t="s">
        <v>246</v>
      </c>
      <c r="H62" s="39" t="s">
        <v>245</v>
      </c>
      <c r="J62" s="39" t="s">
        <v>251</v>
      </c>
      <c r="K62" s="40" t="s">
        <v>250</v>
      </c>
      <c r="L62" s="40" t="s">
        <v>201</v>
      </c>
      <c r="M62" s="39" t="s">
        <v>249</v>
      </c>
      <c r="N62" s="39" t="s">
        <v>248</v>
      </c>
      <c r="O62" s="39" t="s">
        <v>247</v>
      </c>
      <c r="P62" s="39" t="s">
        <v>246</v>
      </c>
      <c r="Q62" s="39" t="s">
        <v>245</v>
      </c>
    </row>
    <row r="63" spans="1:17" ht="15.75">
      <c r="A63" s="38">
        <v>1</v>
      </c>
      <c r="B63" s="37" t="s">
        <v>255</v>
      </c>
      <c r="C63" s="37" t="s">
        <v>197</v>
      </c>
      <c r="D63" s="36">
        <v>23</v>
      </c>
      <c r="E63" s="36">
        <f t="shared" ref="E63:E71" si="20">30-D63</f>
        <v>7</v>
      </c>
      <c r="F63" s="35">
        <v>8000</v>
      </c>
      <c r="G63" s="36">
        <v>70000</v>
      </c>
      <c r="H63" s="35">
        <f t="shared" ref="H63:H71" si="21">F63+G63</f>
        <v>78000</v>
      </c>
      <c r="J63" s="38">
        <v>1</v>
      </c>
      <c r="K63" s="37" t="s">
        <v>255</v>
      </c>
      <c r="L63" s="37" t="s">
        <v>197</v>
      </c>
      <c r="M63" s="36">
        <v>24</v>
      </c>
      <c r="N63" s="36">
        <f t="shared" ref="N63:N71" si="22">31-M63</f>
        <v>7</v>
      </c>
      <c r="O63" s="35">
        <v>8000</v>
      </c>
      <c r="P63" s="36">
        <v>70000</v>
      </c>
      <c r="Q63" s="35">
        <f t="shared" ref="Q63:Q71" si="23">O63+P63</f>
        <v>78000</v>
      </c>
    </row>
    <row r="64" spans="1:17" ht="15.75">
      <c r="A64" s="38">
        <v>2</v>
      </c>
      <c r="B64" s="37" t="s">
        <v>254</v>
      </c>
      <c r="C64" s="37" t="s">
        <v>191</v>
      </c>
      <c r="D64" s="36">
        <v>25</v>
      </c>
      <c r="E64" s="36">
        <f t="shared" si="20"/>
        <v>5</v>
      </c>
      <c r="F64" s="35">
        <v>4000</v>
      </c>
      <c r="G64" s="36">
        <v>50000</v>
      </c>
      <c r="H64" s="35">
        <f t="shared" si="21"/>
        <v>54000</v>
      </c>
      <c r="J64" s="38">
        <v>2</v>
      </c>
      <c r="K64" s="37" t="s">
        <v>254</v>
      </c>
      <c r="L64" s="37" t="s">
        <v>191</v>
      </c>
      <c r="M64" s="36">
        <v>26</v>
      </c>
      <c r="N64" s="36">
        <f t="shared" si="22"/>
        <v>5</v>
      </c>
      <c r="O64" s="35">
        <v>4000</v>
      </c>
      <c r="P64" s="36">
        <v>50000</v>
      </c>
      <c r="Q64" s="35">
        <f t="shared" si="23"/>
        <v>54000</v>
      </c>
    </row>
    <row r="65" spans="1:17" ht="15.75">
      <c r="A65" s="38">
        <v>3</v>
      </c>
      <c r="B65" s="37" t="s">
        <v>257</v>
      </c>
      <c r="C65" s="37" t="s">
        <v>191</v>
      </c>
      <c r="D65" s="36">
        <v>23</v>
      </c>
      <c r="E65" s="36">
        <f t="shared" si="20"/>
        <v>7</v>
      </c>
      <c r="F65" s="35">
        <v>4000</v>
      </c>
      <c r="G65" s="36">
        <v>50000</v>
      </c>
      <c r="H65" s="35">
        <f t="shared" si="21"/>
        <v>54000</v>
      </c>
      <c r="J65" s="38">
        <v>3</v>
      </c>
      <c r="K65" s="37" t="s">
        <v>257</v>
      </c>
      <c r="L65" s="37" t="s">
        <v>191</v>
      </c>
      <c r="M65" s="36">
        <v>26</v>
      </c>
      <c r="N65" s="36">
        <f t="shared" si="22"/>
        <v>5</v>
      </c>
      <c r="O65" s="35">
        <v>4000</v>
      </c>
      <c r="P65" s="36">
        <v>50000</v>
      </c>
      <c r="Q65" s="35">
        <f t="shared" si="23"/>
        <v>54000</v>
      </c>
    </row>
    <row r="66" spans="1:17" ht="15.75">
      <c r="A66" s="38">
        <v>4</v>
      </c>
      <c r="B66" s="37" t="s">
        <v>256</v>
      </c>
      <c r="C66" s="37" t="s">
        <v>175</v>
      </c>
      <c r="D66" s="36">
        <v>21</v>
      </c>
      <c r="E66" s="36">
        <f t="shared" si="20"/>
        <v>9</v>
      </c>
      <c r="F66" s="35">
        <v>3000</v>
      </c>
      <c r="G66" s="36">
        <v>45000</v>
      </c>
      <c r="H66" s="35">
        <f t="shared" si="21"/>
        <v>48000</v>
      </c>
      <c r="J66" s="38">
        <v>4</v>
      </c>
      <c r="K66" s="37" t="s">
        <v>256</v>
      </c>
      <c r="L66" s="37" t="s">
        <v>175</v>
      </c>
      <c r="M66" s="36">
        <v>25</v>
      </c>
      <c r="N66" s="36">
        <f t="shared" si="22"/>
        <v>6</v>
      </c>
      <c r="O66" s="35">
        <v>3000</v>
      </c>
      <c r="P66" s="36">
        <v>45000</v>
      </c>
      <c r="Q66" s="35">
        <f t="shared" si="23"/>
        <v>48000</v>
      </c>
    </row>
    <row r="67" spans="1:17" ht="15.75">
      <c r="A67" s="38">
        <v>5</v>
      </c>
      <c r="B67" s="37" t="s">
        <v>253</v>
      </c>
      <c r="C67" s="37" t="s">
        <v>175</v>
      </c>
      <c r="D67" s="36">
        <v>22</v>
      </c>
      <c r="E67" s="36">
        <f t="shared" si="20"/>
        <v>8</v>
      </c>
      <c r="F67" s="35">
        <v>3000</v>
      </c>
      <c r="G67" s="36">
        <v>4000</v>
      </c>
      <c r="H67" s="35">
        <f t="shared" si="21"/>
        <v>7000</v>
      </c>
      <c r="J67" s="38">
        <v>5</v>
      </c>
      <c r="K67" s="37" t="s">
        <v>253</v>
      </c>
      <c r="L67" s="37" t="s">
        <v>175</v>
      </c>
      <c r="M67" s="36">
        <v>22</v>
      </c>
      <c r="N67" s="36">
        <f t="shared" si="22"/>
        <v>9</v>
      </c>
      <c r="O67" s="35">
        <v>3000</v>
      </c>
      <c r="P67" s="36">
        <v>4000</v>
      </c>
      <c r="Q67" s="35">
        <f t="shared" si="23"/>
        <v>7000</v>
      </c>
    </row>
    <row r="68" spans="1:17" ht="15.75">
      <c r="A68" s="38">
        <v>6</v>
      </c>
      <c r="B68" s="37" t="s">
        <v>258</v>
      </c>
      <c r="C68" s="37" t="s">
        <v>175</v>
      </c>
      <c r="D68" s="36">
        <v>19</v>
      </c>
      <c r="E68" s="36">
        <f t="shared" si="20"/>
        <v>11</v>
      </c>
      <c r="F68" s="35">
        <v>3000</v>
      </c>
      <c r="G68" s="36">
        <v>50000</v>
      </c>
      <c r="H68" s="35">
        <f t="shared" si="21"/>
        <v>53000</v>
      </c>
      <c r="J68" s="38">
        <v>6</v>
      </c>
      <c r="K68" s="37" t="s">
        <v>258</v>
      </c>
      <c r="L68" s="37" t="s">
        <v>175</v>
      </c>
      <c r="M68" s="36">
        <v>28</v>
      </c>
      <c r="N68" s="36">
        <f t="shared" si="22"/>
        <v>3</v>
      </c>
      <c r="O68" s="35">
        <v>3000</v>
      </c>
      <c r="P68" s="36">
        <v>50000</v>
      </c>
      <c r="Q68" s="35">
        <f t="shared" si="23"/>
        <v>53000</v>
      </c>
    </row>
    <row r="69" spans="1:17" ht="15.75">
      <c r="A69" s="38">
        <v>7</v>
      </c>
      <c r="B69" s="37" t="s">
        <v>259</v>
      </c>
      <c r="C69" s="37" t="s">
        <v>175</v>
      </c>
      <c r="D69" s="36">
        <v>18</v>
      </c>
      <c r="E69" s="36">
        <f t="shared" si="20"/>
        <v>12</v>
      </c>
      <c r="F69" s="35">
        <v>3000</v>
      </c>
      <c r="G69" s="36">
        <v>47000</v>
      </c>
      <c r="H69" s="35">
        <f t="shared" si="21"/>
        <v>50000</v>
      </c>
      <c r="J69" s="38">
        <v>7</v>
      </c>
      <c r="K69" s="37" t="s">
        <v>259</v>
      </c>
      <c r="L69" s="37" t="s">
        <v>175</v>
      </c>
      <c r="M69" s="36">
        <v>29</v>
      </c>
      <c r="N69" s="36">
        <f t="shared" si="22"/>
        <v>2</v>
      </c>
      <c r="O69" s="35">
        <v>3000</v>
      </c>
      <c r="P69" s="36">
        <v>47000</v>
      </c>
      <c r="Q69" s="35">
        <f t="shared" si="23"/>
        <v>50000</v>
      </c>
    </row>
    <row r="70" spans="1:17" ht="15.75">
      <c r="A70" s="38">
        <v>8</v>
      </c>
      <c r="B70" s="37" t="s">
        <v>260</v>
      </c>
      <c r="C70" s="37" t="s">
        <v>175</v>
      </c>
      <c r="D70" s="36">
        <v>21</v>
      </c>
      <c r="E70" s="36">
        <f t="shared" si="20"/>
        <v>9</v>
      </c>
      <c r="F70" s="35">
        <v>3000</v>
      </c>
      <c r="G70" s="36">
        <v>35000</v>
      </c>
      <c r="H70" s="35">
        <f t="shared" si="21"/>
        <v>38000</v>
      </c>
      <c r="J70" s="38">
        <v>8</v>
      </c>
      <c r="K70" s="37" t="s">
        <v>260</v>
      </c>
      <c r="L70" s="37" t="s">
        <v>175</v>
      </c>
      <c r="M70" s="36">
        <v>27</v>
      </c>
      <c r="N70" s="36">
        <f t="shared" si="22"/>
        <v>4</v>
      </c>
      <c r="O70" s="35">
        <v>3000</v>
      </c>
      <c r="P70" s="36">
        <v>35000</v>
      </c>
      <c r="Q70" s="35">
        <f t="shared" si="23"/>
        <v>38000</v>
      </c>
    </row>
    <row r="71" spans="1:17" ht="15.75">
      <c r="A71" s="38">
        <v>9</v>
      </c>
      <c r="B71" s="37" t="s">
        <v>261</v>
      </c>
      <c r="C71" s="37" t="s">
        <v>168</v>
      </c>
      <c r="D71" s="36">
        <v>22</v>
      </c>
      <c r="E71" s="36">
        <f t="shared" si="20"/>
        <v>8</v>
      </c>
      <c r="F71" s="35">
        <v>2000</v>
      </c>
      <c r="G71" s="36">
        <v>38000</v>
      </c>
      <c r="H71" s="35">
        <f t="shared" si="21"/>
        <v>40000</v>
      </c>
      <c r="J71" s="38">
        <v>9</v>
      </c>
      <c r="K71" s="37" t="s">
        <v>261</v>
      </c>
      <c r="L71" s="37" t="s">
        <v>168</v>
      </c>
      <c r="M71" s="36">
        <v>26</v>
      </c>
      <c r="N71" s="36">
        <f t="shared" si="22"/>
        <v>5</v>
      </c>
      <c r="O71" s="35">
        <v>2000</v>
      </c>
      <c r="P71" s="36">
        <v>38000</v>
      </c>
      <c r="Q71" s="35">
        <f t="shared" si="23"/>
        <v>40000</v>
      </c>
    </row>
    <row r="74" spans="1:17" ht="15.75">
      <c r="E74" s="45" t="s">
        <v>252</v>
      </c>
      <c r="F74" s="45"/>
      <c r="G74" s="45"/>
      <c r="H74" s="45"/>
      <c r="I74" s="45"/>
      <c r="J74" s="45"/>
      <c r="K74" s="45"/>
      <c r="L74" s="45"/>
    </row>
    <row r="75" spans="1:17" ht="15.75">
      <c r="E75" s="39" t="s">
        <v>251</v>
      </c>
      <c r="F75" s="40" t="s">
        <v>250</v>
      </c>
      <c r="G75" s="40" t="s">
        <v>201</v>
      </c>
      <c r="H75" s="39" t="s">
        <v>249</v>
      </c>
      <c r="I75" s="39" t="s">
        <v>248</v>
      </c>
      <c r="J75" s="39" t="s">
        <v>247</v>
      </c>
      <c r="K75" s="39" t="s">
        <v>246</v>
      </c>
      <c r="L75" s="39" t="s">
        <v>245</v>
      </c>
    </row>
    <row r="76" spans="1:17" ht="15.75">
      <c r="E76" s="38">
        <v>1</v>
      </c>
      <c r="F76" s="37" t="s">
        <v>255</v>
      </c>
      <c r="G76" s="37" t="s">
        <v>197</v>
      </c>
      <c r="H76" s="36">
        <f>D3+M3+D15+M15+D27+M27+D39+M39+D51+M51+D63+M63</f>
        <v>306</v>
      </c>
      <c r="I76" s="36">
        <f t="shared" ref="I76:L84" si="24">E3+N3+E15+N15+E27+N27+E39+N39+E51+N51+E63+N63</f>
        <v>59</v>
      </c>
      <c r="J76" s="36">
        <f t="shared" si="24"/>
        <v>100000</v>
      </c>
      <c r="K76" s="36">
        <f t="shared" si="24"/>
        <v>840000</v>
      </c>
      <c r="L76" s="36">
        <f t="shared" si="24"/>
        <v>940000</v>
      </c>
    </row>
    <row r="77" spans="1:17" ht="15.75">
      <c r="E77" s="38">
        <v>2</v>
      </c>
      <c r="F77" s="37" t="s">
        <v>254</v>
      </c>
      <c r="G77" s="37" t="s">
        <v>191</v>
      </c>
      <c r="H77" s="36">
        <f t="shared" ref="H77:H84" si="25">D4+M4+D16+M16+D28+M28+D40+M40+D52+M52+D64+M64</f>
        <v>306</v>
      </c>
      <c r="I77" s="36">
        <f t="shared" si="24"/>
        <v>59</v>
      </c>
      <c r="J77" s="36">
        <f t="shared" si="24"/>
        <v>50000</v>
      </c>
      <c r="K77" s="36">
        <f t="shared" si="24"/>
        <v>600000</v>
      </c>
      <c r="L77" s="36">
        <f t="shared" si="24"/>
        <v>650000</v>
      </c>
    </row>
    <row r="78" spans="1:17" ht="15.75">
      <c r="E78" s="38">
        <v>3</v>
      </c>
      <c r="F78" s="37" t="s">
        <v>257</v>
      </c>
      <c r="G78" s="37" t="s">
        <v>191</v>
      </c>
      <c r="H78" s="36">
        <f t="shared" si="25"/>
        <v>301</v>
      </c>
      <c r="I78" s="36">
        <f t="shared" si="24"/>
        <v>64</v>
      </c>
      <c r="J78" s="36">
        <f t="shared" si="24"/>
        <v>50000</v>
      </c>
      <c r="K78" s="36">
        <f t="shared" si="24"/>
        <v>600000</v>
      </c>
      <c r="L78" s="36">
        <f t="shared" si="24"/>
        <v>650000</v>
      </c>
    </row>
    <row r="79" spans="1:17" ht="15.75">
      <c r="E79" s="38">
        <v>4</v>
      </c>
      <c r="F79" s="37" t="s">
        <v>256</v>
      </c>
      <c r="G79" s="37" t="s">
        <v>175</v>
      </c>
      <c r="H79" s="36">
        <f t="shared" si="25"/>
        <v>290</v>
      </c>
      <c r="I79" s="36">
        <f t="shared" si="24"/>
        <v>75</v>
      </c>
      <c r="J79" s="36">
        <f t="shared" si="24"/>
        <v>37000</v>
      </c>
      <c r="K79" s="36">
        <f t="shared" si="24"/>
        <v>540000</v>
      </c>
      <c r="L79" s="36">
        <f t="shared" si="24"/>
        <v>577000</v>
      </c>
    </row>
    <row r="80" spans="1:17" ht="15.75">
      <c r="E80" s="38">
        <v>5</v>
      </c>
      <c r="F80" s="37" t="s">
        <v>253</v>
      </c>
      <c r="G80" s="37" t="s">
        <v>175</v>
      </c>
      <c r="H80" s="36">
        <f t="shared" si="25"/>
        <v>263</v>
      </c>
      <c r="I80" s="36">
        <f t="shared" si="24"/>
        <v>102</v>
      </c>
      <c r="J80" s="36">
        <f t="shared" si="24"/>
        <v>37000</v>
      </c>
      <c r="K80" s="36">
        <f t="shared" si="24"/>
        <v>48000</v>
      </c>
      <c r="L80" s="36">
        <f t="shared" si="24"/>
        <v>85000</v>
      </c>
    </row>
    <row r="81" spans="5:12" ht="15.75">
      <c r="E81" s="38">
        <v>6</v>
      </c>
      <c r="F81" s="37" t="s">
        <v>258</v>
      </c>
      <c r="G81" s="37" t="s">
        <v>175</v>
      </c>
      <c r="H81" s="36">
        <f t="shared" si="25"/>
        <v>289</v>
      </c>
      <c r="I81" s="36">
        <f t="shared" si="24"/>
        <v>76</v>
      </c>
      <c r="J81" s="36">
        <f t="shared" si="24"/>
        <v>37000</v>
      </c>
      <c r="K81" s="36">
        <f t="shared" si="24"/>
        <v>600000</v>
      </c>
      <c r="L81" s="36">
        <f t="shared" si="24"/>
        <v>637000</v>
      </c>
    </row>
    <row r="82" spans="5:12" ht="15.75">
      <c r="E82" s="38">
        <v>7</v>
      </c>
      <c r="F82" s="37" t="s">
        <v>259</v>
      </c>
      <c r="G82" s="37" t="s">
        <v>175</v>
      </c>
      <c r="H82" s="36">
        <f t="shared" si="25"/>
        <v>311</v>
      </c>
      <c r="I82" s="36">
        <f t="shared" si="24"/>
        <v>54</v>
      </c>
      <c r="J82" s="36">
        <f t="shared" si="24"/>
        <v>37000</v>
      </c>
      <c r="K82" s="36">
        <f t="shared" si="24"/>
        <v>564000</v>
      </c>
      <c r="L82" s="36">
        <f t="shared" si="24"/>
        <v>601000</v>
      </c>
    </row>
    <row r="83" spans="5:12" ht="15.75">
      <c r="E83" s="38">
        <v>8</v>
      </c>
      <c r="F83" s="37" t="s">
        <v>260</v>
      </c>
      <c r="G83" s="37" t="s">
        <v>175</v>
      </c>
      <c r="H83" s="36">
        <f t="shared" si="25"/>
        <v>302</v>
      </c>
      <c r="I83" s="36">
        <f t="shared" si="24"/>
        <v>63</v>
      </c>
      <c r="J83" s="36">
        <f t="shared" si="24"/>
        <v>37000</v>
      </c>
      <c r="K83" s="36">
        <f t="shared" si="24"/>
        <v>420000</v>
      </c>
      <c r="L83" s="36">
        <f t="shared" si="24"/>
        <v>457000</v>
      </c>
    </row>
    <row r="84" spans="5:12" ht="15.75">
      <c r="E84" s="38">
        <v>9</v>
      </c>
      <c r="F84" s="37" t="s">
        <v>261</v>
      </c>
      <c r="G84" s="37" t="s">
        <v>168</v>
      </c>
      <c r="H84" s="36">
        <f t="shared" si="25"/>
        <v>286</v>
      </c>
      <c r="I84" s="36">
        <f t="shared" si="24"/>
        <v>79</v>
      </c>
      <c r="J84" s="36">
        <f t="shared" si="24"/>
        <v>25000</v>
      </c>
      <c r="K84" s="36">
        <f t="shared" si="24"/>
        <v>456000</v>
      </c>
      <c r="L84" s="36">
        <f t="shared" si="24"/>
        <v>481000</v>
      </c>
    </row>
  </sheetData>
  <mergeCells count="13">
    <mergeCell ref="E74:L74"/>
    <mergeCell ref="A37:H37"/>
    <mergeCell ref="J37:Q37"/>
    <mergeCell ref="A49:H49"/>
    <mergeCell ref="J49:Q49"/>
    <mergeCell ref="A61:H61"/>
    <mergeCell ref="J61:Q61"/>
    <mergeCell ref="A1:H1"/>
    <mergeCell ref="J1:Q1"/>
    <mergeCell ref="A13:H13"/>
    <mergeCell ref="J13:Q13"/>
    <mergeCell ref="A25:H25"/>
    <mergeCell ref="J25:Q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scenario manager</vt:lpstr>
      <vt:lpstr>goal seek</vt:lpstr>
      <vt:lpstr>data table</vt:lpstr>
      <vt:lpstr>sort and filter</vt:lpstr>
      <vt:lpstr>text to column</vt:lpstr>
      <vt:lpstr>queries</vt:lpstr>
      <vt:lpstr>data consolidation1</vt:lpstr>
      <vt:lpstr>data consolidation 2</vt:lpstr>
      <vt:lpstr>'text to column'!ExternalData_1</vt:lpstr>
      <vt:lpstr>queries!ExternalData_3</vt:lpstr>
      <vt:lpstr>queries!ExternalData_5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yesh Mark - I</dc:creator>
  <cp:lastModifiedBy>yesh Mark - I</cp:lastModifiedBy>
  <dcterms:created xsi:type="dcterms:W3CDTF">2023-07-11T07:18:22Z</dcterms:created>
  <dcterms:modified xsi:type="dcterms:W3CDTF">2023-07-12T08:06:22Z</dcterms:modified>
</cp:coreProperties>
</file>