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2264254-5FB8-4793-BF6D-F3D64FD0B450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ANUALES" sheetId="6" r:id="rId1"/>
    <sheet name="codigos python" sheetId="8" r:id="rId2"/>
    <sheet name=" EXPORTACIÓN FOB DE PRODUCTOS N" sheetId="3" r:id="rId3"/>
    <sheet name="CRÉDITOS DIRECTOS DEL SISTEMA F" sheetId="4" r:id="rId4"/>
    <sheet name="GASTO EN EL SECTOR " sheetId="7" r:id="rId5"/>
    <sheet name="PBI PRECIOS CONSTANTES " sheetId="5" r:id="rId6"/>
    <sheet name="Trimestrales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I19" i="6" s="1" a="1"/>
  <c r="I19" i="6" s="1"/>
  <c r="C20" i="6" s="1"/>
  <c r="M6" i="3"/>
  <c r="N6" i="3"/>
  <c r="O6" i="3"/>
  <c r="P6" i="3"/>
  <c r="Q6" i="3"/>
  <c r="R6" i="3"/>
  <c r="S6" i="3"/>
  <c r="T6" i="3"/>
  <c r="U6" i="3"/>
  <c r="V6" i="3"/>
  <c r="I6" i="3"/>
  <c r="J6" i="3"/>
  <c r="K6" i="3"/>
  <c r="H6" i="3"/>
  <c r="B2" i="6" a="1"/>
  <c r="B2" i="6" s="1"/>
  <c r="H2" i="6" s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U3" i="1"/>
  <c r="T3" i="1"/>
  <c r="U2" i="1"/>
  <c r="T2" i="1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2" i="6"/>
  <c r="I2" i="6" l="1" a="1"/>
  <c r="I2" i="6" s="1"/>
  <c r="I27" i="6"/>
  <c r="C28" i="6" s="1"/>
  <c r="I26" i="6"/>
  <c r="C27" i="6" s="1"/>
  <c r="I33" i="6"/>
  <c r="C34" i="6" s="1"/>
  <c r="I25" i="6"/>
  <c r="C26" i="6" s="1"/>
  <c r="I24" i="6"/>
  <c r="C25" i="6" s="1"/>
  <c r="I23" i="6"/>
  <c r="C24" i="6" s="1"/>
  <c r="I31" i="6"/>
  <c r="C32" i="6" s="1"/>
  <c r="I30" i="6"/>
  <c r="C31" i="6" s="1"/>
  <c r="I22" i="6"/>
  <c r="C23" i="6" s="1"/>
  <c r="I21" i="6"/>
  <c r="C22" i="6" s="1"/>
  <c r="I32" i="6"/>
  <c r="C33" i="6" s="1"/>
  <c r="I29" i="6"/>
  <c r="C30" i="6" s="1"/>
  <c r="I28" i="6"/>
  <c r="C29" i="6" s="1"/>
  <c r="I20" i="6"/>
  <c r="C21" i="6" s="1"/>
  <c r="B16" i="6"/>
  <c r="H16" i="6" s="1"/>
  <c r="B8" i="6"/>
  <c r="H8" i="6" s="1"/>
  <c r="B15" i="6"/>
  <c r="H15" i="6" s="1"/>
  <c r="B7" i="6"/>
  <c r="H7" i="6" s="1"/>
  <c r="B14" i="6"/>
  <c r="H14" i="6" s="1"/>
  <c r="B6" i="6"/>
  <c r="H6" i="6" s="1"/>
  <c r="B9" i="6"/>
  <c r="H9" i="6" s="1"/>
  <c r="B13" i="6"/>
  <c r="H13" i="6" s="1"/>
  <c r="B5" i="6"/>
  <c r="H5" i="6" s="1"/>
  <c r="B12" i="6"/>
  <c r="H12" i="6" s="1"/>
  <c r="B4" i="6"/>
  <c r="H4" i="6" s="1"/>
  <c r="B11" i="6"/>
  <c r="H11" i="6" s="1"/>
  <c r="B3" i="6"/>
  <c r="H3" i="6" s="1"/>
  <c r="B10" i="6"/>
  <c r="H10" i="6" s="1"/>
  <c r="E2" i="6" a="1"/>
  <c r="E2" i="6" s="1"/>
  <c r="D2" i="6" a="1"/>
  <c r="D3" i="6" s="1"/>
  <c r="C6" i="6"/>
  <c r="C9" i="6"/>
  <c r="C13" i="6"/>
  <c r="C14" i="6"/>
  <c r="AA19" i="3"/>
  <c r="C16" i="6" s="1"/>
  <c r="AA18" i="3"/>
  <c r="C15" i="6" s="1"/>
  <c r="AA17" i="3"/>
  <c r="AA16" i="3"/>
  <c r="AA15" i="3"/>
  <c r="C12" i="6" s="1"/>
  <c r="AA14" i="3"/>
  <c r="C11" i="6" s="1"/>
  <c r="AA13" i="3"/>
  <c r="C10" i="6" s="1"/>
  <c r="AA12" i="3"/>
  <c r="AA11" i="3"/>
  <c r="C8" i="6" s="1"/>
  <c r="AA10" i="3"/>
  <c r="C7" i="6" s="1"/>
  <c r="AA9" i="3"/>
  <c r="AA8" i="3"/>
  <c r="C5" i="6" s="1"/>
  <c r="AA7" i="3"/>
  <c r="C4" i="6" s="1"/>
  <c r="AA6" i="3"/>
  <c r="C3" i="6" s="1"/>
  <c r="AA5" i="3"/>
  <c r="C2" i="6" s="1"/>
  <c r="R23" i="7"/>
  <c r="R22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R20" i="7"/>
  <c r="R19" i="7"/>
  <c r="R18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I16" i="6" l="1"/>
  <c r="I6" i="6"/>
  <c r="I3" i="6"/>
  <c r="I7" i="6"/>
  <c r="I11" i="6"/>
  <c r="I8" i="6"/>
  <c r="I12" i="6"/>
  <c r="I13" i="6"/>
  <c r="I15" i="6"/>
  <c r="I4" i="6"/>
  <c r="I14" i="6"/>
  <c r="I5" i="6"/>
  <c r="I10" i="6"/>
  <c r="I9" i="6"/>
  <c r="E16" i="6"/>
  <c r="E8" i="6"/>
  <c r="E7" i="6"/>
  <c r="E14" i="6"/>
  <c r="E6" i="6"/>
  <c r="E13" i="6"/>
  <c r="E5" i="6"/>
  <c r="E15" i="6"/>
  <c r="E12" i="6"/>
  <c r="E4" i="6"/>
  <c r="E11" i="6"/>
  <c r="E3" i="6"/>
  <c r="E9" i="6"/>
  <c r="E10" i="6"/>
  <c r="D8" i="6"/>
  <c r="D15" i="6"/>
  <c r="D7" i="6"/>
  <c r="D2" i="6"/>
  <c r="D14" i="6"/>
  <c r="D6" i="6"/>
  <c r="D13" i="6"/>
  <c r="D5" i="6"/>
  <c r="D10" i="6"/>
  <c r="D12" i="6"/>
  <c r="D4" i="6"/>
  <c r="D9" i="6"/>
  <c r="D16" i="6"/>
  <c r="D11" i="6"/>
</calcChain>
</file>

<file path=xl/sharedStrings.xml><?xml version="1.0" encoding="utf-8"?>
<sst xmlns="http://schemas.openxmlformats.org/spreadsheetml/2006/main" count="1348" uniqueCount="265">
  <si>
    <t>Entidad</t>
  </si>
  <si>
    <t>Fecha</t>
  </si>
  <si>
    <t>Créditos Agropecuarios (Miles de S/)</t>
  </si>
  <si>
    <t>Banca Múltiple</t>
  </si>
  <si>
    <t>Empresas Financieras</t>
  </si>
  <si>
    <t>Cajas Municipales</t>
  </si>
  <si>
    <t>Cajas Rurales</t>
  </si>
  <si>
    <t>Edpymes</t>
  </si>
  <si>
    <t>Empresas de Créditos</t>
  </si>
  <si>
    <t>Sistema Financiero</t>
  </si>
  <si>
    <t>27.5  EXPORTACIÓN FOB DE PRODUCTOS NO TRADICIONALES, 2018-2022</t>
  </si>
  <si>
    <t xml:space="preserve">          (Millones de US dólares)</t>
  </si>
  <si>
    <t>Productos No Tradicionales</t>
  </si>
  <si>
    <t>2020 P/</t>
  </si>
  <si>
    <t>2021 P/</t>
  </si>
  <si>
    <t>2022 P/</t>
  </si>
  <si>
    <t xml:space="preserve">Valor Total </t>
  </si>
  <si>
    <t>Agropecuarios</t>
  </si>
  <si>
    <t>Legumbres</t>
  </si>
  <si>
    <t>Frutas</t>
  </si>
  <si>
    <t>Productos vegetales diversos</t>
  </si>
  <si>
    <t>Cereales y sus preparaciones</t>
  </si>
  <si>
    <t>Té, café, cacao y esencias</t>
  </si>
  <si>
    <t>Resto</t>
  </si>
  <si>
    <t>Pesqueros</t>
  </si>
  <si>
    <t>Crustáceos y moluscos congelados</t>
  </si>
  <si>
    <t>Pescado congelado</t>
  </si>
  <si>
    <t>Preparaciones y conservas</t>
  </si>
  <si>
    <t>Pescado seco</t>
  </si>
  <si>
    <t>Textiles</t>
  </si>
  <si>
    <t>Prendas de vestir y otras confecciones</t>
  </si>
  <si>
    <t>Tejidos</t>
  </si>
  <si>
    <t>Fibras textiles</t>
  </si>
  <si>
    <t>Hilados</t>
  </si>
  <si>
    <t>Maderas y Papeles, y sus Manufacturas</t>
  </si>
  <si>
    <t>Madera en bruto o en láminas</t>
  </si>
  <si>
    <t>Artículos impresos</t>
  </si>
  <si>
    <t>Manufacturas de papel y cartón</t>
  </si>
  <si>
    <t>Manufacturas de madera</t>
  </si>
  <si>
    <t>Muebles de madera, y sus partes</t>
  </si>
  <si>
    <t>Químicos</t>
  </si>
  <si>
    <t>Productos químicos orgánicos e inorgánicos</t>
  </si>
  <si>
    <t>Artículos manufacturados de plástico</t>
  </si>
  <si>
    <t>Materias tintóreas, curtientes y colorantes</t>
  </si>
  <si>
    <t>Manufacturas de caucho</t>
  </si>
  <si>
    <t>Aceites esenciales, prod. de tocador y tensoactivos</t>
  </si>
  <si>
    <t>Minerales No Metálicos</t>
  </si>
  <si>
    <t>Cemento y materiales de construcción</t>
  </si>
  <si>
    <t>Abonos y minerales, en bruto</t>
  </si>
  <si>
    <t>Vidrio y artículos de vidrio</t>
  </si>
  <si>
    <t>Artículos de cerámica</t>
  </si>
  <si>
    <t>Sidero-Metalúrgicos y Joyería</t>
  </si>
  <si>
    <t>Productos de cobre</t>
  </si>
  <si>
    <t>Productos de zinc</t>
  </si>
  <si>
    <t>Productos de hierro</t>
  </si>
  <si>
    <t>Manufacturas de metales comunes</t>
  </si>
  <si>
    <t>Desperdicios y desechos no ferrosos</t>
  </si>
  <si>
    <t>Productos de plomo</t>
  </si>
  <si>
    <t>Productos de plata</t>
  </si>
  <si>
    <t>Artículos de joyería</t>
  </si>
  <si>
    <t>Metal-Mecánicos</t>
  </si>
  <si>
    <t>Vehículos de carretera</t>
  </si>
  <si>
    <t>Maquinaria y equipo industrial, y sus partes</t>
  </si>
  <si>
    <t>Máquinas y aparatos eléctricos, y sus partes</t>
  </si>
  <si>
    <t>Artículos manufacturados de hierro o acero</t>
  </si>
  <si>
    <t>Máquinas de oficina y para procesar datos</t>
  </si>
  <si>
    <t>Equipo de uso doméstico</t>
  </si>
  <si>
    <t>Maquinaria y equipo de ing. civil, y sus partes</t>
  </si>
  <si>
    <t>Maquinaria y equipo generadores de fuerza</t>
  </si>
  <si>
    <t>Enseres domésticos de metales comunes</t>
  </si>
  <si>
    <t>Otros  1/</t>
  </si>
  <si>
    <t xml:space="preserve">1/ Incluye pieles, cueros y artesanías, principalmente. </t>
  </si>
  <si>
    <t>Fuente: Banco Central de Reserva del Perú.</t>
  </si>
  <si>
    <t xml:space="preserve">25.10  CRÉDITOS DIRECTOS DEL SISTEMA FINANCIERO, SEGÚN SECTOR </t>
  </si>
  <si>
    <t xml:space="preserve">           ECONÓMICO, 2019-2022</t>
  </si>
  <si>
    <t xml:space="preserve">            (Miles de soles)</t>
  </si>
  <si>
    <t>Sector Económico</t>
  </si>
  <si>
    <t>Total</t>
  </si>
  <si>
    <t>Créditos Corporativos, Grandes, Medianas, Pequeñas y Microempresas</t>
  </si>
  <si>
    <t xml:space="preserve">  Agricultura, ganadería, caza y silvicultura</t>
  </si>
  <si>
    <t xml:space="preserve">  Pesca</t>
  </si>
  <si>
    <t xml:space="preserve">  Minería</t>
  </si>
  <si>
    <t xml:space="preserve">  Industria manufacturera</t>
  </si>
  <si>
    <t xml:space="preserve">  Electricidad, gas y agua</t>
  </si>
  <si>
    <t xml:space="preserve">  Construcción</t>
  </si>
  <si>
    <t xml:space="preserve">  Comercio</t>
  </si>
  <si>
    <t xml:space="preserve">  Hoteles y restaurantes</t>
  </si>
  <si>
    <t xml:space="preserve">  Transporte, almacenamiento y comunicaciones</t>
  </si>
  <si>
    <t xml:space="preserve">  Intermediación financiera</t>
  </si>
  <si>
    <t xml:space="preserve">  Actividad inmobiliarias, empresariales y de alquiler</t>
  </si>
  <si>
    <t xml:space="preserve">  Administración pública y defensa</t>
  </si>
  <si>
    <t xml:space="preserve">  Enseñanza</t>
  </si>
  <si>
    <t xml:space="preserve">  Servicios sociales y salud</t>
  </si>
  <si>
    <t xml:space="preserve">  Otras actividades de servicios comunitarios</t>
  </si>
  <si>
    <t xml:space="preserve">  Hogares privados con servicio doméstico </t>
  </si>
  <si>
    <t xml:space="preserve">  y organizaciones extraterritoriales</t>
  </si>
  <si>
    <t>Créditos Hipotecarios para Vivienda</t>
  </si>
  <si>
    <t>Créditos de Consumo</t>
  </si>
  <si>
    <r>
      <t xml:space="preserve">Nota: </t>
    </r>
    <r>
      <rPr>
        <sz val="7"/>
        <rFont val="Arial Narrow"/>
        <family val="2"/>
      </rPr>
      <t>Considera información de las empresas que conforman la banca múltiple, empresas financieras, cajas municipales, cajas rurales, Edpyme, empresas de arrendamiento financiero, así como la cartera de consumo e hipotecarios del Banco de la Nación y la que AGROBANCO coloca de manera directa.</t>
    </r>
  </si>
  <si>
    <t>Saldos al 31 de diciembre de cada año.</t>
  </si>
  <si>
    <t>Fuente: Superintendencia de Banca, Seguros y AFP.</t>
  </si>
  <si>
    <t>Cuadro Nº 1</t>
  </si>
  <si>
    <t>Agricultura, ganadería, caza y silvicultura: Valor Agregado Bruto</t>
  </si>
  <si>
    <t>por Años, según Departamentos</t>
  </si>
  <si>
    <t>Valores a precios constantes de 2007</t>
  </si>
  <si>
    <t>(Miles de soles)</t>
  </si>
  <si>
    <t>Departamentos</t>
  </si>
  <si>
    <t>2020P/</t>
  </si>
  <si>
    <t>2021P/</t>
  </si>
  <si>
    <t>2022E/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</si>
  <si>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</si>
  <si>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</si>
  <si>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</si>
  <si>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</si>
  <si>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</si>
  <si>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</si>
  <si>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</si>
  <si>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</si>
  <si>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</si>
  <si>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</si>
  <si>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</si>
  <si>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</si>
  <si>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</si>
  <si>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</si>
  <si>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Callao</t>
  </si>
  <si>
    <t>Lima Provincias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</si>
  <si>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</si>
  <si>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</si>
  <si>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</si>
  <si>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</si>
  <si>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</si>
  <si>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</si>
  <si>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</si>
  <si>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</si>
  <si>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</si>
  <si>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</si>
  <si>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</si>
  <si>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Valor Agregado Bruto</t>
  </si>
  <si>
    <t>Fuente: Instituto Nacional de Estadística e Informática</t>
  </si>
  <si>
    <t>Lima_Maqueta</t>
  </si>
  <si>
    <t>Con información disponible al 15 de diciembre del 2023</t>
  </si>
  <si>
    <t>PBI</t>
  </si>
  <si>
    <t xml:space="preserve">26.30  DISTRIBUCIÓN FUNCIONAL DEL PRESUPUESTO INICIAL DE GASTOS DEL  </t>
  </si>
  <si>
    <t xml:space="preserve">    SECTOR PÚBLICO, 2018-2022</t>
  </si>
  <si>
    <t xml:space="preserve">     (Millones de soles)</t>
  </si>
  <si>
    <t>Función</t>
  </si>
  <si>
    <t>2000</t>
  </si>
  <si>
    <t>2018 a/</t>
  </si>
  <si>
    <t>Servicios económicos</t>
  </si>
  <si>
    <t xml:space="preserve">  Transporte</t>
  </si>
  <si>
    <t xml:space="preserve">  Agropecuaria 1/</t>
  </si>
  <si>
    <t xml:space="preserve">  Vivienda y Desarrollo Urbano</t>
  </si>
  <si>
    <t xml:space="preserve">  Industria, Comercio y Servicios</t>
  </si>
  <si>
    <t xml:space="preserve">  Comunicaciones</t>
  </si>
  <si>
    <t xml:space="preserve">  Energía y Recursos Minerales</t>
  </si>
  <si>
    <t>Servicios sociales</t>
  </si>
  <si>
    <t xml:space="preserve">  Educación y Cultura</t>
  </si>
  <si>
    <t xml:space="preserve">  Salud y Saneamiento</t>
  </si>
  <si>
    <t xml:space="preserve">  Protección y Previsión Social</t>
  </si>
  <si>
    <t>Servicios generales</t>
  </si>
  <si>
    <t xml:space="preserve">  Administración y Planeamiento</t>
  </si>
  <si>
    <t xml:space="preserve">  Defensa y Seguridad Nacional</t>
  </si>
  <si>
    <t xml:space="preserve">  Justicia</t>
  </si>
  <si>
    <t xml:space="preserve">  Relaciones Exteriores</t>
  </si>
  <si>
    <t xml:space="preserve">  Legislativo</t>
  </si>
  <si>
    <t xml:space="preserve">  Trabajo</t>
  </si>
  <si>
    <t xml:space="preserve">  Deuda Pública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</si>
  <si>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La diferencia en los resultados parciales y totales es por el redondeo de cifras.</t>
    </r>
  </si>
  <si>
    <t>1/ A partir del año 2009 la función Agraria se reemplaza por la función Agropecuaria.</t>
  </si>
  <si>
    <t>a/ Para el año 2018, se está ingresando función Deuda Pública, de acuerdo al registro SIAF vigente.</t>
  </si>
  <si>
    <t>Fuente: Ministerio de Economía y Finanzas.</t>
  </si>
  <si>
    <t>CRE</t>
  </si>
  <si>
    <t>GAS</t>
  </si>
  <si>
    <t>TIPO DE CAMBIO DE VENTA A CIEERRE DE MES</t>
  </si>
  <si>
    <t>banca múltiple, empresas financieras, cajas municipales, cajas rurales, Edpyme, empresas de arrendamiento financiero, así como la cartera de consumo e hipotecarios del Banco de la Nación y la que AGROBANCO coloca de manera directa.</t>
  </si>
  <si>
    <t>ANUALES</t>
  </si>
  <si>
    <t xml:space="preserve">EXPO </t>
  </si>
  <si>
    <t>DOLARES</t>
  </si>
  <si>
    <t>Indicar que no se realizo con la data mas reciente porque el sistema de fuente de dato utilizada aun no eta actualizado y solamnete preenta actualizada la data de credito directos en la SBS , las dema variable no presenta actualizaciones recientes</t>
  </si>
  <si>
    <t xml:space="preserve">IMPORTANTE </t>
  </si>
  <si>
    <t>import pandas as pd      # para  manipulacion de datos</t>
  </si>
  <si>
    <t>import numpy as np       # para hacer operaciones o graficos</t>
  </si>
  <si>
    <t>import seaborn as sns</t>
  </si>
  <si>
    <t>import matplotlib.pyplot as plt</t>
  </si>
  <si>
    <t>path = r"C:\Users\Hp\Downloads\DATA agro nuevo.xlsx"</t>
  </si>
  <si>
    <t>DATA = pd.read_excel(path)</t>
  </si>
  <si>
    <t>print(DATA)</t>
  </si>
  <si>
    <t>****************CONVERSION A LOGARITMOS</t>
  </si>
  <si>
    <t>log_DATA = np.log(DATA)</t>
  </si>
  <si>
    <t>print(log_DATA)</t>
  </si>
  <si>
    <t>log_log_DATA = np.log(log_DATA)</t>
  </si>
  <si>
    <t>print(log_log_DATA)</t>
  </si>
  <si>
    <t>****************</t>
  </si>
  <si>
    <t>from statsmodels.formula.api import ols</t>
  </si>
  <si>
    <t>MODELO1 = ols(formula ='PBI ~  X + GAS', data = log_DATA).fit()</t>
  </si>
  <si>
    <t>MODELO1.summary()</t>
  </si>
  <si>
    <t xml:space="preserve"> </t>
  </si>
  <si>
    <t>##############</t>
  </si>
  <si>
    <t>##CALCULO DE LA VARIANZA RESIDUAL O VARIANZA ESTIMADA POBLACIONAL</t>
  </si>
  <si>
    <t>MODELO1.mse_resid</t>
  </si>
  <si>
    <t>print(np.sqrt(MODELO1.mse_resid))</t>
  </si>
  <si>
    <t xml:space="preserve">#ANOVA </t>
  </si>
  <si>
    <t>from statsmodels.stats.anova import anova_lm</t>
  </si>
  <si>
    <t>import statsmodels.api as sm</t>
  </si>
  <si>
    <t>anova_table = sm.stats.anova_lm(MODELO1, typ=2)</t>
  </si>
  <si>
    <t>sum_sq=anova_table.iloc[:,[0,]]</t>
  </si>
  <si>
    <t>df=anova_table.iloc[:,[1,]]</t>
  </si>
  <si>
    <t xml:space="preserve">#SUMA DE CUADRADOS MEDIOS </t>
  </si>
  <si>
    <t>meansumsq = sum_sq.div(df.values)</t>
  </si>
  <si>
    <t>cor1 = log_DATA.corr()</t>
  </si>
  <si>
    <t>cor2 = log_DATA.corr()</t>
  </si>
  <si>
    <t>cor3 = log_DATA.corr()</t>
  </si>
  <si>
    <t xml:space="preserve">#CORRELACIONES correlacion </t>
  </si>
  <si>
    <t>cor1 = log_DATA['PBI'].corr(log_DATA['X'],method = 'pearson')</t>
  </si>
  <si>
    <t>print('correlación Pearson  EXPORTACIONES: ', cor1)</t>
  </si>
  <si>
    <t>cor2 = log_DATA['PBI'].corr(log_DATA['CRE'],method = 'pearson')</t>
  </si>
  <si>
    <t>print('correlación PearsonCREDITO DIRECTO: ', cor2)</t>
  </si>
  <si>
    <t>cor3 = log_DATA['PBI'].corr(log_DATA['GAS'],method = 'pearson')</t>
  </si>
  <si>
    <t>print('correlación Pearson  GASTO PUBLICO: ', cor3)</t>
  </si>
  <si>
    <t># GRAFICO: X1 - error2 (HAY TENDENCIA NEGATIVA)</t>
  </si>
  <si>
    <t>sns.lmplot(x = 'X', y = 'PBI', data = log_DATA)</t>
  </si>
  <si>
    <t>plt.show()</t>
  </si>
  <si>
    <t># GRAFICO: X2 - error2 (HAY TENDENCIA NEGATIVA)</t>
  </si>
  <si>
    <t>sns.lmplot(x = 'CRE', y = 'PBI', data = log_DATA)</t>
  </si>
  <si>
    <t># GRAFICO: X3 - error2 (HAY TENDENCIA NEGATIVA)</t>
  </si>
  <si>
    <t>sns.lmplot(x = 'GAS', y = 'PBI', data = log_DATA)</t>
  </si>
  <si>
    <t>####################################################################################</t>
  </si>
  <si>
    <t>############################ DETECTAR HETEROCEDASTICIDAD ############################</t>
  </si>
  <si>
    <t># PRIMERO EXTRAEMOS EL ERROR DEL MODELO</t>
  </si>
  <si>
    <t>error = MODELO1.resid</t>
  </si>
  <si>
    <t>error = error**2</t>
  </si>
  <si>
    <t># AGREGAR LA DATA</t>
  </si>
  <si>
    <t>DATA1 = pd.concat([log_DATA, error], axis = 1)</t>
  </si>
  <si>
    <t># RENOMBRAR LAS COLUMNAS AGRGADAS</t>
  </si>
  <si>
    <t>DATA1.rename({0:'error2'}, axis = 1, inplace = True)</t>
  </si>
  <si>
    <t>############################### METODO INFORMAL ############################</t>
  </si>
  <si>
    <t># GRAFICAS</t>
  </si>
  <si>
    <t>sns.lmplot(x = 'X', y = 'error2', data = DATA1)</t>
  </si>
  <si>
    <t>sns.lmplot(x = 'CRE', y = 'error2', data = DATA1)</t>
  </si>
  <si>
    <t>sns.lmplot(x = 'GAS', y = 'error2', data = DATA1)</t>
  </si>
  <si>
    <t>############################### METODO FORMAL ############################</t>
  </si>
  <si>
    <t>'''</t>
  </si>
  <si>
    <t>PRUEBA DE HIPOTESIS</t>
  </si>
  <si>
    <t>HO =  HOMOCEDASTICIDAD     P-VALUE &gt; 0.05</t>
  </si>
  <si>
    <t>H1 =  HETEROCEDASTICIDAD   P-VALUE &lt; 0.05</t>
  </si>
  <si>
    <t># TEST DE BRESCH - PAGAN</t>
  </si>
  <si>
    <t>import statsmodels.stats.api as smd</t>
  </si>
  <si>
    <t>BP = smd.het_breuschpagan(MODELO1.resid, MODELO1.model.exog)[1]</t>
  </si>
  <si>
    <t>print('P-value:', BP)</t>
  </si>
  <si>
    <t># TEST DE GOLDFELD - QUANT</t>
  </si>
  <si>
    <t>import statsmodels.stats.api as sms</t>
  </si>
  <si>
    <t>GQ = sms.het_goldfeldquandt(MODELO1.resid, MODELO1.model.exog)[1]</t>
  </si>
  <si>
    <t>print('P-value:', GQ)</t>
  </si>
  <si>
    <t># TEST DE WHITE - METODO 1 "GENERAL"</t>
  </si>
  <si>
    <t>import statsmodels.stats.diagnostic as het_white</t>
  </si>
  <si>
    <t>WHITE = het_white(MODELO1.resid, MODELO1.model.exog)[1]</t>
  </si>
  <si>
    <t>print('P-value:', WHITE)</t>
  </si>
  <si>
    <t>from statsmodels.stats.diagnostic import het_white</t>
  </si>
  <si>
    <t>print('P-value:',WHITE)</t>
  </si>
  <si>
    <t># TEST DE WHITE - METODO 2 "ESPECIFICO"</t>
  </si>
  <si>
    <t>MODELO = ols(formula ='PBI ~  X  + GAS', data = DATA1).fit()</t>
  </si>
  <si>
    <t>MODELO.summary()</t>
  </si>
  <si>
    <t>***********************************************************</t>
  </si>
  <si>
    <t>#MULTICOLINEALIDAD</t>
  </si>
  <si>
    <t>from statsmodels.stats.outliers_influence import variance_inflation_factor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</si>
</sst>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_)"/>
    <numFmt numFmtId="165" formatCode="\ _ * #,##0.0;_ * \-#,##0.0;_ * &quot;-&quot;_ ;_ @_ "/>
    <numFmt numFmtId="166" formatCode="#\ ##0.0"/>
    <numFmt numFmtId="167" formatCode="0.0"/>
    <numFmt numFmtId="168" formatCode="#\ ###\ ##0"/>
    <numFmt numFmtId="169" formatCode="\ _ * #,##0;_ * \-#,##0;_ * &quot;-&quot;_ ;_ @_ "/>
    <numFmt numFmtId="170" formatCode="0.000"/>
    <numFmt numFmtId="171" formatCode="###\ ###\ ###"/>
    <numFmt numFmtId="172" formatCode="#,##0.0"/>
    <numFmt numFmtId="173" formatCode="###\ ##0"/>
  </numFmts>
  <fonts count="27" x14ac:knownFonts="1"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  <font>
      <sz val="11"/>
      <color rgb="FF000000"/>
      <name val="Calibri"/>
      <family val="2"/>
    </font>
    <font>
      <sz val="7"/>
      <name val="Times New Roman"/>
      <family val="1"/>
    </font>
    <font>
      <b/>
      <sz val="9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7"/>
      <color theme="0" tint="-0.499984740745262"/>
      <name val="Arial Narrow"/>
      <family val="2"/>
    </font>
    <font>
      <b/>
      <sz val="7"/>
      <color theme="0"/>
      <name val="Arial Narrow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49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164" fontId="5" fillId="0" borderId="0"/>
    <xf numFmtId="0" fontId="5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 applyNumberFormat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3" fontId="0" fillId="0" borderId="0" xfId="1" applyFont="1"/>
    <xf numFmtId="164" fontId="6" fillId="0" borderId="0" xfId="2" quotePrefix="1" applyFont="1" applyAlignment="1">
      <alignment horizontal="left"/>
    </xf>
    <xf numFmtId="0" fontId="7" fillId="0" borderId="0" xfId="0" applyFont="1"/>
    <xf numFmtId="164" fontId="8" fillId="0" borderId="0" xfId="2" applyFont="1" applyAlignment="1">
      <alignment horizontal="left"/>
    </xf>
    <xf numFmtId="164" fontId="8" fillId="0" borderId="0" xfId="2" quotePrefix="1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left"/>
    </xf>
    <xf numFmtId="165" fontId="9" fillId="0" borderId="0" xfId="0" applyNumberFormat="1" applyFont="1" applyAlignment="1">
      <alignment horizontal="right"/>
    </xf>
    <xf numFmtId="165" fontId="9" fillId="0" borderId="5" xfId="0" applyNumberFormat="1" applyFont="1" applyBorder="1" applyAlignment="1">
      <alignment horizontal="right"/>
    </xf>
    <xf numFmtId="166" fontId="7" fillId="0" borderId="0" xfId="0" applyNumberFormat="1" applyFont="1"/>
    <xf numFmtId="0" fontId="8" fillId="0" borderId="4" xfId="0" applyFont="1" applyBorder="1" applyAlignment="1">
      <alignment horizontal="left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0" fontId="9" fillId="0" borderId="4" xfId="0" applyFont="1" applyBorder="1"/>
    <xf numFmtId="165" fontId="9" fillId="0" borderId="0" xfId="0" applyNumberFormat="1" applyFont="1"/>
    <xf numFmtId="0" fontId="8" fillId="0" borderId="4" xfId="0" applyFont="1" applyBorder="1"/>
    <xf numFmtId="0" fontId="9" fillId="0" borderId="6" xfId="0" applyFont="1" applyBorder="1"/>
    <xf numFmtId="165" fontId="9" fillId="0" borderId="7" xfId="0" applyNumberFormat="1" applyFont="1" applyBorder="1"/>
    <xf numFmtId="165" fontId="9" fillId="0" borderId="8" xfId="0" applyNumberFormat="1" applyFont="1" applyBorder="1"/>
    <xf numFmtId="0" fontId="10" fillId="0" borderId="0" xfId="0" applyFont="1" applyAlignment="1">
      <alignment horizontal="left" vertical="center"/>
    </xf>
    <xf numFmtId="166" fontId="10" fillId="0" borderId="0" xfId="0" applyNumberFormat="1" applyFont="1"/>
    <xf numFmtId="167" fontId="7" fillId="0" borderId="0" xfId="0" applyNumberFormat="1" applyFont="1"/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0" xfId="3" applyFont="1" applyAlignment="1">
      <alignment horizontal="left" vertical="center"/>
    </xf>
    <xf numFmtId="0" fontId="5" fillId="0" borderId="0" xfId="3"/>
    <xf numFmtId="0" fontId="7" fillId="0" borderId="0" xfId="3" applyFont="1" applyAlignment="1">
      <alignment vertical="center"/>
    </xf>
    <xf numFmtId="0" fontId="7" fillId="0" borderId="0" xfId="3" applyFont="1" applyAlignment="1">
      <alignment horizontal="centerContinuous" vertical="center"/>
    </xf>
    <xf numFmtId="0" fontId="8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top"/>
    </xf>
    <xf numFmtId="168" fontId="7" fillId="0" borderId="0" xfId="3" applyNumberFormat="1" applyFont="1" applyAlignment="1">
      <alignment horizontal="center" vertical="top"/>
    </xf>
    <xf numFmtId="0" fontId="5" fillId="0" borderId="0" xfId="3" applyAlignment="1">
      <alignment vertical="top"/>
    </xf>
    <xf numFmtId="0" fontId="7" fillId="0" borderId="0" xfId="3" applyFont="1" applyAlignment="1">
      <alignment vertical="top"/>
    </xf>
    <xf numFmtId="0" fontId="7" fillId="0" borderId="9" xfId="3" applyFont="1" applyBorder="1" applyAlignment="1">
      <alignment horizontal="centerContinuous" vertical="center"/>
    </xf>
    <xf numFmtId="0" fontId="9" fillId="0" borderId="10" xfId="3" applyFont="1" applyBorder="1" applyAlignment="1">
      <alignment horizontal="center" vertical="center"/>
    </xf>
    <xf numFmtId="0" fontId="9" fillId="0" borderId="11" xfId="3" applyFont="1" applyBorder="1" applyAlignment="1">
      <alignment horizontal="right" vertical="center"/>
    </xf>
    <xf numFmtId="0" fontId="9" fillId="5" borderId="11" xfId="3" applyFont="1" applyFill="1" applyBorder="1" applyAlignment="1">
      <alignment horizontal="right" vertical="center"/>
    </xf>
    <xf numFmtId="0" fontId="9" fillId="0" borderId="12" xfId="3" applyFont="1" applyBorder="1" applyAlignment="1">
      <alignment vertical="center"/>
    </xf>
    <xf numFmtId="0" fontId="9" fillId="0" borderId="0" xfId="3" applyFont="1" applyAlignment="1">
      <alignment horizontal="centerContinuous" vertical="center"/>
    </xf>
    <xf numFmtId="168" fontId="9" fillId="0" borderId="0" xfId="3" applyNumberFormat="1" applyFont="1" applyAlignment="1">
      <alignment horizontal="right" vertical="center"/>
    </xf>
    <xf numFmtId="169" fontId="9" fillId="0" borderId="0" xfId="3" applyNumberFormat="1" applyFont="1" applyAlignment="1">
      <alignment horizontal="right" vertical="center"/>
    </xf>
    <xf numFmtId="168" fontId="7" fillId="0" borderId="0" xfId="3" applyNumberFormat="1" applyFont="1" applyAlignment="1">
      <alignment vertical="center"/>
    </xf>
    <xf numFmtId="0" fontId="9" fillId="0" borderId="12" xfId="3" applyFont="1" applyBorder="1" applyAlignment="1">
      <alignment horizontal="left" vertical="center" wrapText="1"/>
    </xf>
    <xf numFmtId="169" fontId="9" fillId="5" borderId="0" xfId="3" applyNumberFormat="1" applyFont="1" applyFill="1" applyAlignment="1">
      <alignment horizontal="right" vertical="center"/>
    </xf>
    <xf numFmtId="0" fontId="8" fillId="0" borderId="12" xfId="3" applyFont="1" applyBorder="1" applyAlignment="1">
      <alignment horizontal="left" vertical="center" wrapText="1"/>
    </xf>
    <xf numFmtId="168" fontId="8" fillId="0" borderId="0" xfId="3" applyNumberFormat="1" applyFont="1" applyAlignment="1">
      <alignment horizontal="right" vertical="center"/>
    </xf>
    <xf numFmtId="169" fontId="8" fillId="0" borderId="0" xfId="3" applyNumberFormat="1" applyFont="1" applyAlignment="1">
      <alignment horizontal="right" vertical="center"/>
    </xf>
    <xf numFmtId="169" fontId="8" fillId="5" borderId="0" xfId="3" applyNumberFormat="1" applyFont="1" applyFill="1" applyAlignment="1">
      <alignment horizontal="right" vertical="center"/>
    </xf>
    <xf numFmtId="3" fontId="7" fillId="0" borderId="0" xfId="3" applyNumberFormat="1" applyFont="1" applyAlignment="1">
      <alignment vertical="center"/>
    </xf>
    <xf numFmtId="0" fontId="8" fillId="0" borderId="12" xfId="3" applyFont="1" applyBorder="1" applyAlignment="1">
      <alignment horizontal="left" vertical="center"/>
    </xf>
    <xf numFmtId="168" fontId="7" fillId="0" borderId="0" xfId="3" applyNumberFormat="1" applyFont="1" applyAlignment="1">
      <alignment horizontal="right" vertical="center"/>
    </xf>
    <xf numFmtId="0" fontId="8" fillId="0" borderId="0" xfId="3" applyFont="1" applyAlignment="1">
      <alignment vertical="center"/>
    </xf>
    <xf numFmtId="169" fontId="8" fillId="0" borderId="0" xfId="3" applyNumberFormat="1" applyFont="1" applyAlignment="1">
      <alignment vertical="center"/>
    </xf>
    <xf numFmtId="168" fontId="8" fillId="0" borderId="12" xfId="3" applyNumberFormat="1" applyFont="1" applyBorder="1" applyAlignment="1">
      <alignment horizontal="left" vertical="center"/>
    </xf>
    <xf numFmtId="0" fontId="9" fillId="0" borderId="12" xfId="3" applyFont="1" applyBorder="1" applyAlignment="1">
      <alignment horizontal="left" vertical="center"/>
    </xf>
    <xf numFmtId="0" fontId="9" fillId="0" borderId="13" xfId="3" applyFont="1" applyBorder="1" applyAlignment="1">
      <alignment horizontal="left" vertical="center"/>
    </xf>
    <xf numFmtId="168" fontId="9" fillId="0" borderId="9" xfId="3" applyNumberFormat="1" applyFont="1" applyBorder="1" applyAlignment="1">
      <alignment horizontal="right" vertical="center"/>
    </xf>
    <xf numFmtId="168" fontId="9" fillId="0" borderId="14" xfId="3" applyNumberFormat="1" applyFont="1" applyBorder="1" applyAlignment="1">
      <alignment horizontal="right" vertical="center"/>
    </xf>
    <xf numFmtId="0" fontId="9" fillId="0" borderId="8" xfId="3" applyFont="1" applyBorder="1" applyAlignment="1">
      <alignment vertical="center"/>
    </xf>
    <xf numFmtId="168" fontId="9" fillId="0" borderId="8" xfId="3" applyNumberFormat="1" applyFont="1" applyBorder="1" applyAlignment="1">
      <alignment horizontal="right" vertical="center"/>
    </xf>
    <xf numFmtId="169" fontId="9" fillId="0" borderId="8" xfId="3" applyNumberFormat="1" applyFont="1" applyBorder="1" applyAlignment="1">
      <alignment horizontal="right" vertical="center"/>
    </xf>
    <xf numFmtId="0" fontId="9" fillId="0" borderId="0" xfId="3" applyFont="1" applyAlignment="1">
      <alignment horizontal="left" vertical="center"/>
    </xf>
    <xf numFmtId="168" fontId="11" fillId="0" borderId="0" xfId="3" applyNumberFormat="1" applyFont="1" applyAlignment="1">
      <alignment vertical="center"/>
    </xf>
    <xf numFmtId="0" fontId="7" fillId="0" borderId="0" xfId="3" applyFont="1" applyAlignment="1">
      <alignment wrapText="1"/>
    </xf>
    <xf numFmtId="0" fontId="7" fillId="0" borderId="0" xfId="3" applyFont="1" applyAlignment="1">
      <alignment vertical="justify" wrapText="1"/>
    </xf>
    <xf numFmtId="168" fontId="12" fillId="0" borderId="0" xfId="3" applyNumberFormat="1" applyFont="1" applyAlignment="1">
      <alignment horizontal="right" vertical="center"/>
    </xf>
    <xf numFmtId="0" fontId="10" fillId="0" borderId="0" xfId="3" applyFont="1"/>
    <xf numFmtId="0" fontId="14" fillId="0" borderId="0" xfId="4" applyFont="1" applyAlignment="1" applyProtection="1">
      <alignment vertical="center"/>
      <protection locked="0"/>
    </xf>
    <xf numFmtId="0" fontId="15" fillId="0" borderId="0" xfId="5" applyFont="1" applyAlignment="1">
      <alignment vertical="center"/>
    </xf>
    <xf numFmtId="0" fontId="16" fillId="0" borderId="0" xfId="4" applyFont="1" applyAlignment="1" applyProtection="1">
      <alignment vertical="center"/>
      <protection locked="0"/>
    </xf>
    <xf numFmtId="0" fontId="17" fillId="0" borderId="0" xfId="5" applyFont="1" applyAlignment="1">
      <alignment vertical="center"/>
    </xf>
    <xf numFmtId="0" fontId="16" fillId="0" borderId="0" xfId="5" applyFont="1" applyAlignment="1">
      <alignment vertical="center"/>
    </xf>
    <xf numFmtId="0" fontId="14" fillId="0" borderId="0" xfId="5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/>
    <xf numFmtId="0" fontId="18" fillId="0" borderId="0" xfId="4" applyFont="1" applyAlignment="1" applyProtection="1">
      <alignment vertical="top"/>
      <protection locked="0"/>
    </xf>
    <xf numFmtId="0" fontId="19" fillId="0" borderId="0" xfId="5" applyFont="1" applyAlignment="1">
      <alignment vertical="center"/>
    </xf>
    <xf numFmtId="0" fontId="20" fillId="0" borderId="0" xfId="5" applyFont="1" applyAlignment="1">
      <alignment vertical="center"/>
    </xf>
    <xf numFmtId="170" fontId="20" fillId="0" borderId="0" xfId="5" applyNumberFormat="1" applyFont="1" applyAlignment="1">
      <alignment vertical="center"/>
    </xf>
    <xf numFmtId="0" fontId="16" fillId="6" borderId="15" xfId="0" applyFont="1" applyFill="1" applyBorder="1" applyAlignment="1">
      <alignment vertical="center"/>
    </xf>
    <xf numFmtId="0" fontId="16" fillId="6" borderId="16" xfId="0" applyFont="1" applyFill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17" xfId="0" applyFont="1" applyBorder="1" applyAlignment="1">
      <alignment vertical="center"/>
    </xf>
    <xf numFmtId="0" fontId="21" fillId="0" borderId="17" xfId="4" applyFont="1" applyBorder="1" applyAlignment="1">
      <alignment vertical="center"/>
    </xf>
    <xf numFmtId="171" fontId="21" fillId="0" borderId="0" xfId="0" applyNumberFormat="1" applyFont="1" applyAlignment="1">
      <alignment vertical="center"/>
    </xf>
    <xf numFmtId="3" fontId="20" fillId="0" borderId="0" xfId="0" applyNumberFormat="1" applyFont="1" applyAlignment="1">
      <alignment vertical="center"/>
    </xf>
    <xf numFmtId="3" fontId="22" fillId="0" borderId="0" xfId="0" applyNumberFormat="1" applyFont="1" applyAlignment="1">
      <alignment vertical="center"/>
    </xf>
    <xf numFmtId="3" fontId="19" fillId="0" borderId="0" xfId="0" applyNumberFormat="1" applyFont="1" applyAlignment="1">
      <alignment vertical="center"/>
    </xf>
    <xf numFmtId="171" fontId="20" fillId="0" borderId="0" xfId="0" applyNumberFormat="1" applyFont="1" applyAlignment="1">
      <alignment vertical="center"/>
    </xf>
    <xf numFmtId="0" fontId="23" fillId="6" borderId="17" xfId="4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21" fillId="0" borderId="18" xfId="0" applyFont="1" applyBorder="1" applyAlignment="1">
      <alignment vertical="center"/>
    </xf>
    <xf numFmtId="3" fontId="21" fillId="0" borderId="19" xfId="0" applyNumberFormat="1" applyFont="1" applyBorder="1" applyAlignment="1">
      <alignment vertical="center"/>
    </xf>
    <xf numFmtId="0" fontId="21" fillId="0" borderId="20" xfId="0" applyFont="1" applyBorder="1" applyAlignment="1">
      <alignment vertical="center"/>
    </xf>
    <xf numFmtId="3" fontId="21" fillId="0" borderId="20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3" fontId="25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172" fontId="25" fillId="0" borderId="0" xfId="0" applyNumberFormat="1" applyFont="1" applyAlignment="1">
      <alignment vertical="center"/>
    </xf>
    <xf numFmtId="0" fontId="6" fillId="0" borderId="0" xfId="6" quotePrefix="1" applyFont="1" applyAlignment="1">
      <alignment horizontal="left" vertical="center"/>
    </xf>
    <xf numFmtId="0" fontId="7" fillId="0" borderId="0" xfId="6" applyFont="1" applyAlignment="1">
      <alignment horizontal="right" vertical="center"/>
    </xf>
    <xf numFmtId="0" fontId="6" fillId="0" borderId="0" xfId="6" quotePrefix="1" applyFont="1" applyAlignment="1">
      <alignment horizontal="left" vertical="center" indent="2"/>
    </xf>
    <xf numFmtId="41" fontId="7" fillId="0" borderId="0" xfId="6" applyNumberFormat="1" applyFont="1" applyAlignment="1">
      <alignment horizontal="right" vertical="center"/>
    </xf>
    <xf numFmtId="0" fontId="8" fillId="0" borderId="0" xfId="6" quotePrefix="1" applyFont="1" applyAlignment="1">
      <alignment horizontal="left" vertical="center" indent="2"/>
    </xf>
    <xf numFmtId="3" fontId="7" fillId="0" borderId="0" xfId="6" applyNumberFormat="1" applyFont="1" applyAlignment="1">
      <alignment horizontal="right" vertical="center"/>
    </xf>
    <xf numFmtId="0" fontId="9" fillId="0" borderId="0" xfId="6" quotePrefix="1" applyFont="1" applyAlignment="1">
      <alignment horizontal="left" vertical="center"/>
    </xf>
    <xf numFmtId="0" fontId="7" fillId="0" borderId="8" xfId="6" applyFont="1" applyBorder="1" applyAlignment="1">
      <alignment horizontal="right" vertical="center"/>
    </xf>
    <xf numFmtId="0" fontId="10" fillId="0" borderId="4" xfId="6" applyFont="1" applyBorder="1" applyAlignment="1">
      <alignment horizontal="center" vertical="center"/>
    </xf>
    <xf numFmtId="1" fontId="10" fillId="0" borderId="0" xfId="6" applyNumberFormat="1" applyFont="1" applyAlignment="1">
      <alignment horizontal="right" vertical="center"/>
    </xf>
    <xf numFmtId="0" fontId="9" fillId="0" borderId="4" xfId="6" applyFont="1" applyBorder="1" applyAlignment="1">
      <alignment horizontal="left" vertical="center"/>
    </xf>
    <xf numFmtId="173" fontId="9" fillId="0" borderId="0" xfId="6" applyNumberFormat="1" applyFont="1" applyAlignment="1">
      <alignment horizontal="right" vertical="center"/>
    </xf>
    <xf numFmtId="173" fontId="7" fillId="0" borderId="0" xfId="6" applyNumberFormat="1" applyFont="1" applyAlignment="1">
      <alignment horizontal="right" vertical="center"/>
    </xf>
    <xf numFmtId="3" fontId="9" fillId="0" borderId="0" xfId="6" applyNumberFormat="1" applyFont="1" applyAlignment="1">
      <alignment horizontal="right" vertical="center"/>
    </xf>
    <xf numFmtId="0" fontId="8" fillId="0" borderId="4" xfId="6" applyFont="1" applyBorder="1" applyAlignment="1">
      <alignment horizontal="left" vertical="center"/>
    </xf>
    <xf numFmtId="3" fontId="8" fillId="0" borderId="0" xfId="7" applyNumberFormat="1" applyFont="1" applyAlignment="1">
      <alignment horizontal="right" vertical="center"/>
    </xf>
    <xf numFmtId="173" fontId="8" fillId="0" borderId="0" xfId="7" applyNumberFormat="1" applyFont="1" applyAlignment="1">
      <alignment horizontal="right" vertical="center"/>
    </xf>
    <xf numFmtId="0" fontId="8" fillId="7" borderId="4" xfId="6" applyFont="1" applyFill="1" applyBorder="1" applyAlignment="1">
      <alignment horizontal="left" vertical="center"/>
    </xf>
    <xf numFmtId="0" fontId="8" fillId="0" borderId="4" xfId="6" quotePrefix="1" applyFont="1" applyBorder="1" applyAlignment="1">
      <alignment horizontal="left" vertical="center"/>
    </xf>
    <xf numFmtId="0" fontId="8" fillId="5" borderId="4" xfId="7" quotePrefix="1" applyFont="1" applyFill="1" applyBorder="1" applyAlignment="1">
      <alignment horizontal="left" vertical="center"/>
    </xf>
    <xf numFmtId="0" fontId="7" fillId="0" borderId="0" xfId="7" applyFont="1" applyAlignment="1">
      <alignment horizontal="right" vertical="center"/>
    </xf>
    <xf numFmtId="0" fontId="8" fillId="5" borderId="4" xfId="7" applyFont="1" applyFill="1" applyBorder="1" applyAlignment="1">
      <alignment horizontal="left" vertical="center"/>
    </xf>
    <xf numFmtId="1" fontId="8" fillId="5" borderId="4" xfId="7" applyNumberFormat="1" applyFont="1" applyFill="1" applyBorder="1" applyAlignment="1">
      <alignment horizontal="left" vertical="center"/>
    </xf>
    <xf numFmtId="1" fontId="8" fillId="0" borderId="6" xfId="7" applyNumberFormat="1" applyFont="1" applyBorder="1" applyAlignment="1">
      <alignment horizontal="left" vertical="center"/>
    </xf>
    <xf numFmtId="41" fontId="8" fillId="0" borderId="7" xfId="7" applyNumberFormat="1" applyFont="1" applyBorder="1" applyAlignment="1">
      <alignment horizontal="right" vertical="center"/>
    </xf>
    <xf numFmtId="41" fontId="8" fillId="0" borderId="8" xfId="7" applyNumberFormat="1" applyFont="1" applyBorder="1" applyAlignment="1">
      <alignment horizontal="right" vertical="center"/>
    </xf>
    <xf numFmtId="173" fontId="8" fillId="0" borderId="8" xfId="7" applyNumberFormat="1" applyFont="1" applyBorder="1" applyAlignment="1">
      <alignment horizontal="right" vertical="center"/>
    </xf>
    <xf numFmtId="0" fontId="10" fillId="0" borderId="0" xfId="7" applyFont="1" applyAlignment="1">
      <alignment horizontal="left" vertical="center"/>
    </xf>
    <xf numFmtId="1" fontId="7" fillId="0" borderId="5" xfId="7" applyNumberFormat="1" applyFont="1" applyBorder="1" applyAlignment="1">
      <alignment horizontal="left" vertical="center"/>
    </xf>
    <xf numFmtId="1" fontId="7" fillId="0" borderId="0" xfId="7" applyNumberFormat="1" applyFont="1" applyAlignment="1">
      <alignment horizontal="right" vertical="center"/>
    </xf>
    <xf numFmtId="0" fontId="7" fillId="0" borderId="5" xfId="7" applyFont="1" applyBorder="1" applyAlignment="1">
      <alignment horizontal="right" vertical="center"/>
    </xf>
    <xf numFmtId="0" fontId="7" fillId="0" borderId="0" xfId="8" quotePrefix="1" applyFont="1" applyAlignment="1">
      <alignment horizontal="left" vertical="center"/>
    </xf>
    <xf numFmtId="0" fontId="7" fillId="0" borderId="0" xfId="6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43" fontId="23" fillId="6" borderId="0" xfId="1" applyFont="1" applyFill="1" applyAlignment="1">
      <alignment vertical="center"/>
    </xf>
    <xf numFmtId="43" fontId="3" fillId="4" borderId="0" xfId="1" applyFont="1" applyFill="1" applyAlignment="1">
      <alignment horizontal="center"/>
    </xf>
    <xf numFmtId="43" fontId="2" fillId="3" borderId="0" xfId="1" applyFont="1" applyFill="1" applyAlignment="1">
      <alignment horizontal="center"/>
    </xf>
    <xf numFmtId="43" fontId="0" fillId="0" borderId="0" xfId="0" applyNumberFormat="1"/>
    <xf numFmtId="0" fontId="0" fillId="0" borderId="22" xfId="0" applyBorder="1"/>
    <xf numFmtId="0" fontId="0" fillId="0" borderId="22" xfId="0" applyBorder="1" applyAlignment="1">
      <alignment horizontal="center"/>
    </xf>
    <xf numFmtId="43" fontId="0" fillId="0" borderId="22" xfId="1" applyFont="1" applyBorder="1"/>
    <xf numFmtId="0" fontId="0" fillId="0" borderId="23" xfId="0" applyBorder="1"/>
    <xf numFmtId="0" fontId="0" fillId="0" borderId="0" xfId="0" applyAlignment="1">
      <alignment horizontal="center" wrapText="1"/>
    </xf>
    <xf numFmtId="0" fontId="6" fillId="0" borderId="0" xfId="3" applyFont="1" applyAlignment="1">
      <alignment horizontal="left" vertical="center"/>
    </xf>
    <xf numFmtId="0" fontId="10" fillId="0" borderId="0" xfId="3" applyFont="1" applyAlignment="1">
      <alignment horizontal="justify" wrapText="1"/>
    </xf>
    <xf numFmtId="0" fontId="9" fillId="0" borderId="5" xfId="6" applyFont="1" applyBorder="1" applyAlignment="1">
      <alignment horizontal="right" vertical="center"/>
    </xf>
    <xf numFmtId="0" fontId="9" fillId="0" borderId="8" xfId="6" applyFont="1" applyBorder="1" applyAlignment="1">
      <alignment horizontal="right" vertical="center"/>
    </xf>
    <xf numFmtId="0" fontId="9" fillId="0" borderId="2" xfId="6" applyFont="1" applyBorder="1" applyAlignment="1">
      <alignment horizontal="center" vertical="center"/>
    </xf>
    <xf numFmtId="0" fontId="9" fillId="0" borderId="4" xfId="6" applyFont="1" applyBorder="1" applyAlignment="1">
      <alignment horizontal="center" vertical="center"/>
    </xf>
    <xf numFmtId="0" fontId="9" fillId="0" borderId="21" xfId="6" quotePrefix="1" applyFont="1" applyBorder="1" applyAlignment="1">
      <alignment horizontal="right" vertical="center"/>
    </xf>
    <xf numFmtId="0" fontId="9" fillId="0" borderId="7" xfId="6" applyFont="1" applyBorder="1" applyAlignment="1">
      <alignment horizontal="right" vertical="center"/>
    </xf>
  </cellXfs>
  <cellStyles count="9">
    <cellStyle name="Cancel" xfId="7" xr:uid="{9431FB08-9528-47F0-8FD6-BA3D977C523D}"/>
    <cellStyle name="Millares" xfId="1" builtinId="3"/>
    <cellStyle name="Normal" xfId="0" builtinId="0"/>
    <cellStyle name="Normal 3" xfId="3" xr:uid="{17ECA931-914A-4F36-BB60-D07F2E9EF793}"/>
    <cellStyle name="Normal_actividad AGRICUL" xfId="4" xr:uid="{84CE4A05-D3C8-4782-818F-940921638B0F}"/>
    <cellStyle name="Normal_IEC21008" xfId="8" xr:uid="{77CBD73B-8CE8-4BA8-A093-F414EFF58636}"/>
    <cellStyle name="Normal_IEC21030" xfId="6" xr:uid="{C7C37156-E5DB-4746-BBFB-F3D06B7F3DF7}"/>
    <cellStyle name="Normal_IEC22007" xfId="2" xr:uid="{54FF1A1F-FC8C-4740-A79B-AE175464EF2C}"/>
    <cellStyle name="Normal_VBP-CI-VA_Departamental" xfId="5" xr:uid="{4F7B87C7-3820-42F0-83AF-FFAB535282E2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5ED-7948-465D-ABE0-8F7361AE5659}">
  <dimension ref="A1:AE35"/>
  <sheetViews>
    <sheetView workbookViewId="0">
      <selection activeCell="A18" sqref="A18:XFD35"/>
    </sheetView>
  </sheetViews>
  <sheetFormatPr baseColWidth="10" defaultRowHeight="14.4" x14ac:dyDescent="0.3"/>
  <cols>
    <col min="2" max="2" width="13.77734375" bestFit="1" customWidth="1"/>
    <col min="4" max="4" width="13.77734375" bestFit="1" customWidth="1"/>
    <col min="7" max="7" width="0" hidden="1" customWidth="1"/>
    <col min="8" max="8" width="16.88671875" hidden="1" customWidth="1"/>
    <col min="9" max="9" width="11.6640625" hidden="1" customWidth="1"/>
    <col min="10" max="10" width="13.77734375" hidden="1" customWidth="1"/>
    <col min="11" max="11" width="11.6640625" hidden="1" customWidth="1"/>
    <col min="12" max="19" width="0" hidden="1" customWidth="1"/>
    <col min="20" max="20" width="14.77734375" hidden="1" customWidth="1"/>
    <col min="21" max="21" width="11.6640625" hidden="1" customWidth="1"/>
    <col min="22" max="22" width="16.33203125" hidden="1" customWidth="1"/>
    <col min="23" max="23" width="11.6640625" hidden="1" customWidth="1"/>
    <col min="24" max="26" width="0" hidden="1" customWidth="1"/>
  </cols>
  <sheetData>
    <row r="1" spans="1:31" x14ac:dyDescent="0.3">
      <c r="A1" s="147"/>
      <c r="B1" s="148" t="s">
        <v>141</v>
      </c>
      <c r="C1" s="148" t="s">
        <v>176</v>
      </c>
      <c r="D1" s="148" t="s">
        <v>171</v>
      </c>
      <c r="E1" s="148" t="s">
        <v>172</v>
      </c>
      <c r="F1" s="150"/>
      <c r="AA1" t="s">
        <v>179</v>
      </c>
    </row>
    <row r="2" spans="1:31" x14ac:dyDescent="0.3">
      <c r="A2" s="147">
        <v>2008</v>
      </c>
      <c r="B2" s="149">
        <f t="array" ref="B2:B16">+TRANSPOSE('PBI PRECIOS CONSTANTES '!C37:Q37)</f>
        <v>20600110</v>
      </c>
      <c r="C2" s="149">
        <f>+' EXPORTACIÓN FOB DE PRODUCTOS N'!AA5</f>
        <v>5961.4863974230011</v>
      </c>
      <c r="D2" s="149">
        <f t="array" ref="D2:D16">+TRANSPOSE('CRÉDITOS DIRECTOS DEL SISTEMA F'!B9:P9)</f>
        <v>3047091.3949999996</v>
      </c>
      <c r="E2" s="149">
        <f t="array" ref="E2:E16">+TRANSPOSE('GASTO EN EL SECTOR '!J11:X11)</f>
        <v>1513.3639250000001</v>
      </c>
      <c r="G2">
        <v>2008</v>
      </c>
      <c r="H2" s="9">
        <f>+B2*L2</f>
        <v>64684345.400000006</v>
      </c>
      <c r="I2" s="9">
        <f t="array" ref="I2:I16">+TRANSPOSE(' EXPORTACIÓN FOB DE PRODUCTOS N'!H6:V6)</f>
        <v>1898.5625469500003</v>
      </c>
      <c r="J2" s="9">
        <f>+D2*L2</f>
        <v>9567866.9802999981</v>
      </c>
      <c r="K2" s="9">
        <f>+E2*L2</f>
        <v>4751.9627245000001</v>
      </c>
      <c r="L2" s="19">
        <v>3.14</v>
      </c>
      <c r="P2">
        <v>51868382</v>
      </c>
      <c r="Q2">
        <v>2008</v>
      </c>
      <c r="S2">
        <v>2008</v>
      </c>
      <c r="T2" s="9">
        <v>59893389.920000002</v>
      </c>
      <c r="U2" s="9">
        <v>1898.5625469500001</v>
      </c>
      <c r="V2" s="9">
        <f>+P2*L2</f>
        <v>162866719.48000002</v>
      </c>
      <c r="W2" s="9">
        <v>4751.9627245000001</v>
      </c>
      <c r="X2">
        <v>3.14</v>
      </c>
      <c r="AA2" s="151" t="s">
        <v>178</v>
      </c>
      <c r="AB2" s="151"/>
      <c r="AC2" s="151"/>
      <c r="AD2" s="151"/>
      <c r="AE2" s="151"/>
    </row>
    <row r="3" spans="1:31" x14ac:dyDescent="0.3">
      <c r="A3" s="147">
        <v>2009</v>
      </c>
      <c r="B3" s="149">
        <v>20783970</v>
      </c>
      <c r="C3" s="149">
        <f>+' EXPORTACIÓN FOB DE PRODUCTOS N'!AA6</f>
        <v>5258.81284845357</v>
      </c>
      <c r="D3" s="149">
        <v>3432939.1850000001</v>
      </c>
      <c r="E3" s="149">
        <v>1582.0039749999994</v>
      </c>
      <c r="G3">
        <v>2009</v>
      </c>
      <c r="H3" s="9">
        <f t="shared" ref="H3:H16" si="0">+B3*L3</f>
        <v>60086457.270000003</v>
      </c>
      <c r="I3" s="9">
        <v>1819.02900327</v>
      </c>
      <c r="J3" s="9">
        <f t="shared" ref="J3:J16" si="1">+D3*L3</f>
        <v>9924627.1838349998</v>
      </c>
      <c r="K3" s="9">
        <f t="shared" ref="K3:K16" si="2">+E3*L3</f>
        <v>4573.5734917249983</v>
      </c>
      <c r="L3" s="19">
        <v>2.891</v>
      </c>
      <c r="P3">
        <v>76017207</v>
      </c>
      <c r="Q3">
        <v>2009</v>
      </c>
      <c r="S3">
        <v>2009</v>
      </c>
      <c r="T3" s="9">
        <v>59554918.009999998</v>
      </c>
      <c r="U3" s="9">
        <v>1819.02900327</v>
      </c>
      <c r="V3" s="9">
        <f t="shared" ref="V3:V16" si="3">+P3*L3</f>
        <v>219765745.43700001</v>
      </c>
      <c r="W3" s="9">
        <v>4573.5734917249983</v>
      </c>
      <c r="X3">
        <v>2.891</v>
      </c>
      <c r="AA3" s="151"/>
      <c r="AB3" s="151"/>
      <c r="AC3" s="151"/>
      <c r="AD3" s="151"/>
      <c r="AE3" s="151"/>
    </row>
    <row r="4" spans="1:31" x14ac:dyDescent="0.3">
      <c r="A4" s="147">
        <v>2010</v>
      </c>
      <c r="B4" s="149">
        <v>21655968</v>
      </c>
      <c r="C4" s="149">
        <f>+' EXPORTACIÓN FOB DE PRODUCTOS N'!AA7</f>
        <v>6145.30602230554</v>
      </c>
      <c r="D4" s="149">
        <v>3975433.2977199997</v>
      </c>
      <c r="E4" s="149">
        <v>1684.5</v>
      </c>
      <c r="G4">
        <v>2010</v>
      </c>
      <c r="H4" s="9">
        <f t="shared" si="0"/>
        <v>60831614.112000003</v>
      </c>
      <c r="I4" s="9">
        <v>2187.7201930599999</v>
      </c>
      <c r="J4" s="9">
        <f t="shared" si="1"/>
        <v>11166992.13329548</v>
      </c>
      <c r="K4" s="9">
        <f t="shared" si="2"/>
        <v>4731.7605000000003</v>
      </c>
      <c r="L4" s="19">
        <v>2.8090000000000002</v>
      </c>
      <c r="P4">
        <v>84615596</v>
      </c>
      <c r="Q4">
        <v>2010</v>
      </c>
      <c r="S4">
        <v>2010</v>
      </c>
      <c r="T4" s="9">
        <v>58382171.730000004</v>
      </c>
      <c r="U4" s="9">
        <v>2187.7201930599999</v>
      </c>
      <c r="V4" s="9">
        <f t="shared" si="3"/>
        <v>237685209.164</v>
      </c>
      <c r="W4" s="9">
        <v>4731.7605000000003</v>
      </c>
      <c r="X4">
        <v>2.8090000000000002</v>
      </c>
      <c r="AA4" s="151"/>
      <c r="AB4" s="151"/>
      <c r="AC4" s="151"/>
      <c r="AD4" s="151"/>
      <c r="AE4" s="151"/>
    </row>
    <row r="5" spans="1:31" x14ac:dyDescent="0.3">
      <c r="A5" s="147">
        <v>2011</v>
      </c>
      <c r="B5" s="149">
        <v>22516613</v>
      </c>
      <c r="C5" s="149">
        <f>+' EXPORTACIÓN FOB DE PRODUCTOS N'!AA8</f>
        <v>7601.6570173363189</v>
      </c>
      <c r="D5" s="149">
        <v>4793886.6680399999</v>
      </c>
      <c r="E5" s="149">
        <v>1706</v>
      </c>
      <c r="G5">
        <v>2011</v>
      </c>
      <c r="H5" s="9">
        <f t="shared" si="0"/>
        <v>60727305.261</v>
      </c>
      <c r="I5" s="9">
        <v>2818.5602585599995</v>
      </c>
      <c r="J5" s="9">
        <f t="shared" si="1"/>
        <v>12929112.343703881</v>
      </c>
      <c r="K5" s="9">
        <f t="shared" si="2"/>
        <v>4601.0820000000003</v>
      </c>
      <c r="L5" s="19">
        <v>2.6970000000000001</v>
      </c>
      <c r="P5">
        <v>101193053</v>
      </c>
      <c r="Q5">
        <v>2011</v>
      </c>
      <c r="S5">
        <v>2011</v>
      </c>
      <c r="T5" s="9">
        <v>58406145.696000002</v>
      </c>
      <c r="U5" s="9">
        <v>2818.56025856</v>
      </c>
      <c r="V5" s="9">
        <f t="shared" si="3"/>
        <v>272917663.94099998</v>
      </c>
      <c r="W5" s="9">
        <v>4601.0820000000003</v>
      </c>
      <c r="X5">
        <v>2.6970000000000001</v>
      </c>
      <c r="AA5" s="151"/>
      <c r="AB5" s="151"/>
      <c r="AC5" s="151"/>
      <c r="AD5" s="151"/>
      <c r="AE5" s="151"/>
    </row>
    <row r="6" spans="1:31" x14ac:dyDescent="0.3">
      <c r="A6" s="147">
        <v>2012</v>
      </c>
      <c r="B6" s="149">
        <v>23943890</v>
      </c>
      <c r="C6" s="149">
        <f>+' EXPORTACIÓN FOB DE PRODUCTOS N'!AA9</f>
        <v>7802.5280028735506</v>
      </c>
      <c r="D6" s="149">
        <v>5560853.4297300009</v>
      </c>
      <c r="E6" s="149">
        <v>1774.4</v>
      </c>
      <c r="G6">
        <v>2012</v>
      </c>
      <c r="H6" s="9">
        <f t="shared" si="0"/>
        <v>61080863.390000001</v>
      </c>
      <c r="I6" s="9">
        <v>3058.6154460500002</v>
      </c>
      <c r="J6" s="9">
        <f t="shared" si="1"/>
        <v>14185737.099241232</v>
      </c>
      <c r="K6" s="9">
        <f t="shared" si="2"/>
        <v>4526.4944000000005</v>
      </c>
      <c r="L6">
        <v>2.5510000000000002</v>
      </c>
      <c r="P6">
        <v>118726094</v>
      </c>
      <c r="Q6">
        <v>2012</v>
      </c>
      <c r="S6">
        <v>2012</v>
      </c>
      <c r="T6" s="9">
        <v>57439879.763000004</v>
      </c>
      <c r="U6" s="9">
        <v>3058.6154460500002</v>
      </c>
      <c r="V6" s="9">
        <f t="shared" si="3"/>
        <v>302870265.79400003</v>
      </c>
      <c r="W6" s="9">
        <v>4526.4944000000005</v>
      </c>
      <c r="X6">
        <v>2.5510000000000002</v>
      </c>
    </row>
    <row r="7" spans="1:31" x14ac:dyDescent="0.3">
      <c r="A7" s="147">
        <v>2013</v>
      </c>
      <c r="B7" s="149">
        <v>24216000</v>
      </c>
      <c r="C7" s="149">
        <f>+' EXPORTACIÓN FOB DE PRODUCTOS N'!AA10</f>
        <v>10188.891527278101</v>
      </c>
      <c r="D7" s="149">
        <v>6682426.5755000003</v>
      </c>
      <c r="E7" s="149">
        <v>2319</v>
      </c>
      <c r="G7">
        <v>2013</v>
      </c>
      <c r="H7" s="9">
        <f t="shared" si="0"/>
        <v>72405840</v>
      </c>
      <c r="I7" s="9">
        <v>3407.65602919</v>
      </c>
      <c r="J7" s="9">
        <f t="shared" si="1"/>
        <v>19980455.460745003</v>
      </c>
      <c r="K7" s="9">
        <f t="shared" si="2"/>
        <v>6933.81</v>
      </c>
      <c r="L7">
        <v>2.99</v>
      </c>
      <c r="P7">
        <v>143071379</v>
      </c>
      <c r="Q7">
        <v>2013</v>
      </c>
      <c r="S7">
        <v>2013</v>
      </c>
      <c r="T7" s="9">
        <v>71592231.100000009</v>
      </c>
      <c r="U7" s="9">
        <v>3407.65602919</v>
      </c>
      <c r="V7" s="9">
        <f t="shared" si="3"/>
        <v>427783423.21000004</v>
      </c>
      <c r="W7" s="9">
        <v>6933.81</v>
      </c>
      <c r="X7">
        <v>2.99</v>
      </c>
    </row>
    <row r="8" spans="1:31" x14ac:dyDescent="0.3">
      <c r="A8" s="147">
        <v>2014</v>
      </c>
      <c r="B8" s="149">
        <v>24540000</v>
      </c>
      <c r="C8" s="149">
        <f>+' EXPORTACIÓN FOB DE PRODUCTOS N'!AA11</f>
        <v>14315.690236356302</v>
      </c>
      <c r="D8" s="149">
        <v>7762563.1374899996</v>
      </c>
      <c r="E8" s="149">
        <v>2491.3000000000002</v>
      </c>
      <c r="G8">
        <v>2014</v>
      </c>
      <c r="H8" s="9">
        <f t="shared" si="0"/>
        <v>83681400</v>
      </c>
      <c r="I8" s="9">
        <v>4198.1496294300005</v>
      </c>
      <c r="J8" s="9">
        <f t="shared" si="1"/>
        <v>26470340.298840899</v>
      </c>
      <c r="K8" s="9">
        <f t="shared" si="2"/>
        <v>8495.3330000000005</v>
      </c>
      <c r="L8">
        <v>3.41</v>
      </c>
      <c r="P8">
        <v>162958128</v>
      </c>
      <c r="Q8">
        <v>2014</v>
      </c>
      <c r="S8">
        <v>2014</v>
      </c>
      <c r="T8" s="9">
        <v>82576560</v>
      </c>
      <c r="U8" s="9">
        <v>4198.1496294299995</v>
      </c>
      <c r="V8" s="9">
        <f t="shared" si="3"/>
        <v>555687216.48000002</v>
      </c>
      <c r="W8" s="9">
        <v>8495.3330000000005</v>
      </c>
      <c r="X8">
        <v>3.41</v>
      </c>
    </row>
    <row r="9" spans="1:31" x14ac:dyDescent="0.3">
      <c r="A9" s="147">
        <v>2015</v>
      </c>
      <c r="B9" s="149">
        <v>25294000</v>
      </c>
      <c r="C9" s="149">
        <f>+' EXPORTACIÓN FOB DE PRODUCTOS N'!AA12</f>
        <v>14247.39570171115</v>
      </c>
      <c r="D9" s="149">
        <v>9189674.1312500015</v>
      </c>
      <c r="E9" s="149">
        <v>3049</v>
      </c>
      <c r="G9">
        <v>2015</v>
      </c>
      <c r="H9" s="9">
        <f t="shared" si="0"/>
        <v>82079030</v>
      </c>
      <c r="I9" s="9">
        <v>4390.5687832699996</v>
      </c>
      <c r="J9" s="9">
        <f t="shared" si="1"/>
        <v>29820492.555906255</v>
      </c>
      <c r="K9" s="9">
        <f t="shared" si="2"/>
        <v>9894.005000000001</v>
      </c>
      <c r="L9">
        <v>3.2450000000000001</v>
      </c>
      <c r="P9">
        <v>186089761</v>
      </c>
      <c r="Q9">
        <v>2015</v>
      </c>
      <c r="S9">
        <v>2015</v>
      </c>
      <c r="T9" s="9">
        <v>79632300</v>
      </c>
      <c r="U9" s="9">
        <v>4390.5687832699996</v>
      </c>
      <c r="V9" s="9">
        <f t="shared" si="3"/>
        <v>603861274.44500005</v>
      </c>
      <c r="W9" s="9">
        <v>9894.005000000001</v>
      </c>
      <c r="X9">
        <v>3.2450000000000001</v>
      </c>
    </row>
    <row r="10" spans="1:31" x14ac:dyDescent="0.3">
      <c r="A10" s="147">
        <v>2016</v>
      </c>
      <c r="B10" s="149">
        <v>25963000</v>
      </c>
      <c r="C10" s="149">
        <f>+' EXPORTACIÓN FOB DE PRODUCTOS N'!AA13</f>
        <v>15791.952332957801</v>
      </c>
      <c r="D10" s="149">
        <v>9471056.4717699997</v>
      </c>
      <c r="E10" s="149">
        <v>2968.4</v>
      </c>
      <c r="G10">
        <v>2016</v>
      </c>
      <c r="H10" s="9">
        <f t="shared" si="0"/>
        <v>87495310</v>
      </c>
      <c r="I10" s="9">
        <v>4686.0392679400002</v>
      </c>
      <c r="J10" s="9">
        <f t="shared" si="1"/>
        <v>31917460.309864901</v>
      </c>
      <c r="K10" s="9">
        <f t="shared" si="2"/>
        <v>10003.508</v>
      </c>
      <c r="L10">
        <v>3.37</v>
      </c>
      <c r="P10">
        <v>202927943</v>
      </c>
      <c r="Q10">
        <v>2016</v>
      </c>
      <c r="S10">
        <v>2016</v>
      </c>
      <c r="T10" s="9">
        <v>85240780</v>
      </c>
      <c r="U10" s="9">
        <v>4686.0392679400002</v>
      </c>
      <c r="V10" s="9">
        <f t="shared" si="3"/>
        <v>683867167.90999997</v>
      </c>
      <c r="W10" s="9">
        <v>10003.508</v>
      </c>
      <c r="X10">
        <v>3.37</v>
      </c>
    </row>
    <row r="11" spans="1:31" x14ac:dyDescent="0.3">
      <c r="A11" s="147">
        <v>2017</v>
      </c>
      <c r="B11" s="149">
        <v>26624000</v>
      </c>
      <c r="C11" s="149">
        <f>+' EXPORTACIÓN FOB DE PRODUCTOS N'!AA14</f>
        <v>19473.646774695637</v>
      </c>
      <c r="D11" s="149">
        <v>9895906.899290001</v>
      </c>
      <c r="E11" s="149">
        <v>3196.2653220000002</v>
      </c>
      <c r="G11">
        <v>2017</v>
      </c>
      <c r="H11" s="9">
        <f t="shared" si="0"/>
        <v>88365056</v>
      </c>
      <c r="I11" s="9">
        <v>5103.0639329000005</v>
      </c>
      <c r="J11" s="9">
        <f t="shared" si="1"/>
        <v>32844514.998743512</v>
      </c>
      <c r="K11" s="9">
        <f t="shared" si="2"/>
        <v>10608.404603718</v>
      </c>
      <c r="L11">
        <v>3.319</v>
      </c>
      <c r="P11">
        <v>211960797</v>
      </c>
      <c r="Q11">
        <v>2017</v>
      </c>
      <c r="S11">
        <v>2017</v>
      </c>
      <c r="T11" s="9">
        <v>86171197</v>
      </c>
      <c r="U11" s="9">
        <v>5103.0639328999996</v>
      </c>
      <c r="V11" s="9">
        <f t="shared" si="3"/>
        <v>703497885.24300003</v>
      </c>
      <c r="W11" s="9">
        <v>10608.404603718</v>
      </c>
      <c r="X11">
        <v>3.319</v>
      </c>
    </row>
    <row r="12" spans="1:31" x14ac:dyDescent="0.3">
      <c r="A12" s="147">
        <v>2018</v>
      </c>
      <c r="B12" s="149">
        <v>28643000</v>
      </c>
      <c r="C12" s="149">
        <f>+' EXPORTACIÓN FOB DE PRODUCTOS N'!AA15</f>
        <v>21245.578478810759</v>
      </c>
      <c r="D12" s="149">
        <v>10290853.173930001</v>
      </c>
      <c r="E12" s="149">
        <v>6417.053242</v>
      </c>
      <c r="G12">
        <v>2018</v>
      </c>
      <c r="H12" s="9">
        <f t="shared" si="0"/>
        <v>103716303</v>
      </c>
      <c r="I12" s="9">
        <v>5867.3235235599996</v>
      </c>
      <c r="J12" s="9">
        <f t="shared" si="1"/>
        <v>37263179.342800535</v>
      </c>
      <c r="K12" s="9">
        <f t="shared" si="2"/>
        <v>23236.149789282001</v>
      </c>
      <c r="L12">
        <v>3.621</v>
      </c>
      <c r="P12">
        <v>228430475</v>
      </c>
      <c r="Q12">
        <v>2018</v>
      </c>
      <c r="S12">
        <v>2018</v>
      </c>
      <c r="T12" s="9">
        <v>96405504</v>
      </c>
      <c r="U12" s="9">
        <v>5867.3235235600005</v>
      </c>
      <c r="V12" s="9">
        <f t="shared" si="3"/>
        <v>827146749.97500002</v>
      </c>
      <c r="W12" s="9">
        <v>23236.149789282001</v>
      </c>
      <c r="X12">
        <v>3.621</v>
      </c>
    </row>
    <row r="13" spans="1:31" x14ac:dyDescent="0.3">
      <c r="A13" s="147">
        <v>2019</v>
      </c>
      <c r="B13" s="149">
        <v>29474000</v>
      </c>
      <c r="C13" s="149">
        <f>+' EXPORTACIÓN FOB DE PRODUCTOS N'!AA16</f>
        <v>25138.6073822</v>
      </c>
      <c r="D13" s="149">
        <v>11724287.507619999</v>
      </c>
      <c r="E13" s="149">
        <v>7847.9083700000001</v>
      </c>
      <c r="G13">
        <v>2019</v>
      </c>
      <c r="H13" s="9">
        <f t="shared" si="0"/>
        <v>117630734</v>
      </c>
      <c r="I13" s="9">
        <v>6298.8242</v>
      </c>
      <c r="J13" s="9">
        <f t="shared" si="1"/>
        <v>46791631.442911416</v>
      </c>
      <c r="K13" s="9">
        <f t="shared" si="2"/>
        <v>31321.002304670001</v>
      </c>
      <c r="L13">
        <v>3.9910000000000001</v>
      </c>
      <c r="P13">
        <v>250883624</v>
      </c>
      <c r="Q13">
        <v>2019</v>
      </c>
      <c r="S13">
        <v>2019</v>
      </c>
      <c r="T13" s="9">
        <v>114314213</v>
      </c>
      <c r="U13" s="9">
        <v>6298.8242</v>
      </c>
      <c r="V13" s="9">
        <f t="shared" si="3"/>
        <v>1001276543.3840001</v>
      </c>
      <c r="W13" s="9">
        <v>31321.002304670001</v>
      </c>
      <c r="X13">
        <v>3.9910000000000001</v>
      </c>
    </row>
    <row r="14" spans="1:31" x14ac:dyDescent="0.3">
      <c r="A14" s="147">
        <v>2020</v>
      </c>
      <c r="B14" s="149">
        <v>29706000</v>
      </c>
      <c r="C14" s="149">
        <f>+' EXPORTACIÓN FOB DE PRODUCTOS N'!AA17</f>
        <v>25729.186362000004</v>
      </c>
      <c r="D14" s="149">
        <v>13925624.594660003</v>
      </c>
      <c r="E14" s="149">
        <v>8610.0130169999993</v>
      </c>
      <c r="G14">
        <v>2020</v>
      </c>
      <c r="H14" s="9">
        <f t="shared" si="0"/>
        <v>113476920</v>
      </c>
      <c r="I14" s="9">
        <v>6735.3891000000012</v>
      </c>
      <c r="J14" s="9">
        <f t="shared" si="1"/>
        <v>53195885.951601207</v>
      </c>
      <c r="K14" s="9">
        <f t="shared" si="2"/>
        <v>32890.249724939997</v>
      </c>
      <c r="L14">
        <v>3.82</v>
      </c>
      <c r="P14">
        <v>301255511</v>
      </c>
      <c r="Q14">
        <v>2020</v>
      </c>
      <c r="S14">
        <v>2020</v>
      </c>
      <c r="T14" s="9">
        <v>112590680</v>
      </c>
      <c r="U14" s="9">
        <v>6735.3891000000012</v>
      </c>
      <c r="V14" s="9">
        <f t="shared" si="3"/>
        <v>1150796052.02</v>
      </c>
      <c r="W14" s="9">
        <v>32890.249724939997</v>
      </c>
      <c r="X14">
        <v>3.82</v>
      </c>
    </row>
    <row r="15" spans="1:31" x14ac:dyDescent="0.3">
      <c r="A15" s="147">
        <v>2021</v>
      </c>
      <c r="B15" s="149">
        <v>31186000</v>
      </c>
      <c r="C15" s="149">
        <f>+' EXPORTACIÓN FOB DE PRODUCTOS N'!AA18</f>
        <v>31401.382760800003</v>
      </c>
      <c r="D15" s="149">
        <v>16175353.375419997</v>
      </c>
      <c r="E15" s="149">
        <v>11740.987798</v>
      </c>
      <c r="G15">
        <v>2021</v>
      </c>
      <c r="H15" s="9">
        <f t="shared" si="0"/>
        <v>124463326</v>
      </c>
      <c r="I15" s="9">
        <v>7868.0488000000005</v>
      </c>
      <c r="J15" s="9">
        <f t="shared" si="1"/>
        <v>64555835.321301207</v>
      </c>
      <c r="K15" s="9">
        <f t="shared" si="2"/>
        <v>46858.282301817999</v>
      </c>
      <c r="L15" s="11">
        <v>3.9910000000000001</v>
      </c>
      <c r="P15">
        <v>351478736</v>
      </c>
      <c r="Q15">
        <v>2021</v>
      </c>
      <c r="S15">
        <v>2021</v>
      </c>
      <c r="T15" s="9">
        <v>118556646</v>
      </c>
      <c r="U15" s="9">
        <v>7868.0488000000005</v>
      </c>
      <c r="V15" s="9">
        <f t="shared" si="3"/>
        <v>1402751635.3759999</v>
      </c>
      <c r="W15" s="9">
        <v>46858.282301817999</v>
      </c>
      <c r="X15">
        <v>3.9910000000000001</v>
      </c>
    </row>
    <row r="16" spans="1:31" x14ac:dyDescent="0.3">
      <c r="A16" s="147">
        <v>2022</v>
      </c>
      <c r="B16" s="149">
        <v>32512000</v>
      </c>
      <c r="C16" s="149">
        <f>+' EXPORTACIÓN FOB DE PRODUCTOS N'!AA19</f>
        <v>32224.885880000002</v>
      </c>
      <c r="D16" s="149">
        <v>17407296.493689999</v>
      </c>
      <c r="E16" s="149">
        <v>9554.0714349999998</v>
      </c>
      <c r="G16">
        <v>2022</v>
      </c>
      <c r="H16" s="9">
        <f t="shared" si="0"/>
        <v>124195840</v>
      </c>
      <c r="I16" s="9">
        <v>8435.8340000000007</v>
      </c>
      <c r="J16" s="9">
        <f t="shared" si="1"/>
        <v>66495872.605895795</v>
      </c>
      <c r="K16" s="9">
        <f t="shared" si="2"/>
        <v>36496.552881700001</v>
      </c>
      <c r="L16" s="11">
        <v>3.82</v>
      </c>
      <c r="P16">
        <v>292361581</v>
      </c>
      <c r="Q16">
        <v>2022</v>
      </c>
      <c r="S16">
        <v>2022</v>
      </c>
      <c r="T16" s="9">
        <v>119130520</v>
      </c>
      <c r="U16" s="9">
        <v>8435.8340000000007</v>
      </c>
      <c r="V16" s="9">
        <f t="shared" si="3"/>
        <v>1116821239.4199998</v>
      </c>
      <c r="W16" s="9">
        <v>36496.552881700001</v>
      </c>
      <c r="X16">
        <v>3.82</v>
      </c>
    </row>
    <row r="17" spans="2:11" x14ac:dyDescent="0.3">
      <c r="D17" s="9"/>
    </row>
    <row r="18" spans="2:11" hidden="1" x14ac:dyDescent="0.3">
      <c r="C18" t="s">
        <v>177</v>
      </c>
      <c r="I18" t="s">
        <v>176</v>
      </c>
    </row>
    <row r="19" spans="2:11" hidden="1" x14ac:dyDescent="0.3">
      <c r="B19" t="s">
        <v>141</v>
      </c>
      <c r="C19" t="s">
        <v>176</v>
      </c>
      <c r="D19" t="s">
        <v>171</v>
      </c>
      <c r="E19" t="s">
        <v>172</v>
      </c>
      <c r="H19" s="146"/>
      <c r="I19" s="146">
        <f t="array" ref="I19:I33">+TRANSPOSE(' EXPORTACIÓN FOB DE PRODUCTOS N'!H6:V6)</f>
        <v>1898.5625469500003</v>
      </c>
      <c r="J19" s="146"/>
      <c r="K19" s="146"/>
    </row>
    <row r="20" spans="2:11" hidden="1" x14ac:dyDescent="0.3">
      <c r="B20" s="146">
        <v>20600110</v>
      </c>
      <c r="C20" s="146">
        <f>+I19</f>
        <v>1898.5625469500003</v>
      </c>
      <c r="D20" s="146">
        <v>3047091.3949999996</v>
      </c>
      <c r="E20" s="146">
        <v>1513.3639250000001</v>
      </c>
      <c r="H20" s="146"/>
      <c r="I20" s="146">
        <v>1819.02900327</v>
      </c>
      <c r="J20" s="146"/>
      <c r="K20" s="146"/>
    </row>
    <row r="21" spans="2:11" hidden="1" x14ac:dyDescent="0.3">
      <c r="B21" s="146">
        <v>20783970</v>
      </c>
      <c r="C21" s="146">
        <f t="shared" ref="C21:C34" si="4">+I20</f>
        <v>1819.02900327</v>
      </c>
      <c r="D21" s="146">
        <v>3432939.1850000001</v>
      </c>
      <c r="E21" s="146">
        <v>1582.0039749999994</v>
      </c>
      <c r="H21" s="146"/>
      <c r="I21" s="146">
        <v>2187.7201930599999</v>
      </c>
      <c r="J21" s="146"/>
      <c r="K21" s="146"/>
    </row>
    <row r="22" spans="2:11" hidden="1" x14ac:dyDescent="0.3">
      <c r="B22" s="146">
        <v>21655968</v>
      </c>
      <c r="C22" s="146">
        <f t="shared" si="4"/>
        <v>2187.7201930599999</v>
      </c>
      <c r="D22" s="146">
        <v>3975433.2977199997</v>
      </c>
      <c r="E22" s="146">
        <v>1684.5</v>
      </c>
      <c r="H22" s="146"/>
      <c r="I22" s="146">
        <v>2818.5602585599995</v>
      </c>
      <c r="J22" s="146"/>
      <c r="K22" s="146"/>
    </row>
    <row r="23" spans="2:11" hidden="1" x14ac:dyDescent="0.3">
      <c r="B23" s="146">
        <v>22516613</v>
      </c>
      <c r="C23" s="146">
        <f t="shared" si="4"/>
        <v>2818.5602585599995</v>
      </c>
      <c r="D23" s="146">
        <v>4793886.6680399999</v>
      </c>
      <c r="E23" s="146">
        <v>1706</v>
      </c>
      <c r="H23" s="146"/>
      <c r="I23" s="146">
        <v>3058.6154460500002</v>
      </c>
      <c r="J23" s="146"/>
      <c r="K23" s="146"/>
    </row>
    <row r="24" spans="2:11" hidden="1" x14ac:dyDescent="0.3">
      <c r="B24" s="146">
        <v>23943890</v>
      </c>
      <c r="C24" s="146">
        <f t="shared" si="4"/>
        <v>3058.6154460500002</v>
      </c>
      <c r="D24" s="146">
        <v>5560853.4297300009</v>
      </c>
      <c r="E24" s="146">
        <v>1774.4</v>
      </c>
      <c r="H24" s="146"/>
      <c r="I24" s="146">
        <v>3407.65602919</v>
      </c>
      <c r="J24" s="146"/>
      <c r="K24" s="146"/>
    </row>
    <row r="25" spans="2:11" hidden="1" x14ac:dyDescent="0.3">
      <c r="B25" s="146">
        <v>24216000</v>
      </c>
      <c r="C25" s="146">
        <f t="shared" si="4"/>
        <v>3407.65602919</v>
      </c>
      <c r="D25" s="146">
        <v>6682426.5755000003</v>
      </c>
      <c r="E25" s="146">
        <v>2319</v>
      </c>
      <c r="H25" s="146"/>
      <c r="I25" s="146">
        <v>4198.1496294300005</v>
      </c>
      <c r="J25" s="146"/>
      <c r="K25" s="146"/>
    </row>
    <row r="26" spans="2:11" hidden="1" x14ac:dyDescent="0.3">
      <c r="B26" s="146">
        <v>24540000</v>
      </c>
      <c r="C26" s="146">
        <f t="shared" si="4"/>
        <v>4198.1496294300005</v>
      </c>
      <c r="D26" s="146">
        <v>7762563.1374899996</v>
      </c>
      <c r="E26" s="146">
        <v>2491.3000000000002</v>
      </c>
      <c r="H26" s="146"/>
      <c r="I26" s="146">
        <v>4390.5687832699996</v>
      </c>
      <c r="J26" s="146"/>
      <c r="K26" s="146"/>
    </row>
    <row r="27" spans="2:11" hidden="1" x14ac:dyDescent="0.3">
      <c r="B27" s="146">
        <v>25294000</v>
      </c>
      <c r="C27" s="146">
        <f t="shared" si="4"/>
        <v>4390.5687832699996</v>
      </c>
      <c r="D27" s="146">
        <v>9189674.1312500015</v>
      </c>
      <c r="E27" s="146">
        <v>3049</v>
      </c>
      <c r="H27" s="146"/>
      <c r="I27" s="146">
        <v>4686.0392679400002</v>
      </c>
      <c r="J27" s="146"/>
      <c r="K27" s="146"/>
    </row>
    <row r="28" spans="2:11" hidden="1" x14ac:dyDescent="0.3">
      <c r="B28" s="146">
        <v>25963000</v>
      </c>
      <c r="C28" s="146">
        <f t="shared" si="4"/>
        <v>4686.0392679400002</v>
      </c>
      <c r="D28" s="146">
        <v>9471056.4717699997</v>
      </c>
      <c r="E28" s="146">
        <v>2968.4</v>
      </c>
      <c r="H28" s="146"/>
      <c r="I28" s="146">
        <v>5103.0639329000005</v>
      </c>
      <c r="J28" s="146"/>
      <c r="K28" s="146"/>
    </row>
    <row r="29" spans="2:11" hidden="1" x14ac:dyDescent="0.3">
      <c r="B29" s="146">
        <v>26624000</v>
      </c>
      <c r="C29" s="146">
        <f t="shared" si="4"/>
        <v>5103.0639329000005</v>
      </c>
      <c r="D29" s="146">
        <v>9895906.899290001</v>
      </c>
      <c r="E29" s="146">
        <v>3196.2653220000002</v>
      </c>
      <c r="H29" s="146"/>
      <c r="I29" s="146">
        <v>5867.3235235599996</v>
      </c>
      <c r="J29" s="146"/>
      <c r="K29" s="146"/>
    </row>
    <row r="30" spans="2:11" hidden="1" x14ac:dyDescent="0.3">
      <c r="B30" s="146">
        <v>28643000</v>
      </c>
      <c r="C30" s="146">
        <f t="shared" si="4"/>
        <v>5867.3235235599996</v>
      </c>
      <c r="D30" s="146">
        <v>10290853.173930001</v>
      </c>
      <c r="E30" s="146">
        <v>6417.053242</v>
      </c>
      <c r="H30" s="146"/>
      <c r="I30" s="146">
        <v>6298.8242</v>
      </c>
      <c r="J30" s="146"/>
      <c r="K30" s="146"/>
    </row>
    <row r="31" spans="2:11" hidden="1" x14ac:dyDescent="0.3">
      <c r="B31" s="146">
        <v>29474000</v>
      </c>
      <c r="C31" s="146">
        <f t="shared" si="4"/>
        <v>6298.8242</v>
      </c>
      <c r="D31" s="146">
        <v>11724287.507619999</v>
      </c>
      <c r="E31" s="146">
        <v>7847.9083700000001</v>
      </c>
      <c r="H31" s="146"/>
      <c r="I31" s="146">
        <v>6735.3891000000012</v>
      </c>
      <c r="J31" s="146"/>
      <c r="K31" s="146"/>
    </row>
    <row r="32" spans="2:11" hidden="1" x14ac:dyDescent="0.3">
      <c r="B32" s="146">
        <v>29706000</v>
      </c>
      <c r="C32" s="146">
        <f t="shared" si="4"/>
        <v>6735.3891000000012</v>
      </c>
      <c r="D32" s="146">
        <v>13925624.594660003</v>
      </c>
      <c r="E32" s="146">
        <v>8610.0130169999993</v>
      </c>
      <c r="H32" s="146"/>
      <c r="I32" s="146">
        <v>7868.0488000000005</v>
      </c>
      <c r="J32" s="146"/>
      <c r="K32" s="146"/>
    </row>
    <row r="33" spans="2:11" hidden="1" x14ac:dyDescent="0.3">
      <c r="B33" s="146">
        <v>31186000</v>
      </c>
      <c r="C33" s="146">
        <f t="shared" si="4"/>
        <v>7868.0488000000005</v>
      </c>
      <c r="D33" s="146">
        <v>16175353.375419997</v>
      </c>
      <c r="E33" s="146">
        <v>11740.987798</v>
      </c>
      <c r="H33" s="146"/>
      <c r="I33" s="146">
        <v>8435.8340000000007</v>
      </c>
      <c r="J33" s="146"/>
      <c r="K33" s="146"/>
    </row>
    <row r="34" spans="2:11" hidden="1" x14ac:dyDescent="0.3">
      <c r="B34" s="146">
        <v>32512000</v>
      </c>
      <c r="C34" s="146">
        <f t="shared" si="4"/>
        <v>8435.8340000000007</v>
      </c>
      <c r="D34" s="146">
        <v>17407296.493689999</v>
      </c>
      <c r="E34" s="146">
        <v>9554.0714349999998</v>
      </c>
    </row>
    <row r="35" spans="2:11" hidden="1" x14ac:dyDescent="0.3"/>
  </sheetData>
  <mergeCells count="1">
    <mergeCell ref="AA2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CD78-255C-463E-8BD9-AEF288891467}">
  <dimension ref="A1:A144"/>
  <sheetViews>
    <sheetView workbookViewId="0">
      <selection activeCell="H24" sqref="H24"/>
    </sheetView>
  </sheetViews>
  <sheetFormatPr baseColWidth="10" defaultRowHeight="14.4" x14ac:dyDescent="0.3"/>
  <sheetData>
    <row r="1" spans="1:1" x14ac:dyDescent="0.3">
      <c r="A1" t="s">
        <v>180</v>
      </c>
    </row>
    <row r="2" spans="1:1" x14ac:dyDescent="0.3">
      <c r="A2" t="s">
        <v>181</v>
      </c>
    </row>
    <row r="3" spans="1:1" x14ac:dyDescent="0.3">
      <c r="A3" t="s">
        <v>182</v>
      </c>
    </row>
    <row r="4" spans="1:1" x14ac:dyDescent="0.3">
      <c r="A4" t="s">
        <v>183</v>
      </c>
    </row>
    <row r="6" spans="1:1" x14ac:dyDescent="0.3">
      <c r="A6" t="s">
        <v>184</v>
      </c>
    </row>
    <row r="7" spans="1:1" x14ac:dyDescent="0.3">
      <c r="A7" t="s">
        <v>185</v>
      </c>
    </row>
    <row r="8" spans="1:1" x14ac:dyDescent="0.3">
      <c r="A8" t="s">
        <v>186</v>
      </c>
    </row>
    <row r="9" spans="1:1" x14ac:dyDescent="0.3">
      <c r="A9" t="s">
        <v>187</v>
      </c>
    </row>
    <row r="10" spans="1:1" x14ac:dyDescent="0.3">
      <c r="A10" t="s">
        <v>188</v>
      </c>
    </row>
    <row r="11" spans="1:1" x14ac:dyDescent="0.3">
      <c r="A11" t="s">
        <v>189</v>
      </c>
    </row>
    <row r="14" spans="1:1" x14ac:dyDescent="0.3">
      <c r="A14" t="s">
        <v>190</v>
      </c>
    </row>
    <row r="15" spans="1:1" x14ac:dyDescent="0.3">
      <c r="A15" t="s">
        <v>191</v>
      </c>
    </row>
    <row r="18" spans="1:1" x14ac:dyDescent="0.3">
      <c r="A18" t="s">
        <v>192</v>
      </c>
    </row>
    <row r="20" spans="1:1" x14ac:dyDescent="0.3">
      <c r="A20" t="s">
        <v>193</v>
      </c>
    </row>
    <row r="22" spans="1:1" x14ac:dyDescent="0.3">
      <c r="A22" t="s">
        <v>194</v>
      </c>
    </row>
    <row r="23" spans="1:1" x14ac:dyDescent="0.3">
      <c r="A23" t="s">
        <v>195</v>
      </c>
    </row>
    <row r="24" spans="1:1" x14ac:dyDescent="0.3">
      <c r="A24" t="s">
        <v>196</v>
      </c>
    </row>
    <row r="27" spans="1:1" x14ac:dyDescent="0.3">
      <c r="A27" t="s">
        <v>196</v>
      </c>
    </row>
    <row r="28" spans="1:1" x14ac:dyDescent="0.3">
      <c r="A28" t="s">
        <v>197</v>
      </c>
    </row>
    <row r="29" spans="1:1" x14ac:dyDescent="0.3">
      <c r="A29" t="s">
        <v>198</v>
      </c>
    </row>
    <row r="30" spans="1:1" x14ac:dyDescent="0.3">
      <c r="A30" t="s">
        <v>199</v>
      </c>
    </row>
    <row r="31" spans="1:1" x14ac:dyDescent="0.3">
      <c r="A31" t="s">
        <v>200</v>
      </c>
    </row>
    <row r="34" spans="1:1" x14ac:dyDescent="0.3">
      <c r="A34" t="s">
        <v>201</v>
      </c>
    </row>
    <row r="35" spans="1:1" x14ac:dyDescent="0.3">
      <c r="A35" t="s">
        <v>202</v>
      </c>
    </row>
    <row r="36" spans="1:1" x14ac:dyDescent="0.3">
      <c r="A36" t="s">
        <v>203</v>
      </c>
    </row>
    <row r="38" spans="1:1" x14ac:dyDescent="0.3">
      <c r="A38" t="s">
        <v>204</v>
      </c>
    </row>
    <row r="39" spans="1:1" x14ac:dyDescent="0.3">
      <c r="A39" t="s">
        <v>205</v>
      </c>
    </row>
    <row r="40" spans="1:1" x14ac:dyDescent="0.3">
      <c r="A40" t="s">
        <v>206</v>
      </c>
    </row>
    <row r="42" spans="1:1" x14ac:dyDescent="0.3">
      <c r="A42" t="s">
        <v>207</v>
      </c>
    </row>
    <row r="43" spans="1:1" x14ac:dyDescent="0.3">
      <c r="A43" t="s">
        <v>208</v>
      </c>
    </row>
    <row r="46" spans="1:1" x14ac:dyDescent="0.3">
      <c r="A46" t="s">
        <v>209</v>
      </c>
    </row>
    <row r="47" spans="1:1" x14ac:dyDescent="0.3">
      <c r="A47" t="s">
        <v>210</v>
      </c>
    </row>
    <row r="48" spans="1:1" x14ac:dyDescent="0.3">
      <c r="A48" t="s">
        <v>211</v>
      </c>
    </row>
    <row r="51" spans="1:1" x14ac:dyDescent="0.3">
      <c r="A51" t="s">
        <v>212</v>
      </c>
    </row>
    <row r="52" spans="1:1" x14ac:dyDescent="0.3">
      <c r="A52" t="s">
        <v>213</v>
      </c>
    </row>
    <row r="53" spans="1:1" x14ac:dyDescent="0.3">
      <c r="A53" t="s">
        <v>214</v>
      </c>
    </row>
    <row r="55" spans="1:1" x14ac:dyDescent="0.3">
      <c r="A55" t="s">
        <v>215</v>
      </c>
    </row>
    <row r="56" spans="1:1" x14ac:dyDescent="0.3">
      <c r="A56" t="s">
        <v>216</v>
      </c>
    </row>
    <row r="58" spans="1:1" x14ac:dyDescent="0.3">
      <c r="A58" t="s">
        <v>217</v>
      </c>
    </row>
    <row r="59" spans="1:1" x14ac:dyDescent="0.3">
      <c r="A59" t="s">
        <v>218</v>
      </c>
    </row>
    <row r="63" spans="1:1" x14ac:dyDescent="0.3">
      <c r="A63" t="s">
        <v>219</v>
      </c>
    </row>
    <row r="64" spans="1:1" x14ac:dyDescent="0.3">
      <c r="A64" t="s">
        <v>220</v>
      </c>
    </row>
    <row r="65" spans="1:1" x14ac:dyDescent="0.3">
      <c r="A65" t="s">
        <v>221</v>
      </c>
    </row>
    <row r="67" spans="1:1" x14ac:dyDescent="0.3">
      <c r="A67" t="s">
        <v>222</v>
      </c>
    </row>
    <row r="68" spans="1:1" x14ac:dyDescent="0.3">
      <c r="A68" t="s">
        <v>223</v>
      </c>
    </row>
    <row r="69" spans="1:1" x14ac:dyDescent="0.3">
      <c r="A69" t="s">
        <v>221</v>
      </c>
    </row>
    <row r="71" spans="1:1" x14ac:dyDescent="0.3">
      <c r="A71" t="s">
        <v>224</v>
      </c>
    </row>
    <row r="72" spans="1:1" x14ac:dyDescent="0.3">
      <c r="A72" t="s">
        <v>225</v>
      </c>
    </row>
    <row r="73" spans="1:1" x14ac:dyDescent="0.3">
      <c r="A73" t="s">
        <v>221</v>
      </c>
    </row>
    <row r="77" spans="1:1" x14ac:dyDescent="0.3">
      <c r="A77" t="s">
        <v>226</v>
      </c>
    </row>
    <row r="78" spans="1:1" x14ac:dyDescent="0.3">
      <c r="A78" t="s">
        <v>227</v>
      </c>
    </row>
    <row r="79" spans="1:1" x14ac:dyDescent="0.3">
      <c r="A79" t="s">
        <v>226</v>
      </c>
    </row>
    <row r="81" spans="1:1" x14ac:dyDescent="0.3">
      <c r="A81" t="s">
        <v>228</v>
      </c>
    </row>
    <row r="82" spans="1:1" x14ac:dyDescent="0.3">
      <c r="A82" t="s">
        <v>229</v>
      </c>
    </row>
    <row r="83" spans="1:1" x14ac:dyDescent="0.3">
      <c r="A83" t="s">
        <v>230</v>
      </c>
    </row>
    <row r="85" spans="1:1" x14ac:dyDescent="0.3">
      <c r="A85" t="s">
        <v>231</v>
      </c>
    </row>
    <row r="86" spans="1:1" x14ac:dyDescent="0.3">
      <c r="A86" t="s">
        <v>232</v>
      </c>
    </row>
    <row r="88" spans="1:1" x14ac:dyDescent="0.3">
      <c r="A88" t="s">
        <v>233</v>
      </c>
    </row>
    <row r="89" spans="1:1" x14ac:dyDescent="0.3">
      <c r="A89" t="s">
        <v>234</v>
      </c>
    </row>
    <row r="91" spans="1:1" x14ac:dyDescent="0.3">
      <c r="A91" t="s">
        <v>235</v>
      </c>
    </row>
    <row r="92" spans="1:1" x14ac:dyDescent="0.3">
      <c r="A92" t="s">
        <v>236</v>
      </c>
    </row>
    <row r="94" spans="1:1" x14ac:dyDescent="0.3">
      <c r="A94" t="s">
        <v>219</v>
      </c>
    </row>
    <row r="95" spans="1:1" x14ac:dyDescent="0.3">
      <c r="A95" t="s">
        <v>237</v>
      </c>
    </row>
    <row r="96" spans="1:1" x14ac:dyDescent="0.3">
      <c r="A96" t="s">
        <v>221</v>
      </c>
    </row>
    <row r="98" spans="1:1" x14ac:dyDescent="0.3">
      <c r="A98" t="s">
        <v>222</v>
      </c>
    </row>
    <row r="99" spans="1:1" x14ac:dyDescent="0.3">
      <c r="A99" t="s">
        <v>238</v>
      </c>
    </row>
    <row r="100" spans="1:1" x14ac:dyDescent="0.3">
      <c r="A100" t="s">
        <v>221</v>
      </c>
    </row>
    <row r="102" spans="1:1" x14ac:dyDescent="0.3">
      <c r="A102" t="s">
        <v>224</v>
      </c>
    </row>
    <row r="103" spans="1:1" x14ac:dyDescent="0.3">
      <c r="A103" t="s">
        <v>239</v>
      </c>
    </row>
    <row r="104" spans="1:1" x14ac:dyDescent="0.3">
      <c r="A104" t="s">
        <v>221</v>
      </c>
    </row>
    <row r="107" spans="1:1" x14ac:dyDescent="0.3">
      <c r="A107" t="s">
        <v>240</v>
      </c>
    </row>
    <row r="108" spans="1:1" x14ac:dyDescent="0.3">
      <c r="A108" t="s">
        <v>241</v>
      </c>
    </row>
    <row r="109" spans="1:1" x14ac:dyDescent="0.3">
      <c r="A109" t="s">
        <v>242</v>
      </c>
    </row>
    <row r="110" spans="1:1" x14ac:dyDescent="0.3">
      <c r="A110" t="s">
        <v>243</v>
      </c>
    </row>
    <row r="111" spans="1:1" x14ac:dyDescent="0.3">
      <c r="A111" t="s">
        <v>244</v>
      </c>
    </row>
    <row r="112" spans="1:1" x14ac:dyDescent="0.3">
      <c r="A112" t="s">
        <v>241</v>
      </c>
    </row>
    <row r="113" spans="1:1" x14ac:dyDescent="0.3">
      <c r="A113" t="s">
        <v>245</v>
      </c>
    </row>
    <row r="114" spans="1:1" x14ac:dyDescent="0.3">
      <c r="A114" t="s">
        <v>246</v>
      </c>
    </row>
    <row r="115" spans="1:1" x14ac:dyDescent="0.3">
      <c r="A115" t="s">
        <v>247</v>
      </c>
    </row>
    <row r="116" spans="1:1" x14ac:dyDescent="0.3">
      <c r="A116" t="s">
        <v>248</v>
      </c>
    </row>
    <row r="118" spans="1:1" x14ac:dyDescent="0.3">
      <c r="A118" t="s">
        <v>249</v>
      </c>
    </row>
    <row r="119" spans="1:1" x14ac:dyDescent="0.3">
      <c r="A119" t="s">
        <v>250</v>
      </c>
    </row>
    <row r="120" spans="1:1" x14ac:dyDescent="0.3">
      <c r="A120" t="s">
        <v>251</v>
      </c>
    </row>
    <row r="121" spans="1:1" x14ac:dyDescent="0.3">
      <c r="A121" t="s">
        <v>252</v>
      </c>
    </row>
    <row r="124" spans="1:1" x14ac:dyDescent="0.3">
      <c r="A124" t="s">
        <v>241</v>
      </c>
    </row>
    <row r="125" spans="1:1" x14ac:dyDescent="0.3">
      <c r="A125" t="s">
        <v>253</v>
      </c>
    </row>
    <row r="126" spans="1:1" x14ac:dyDescent="0.3">
      <c r="A126" t="s">
        <v>254</v>
      </c>
    </row>
    <row r="127" spans="1:1" x14ac:dyDescent="0.3">
      <c r="A127" t="s">
        <v>255</v>
      </c>
    </row>
    <row r="128" spans="1:1" x14ac:dyDescent="0.3">
      <c r="A128" t="s">
        <v>256</v>
      </c>
    </row>
    <row r="129" spans="1:1" x14ac:dyDescent="0.3">
      <c r="A129" t="s">
        <v>241</v>
      </c>
    </row>
    <row r="132" spans="1:1" x14ac:dyDescent="0.3">
      <c r="A132" t="s">
        <v>253</v>
      </c>
    </row>
    <row r="133" spans="1:1" x14ac:dyDescent="0.3">
      <c r="A133" t="s">
        <v>257</v>
      </c>
    </row>
    <row r="134" spans="1:1" x14ac:dyDescent="0.3">
      <c r="A134" t="s">
        <v>255</v>
      </c>
    </row>
    <row r="135" spans="1:1" x14ac:dyDescent="0.3">
      <c r="A135" t="s">
        <v>258</v>
      </c>
    </row>
    <row r="138" spans="1:1" x14ac:dyDescent="0.3">
      <c r="A138" t="s">
        <v>259</v>
      </c>
    </row>
    <row r="139" spans="1:1" x14ac:dyDescent="0.3">
      <c r="A139" t="s">
        <v>260</v>
      </c>
    </row>
    <row r="140" spans="1:1" x14ac:dyDescent="0.3">
      <c r="A140" t="s">
        <v>261</v>
      </c>
    </row>
    <row r="142" spans="1:1" x14ac:dyDescent="0.3">
      <c r="A142" t="s">
        <v>262</v>
      </c>
    </row>
    <row r="143" spans="1:1" x14ac:dyDescent="0.3">
      <c r="A143" t="s">
        <v>263</v>
      </c>
    </row>
    <row r="144" spans="1:1" x14ac:dyDescent="0.3">
      <c r="A14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8E09-96BE-458A-AC49-A001262ED3CC}">
  <dimension ref="A1:AF68"/>
  <sheetViews>
    <sheetView topLeftCell="K1" zoomScale="159" workbookViewId="0">
      <selection activeCell="X10" sqref="X10"/>
    </sheetView>
  </sheetViews>
  <sheetFormatPr baseColWidth="10" defaultColWidth="7" defaultRowHeight="10.8" x14ac:dyDescent="0.25"/>
  <cols>
    <col min="1" max="1" width="28" style="11" customWidth="1"/>
    <col min="2" max="7" width="5.5546875" style="11" hidden="1" customWidth="1"/>
    <col min="8" max="11" width="5.5546875" style="11" customWidth="1"/>
    <col min="12" max="12" width="6.6640625" style="11" customWidth="1"/>
    <col min="13" max="14" width="5.88671875" style="11" customWidth="1"/>
    <col min="15" max="15" width="9.109375" style="11" customWidth="1"/>
    <col min="16" max="16" width="5.88671875" style="11" customWidth="1"/>
    <col min="17" max="17" width="7.6640625" style="11" customWidth="1"/>
    <col min="18" max="21" width="5.88671875" style="11" customWidth="1"/>
    <col min="22" max="22" width="11" style="11" customWidth="1"/>
    <col min="23" max="25" width="7" style="11"/>
    <col min="26" max="26" width="7.33203125" style="11" customWidth="1"/>
    <col min="27" max="16384" width="7" style="11"/>
  </cols>
  <sheetData>
    <row r="1" spans="1:32" ht="13.2" x14ac:dyDescent="0.3">
      <c r="A1" s="10" t="s">
        <v>10</v>
      </c>
    </row>
    <row r="2" spans="1:32" ht="12" customHeight="1" x14ac:dyDescent="0.25">
      <c r="A2" s="12" t="s">
        <v>11</v>
      </c>
    </row>
    <row r="3" spans="1:32" ht="5.25" customHeight="1" x14ac:dyDescent="0.25">
      <c r="A3" s="13"/>
    </row>
    <row r="4" spans="1:32" ht="14.25" customHeight="1" x14ac:dyDescent="0.25">
      <c r="A4" s="14" t="s">
        <v>12</v>
      </c>
      <c r="B4" s="15">
        <v>2002</v>
      </c>
      <c r="C4" s="15">
        <v>2003</v>
      </c>
      <c r="D4" s="15">
        <v>2004</v>
      </c>
      <c r="E4" s="15">
        <v>2005</v>
      </c>
      <c r="F4" s="15">
        <v>2006</v>
      </c>
      <c r="G4" s="15">
        <v>2007</v>
      </c>
      <c r="H4" s="15">
        <v>2008</v>
      </c>
      <c r="I4" s="15">
        <v>2009</v>
      </c>
      <c r="J4" s="15">
        <v>2010</v>
      </c>
      <c r="K4" s="15">
        <v>2011</v>
      </c>
      <c r="L4" s="15">
        <v>2012</v>
      </c>
      <c r="M4" s="15">
        <v>2013</v>
      </c>
      <c r="N4" s="15">
        <v>2014</v>
      </c>
      <c r="O4" s="15">
        <v>2015</v>
      </c>
      <c r="P4" s="15">
        <v>2016</v>
      </c>
      <c r="Q4" s="15">
        <v>2017</v>
      </c>
      <c r="R4" s="15">
        <v>2018</v>
      </c>
      <c r="S4" s="15">
        <v>2019</v>
      </c>
      <c r="T4" s="15" t="s">
        <v>13</v>
      </c>
      <c r="U4" s="15" t="s">
        <v>14</v>
      </c>
      <c r="V4" s="15" t="s">
        <v>15</v>
      </c>
      <c r="Z4" s="11" t="s">
        <v>173</v>
      </c>
    </row>
    <row r="5" spans="1:32" ht="12.75" customHeight="1" x14ac:dyDescent="0.25">
      <c r="A5" s="16" t="s">
        <v>16</v>
      </c>
      <c r="B5" s="17">
        <v>2256.1488270000004</v>
      </c>
      <c r="C5" s="17">
        <v>2620.3784999999998</v>
      </c>
      <c r="D5" s="17">
        <v>3479.1219999999994</v>
      </c>
      <c r="E5" s="17">
        <v>4277.0464999999995</v>
      </c>
      <c r="F5" s="17">
        <v>5278.5277999999989</v>
      </c>
      <c r="G5" s="17">
        <v>6313.1265000000003</v>
      </c>
      <c r="H5" s="18">
        <v>7562.3076999999994</v>
      </c>
      <c r="I5" s="18">
        <v>6196.0776000000005</v>
      </c>
      <c r="J5" s="18">
        <v>7698.5355999999983</v>
      </c>
      <c r="K5" s="18">
        <v>10175.8495</v>
      </c>
      <c r="L5" s="18">
        <v>11197.0357</v>
      </c>
      <c r="M5" s="18">
        <v>11069.431199999999</v>
      </c>
      <c r="N5" s="18">
        <v>11676.5293</v>
      </c>
      <c r="O5" s="18">
        <v>10894.644999999999</v>
      </c>
      <c r="P5" s="18">
        <v>10798.267900000003</v>
      </c>
      <c r="Q5" s="18">
        <v>11725.312399999999</v>
      </c>
      <c r="R5" s="18">
        <v>13240.167600000001</v>
      </c>
      <c r="S5" s="18">
        <v>13812.310700000002</v>
      </c>
      <c r="T5" s="18">
        <v>12718.993800000002</v>
      </c>
      <c r="U5" s="18">
        <v>16114.495999999996</v>
      </c>
      <c r="V5" s="18">
        <v>18221.193500000001</v>
      </c>
      <c r="W5" s="19"/>
      <c r="Y5" s="11">
        <v>2008</v>
      </c>
      <c r="Z5" s="19">
        <v>3.14</v>
      </c>
      <c r="AA5" s="19">
        <f>+Z5*H6</f>
        <v>5961.4863974230011</v>
      </c>
      <c r="AB5" s="19"/>
      <c r="AC5" s="19"/>
      <c r="AD5" s="19"/>
      <c r="AE5" s="19"/>
      <c r="AF5" s="19"/>
    </row>
    <row r="6" spans="1:32" ht="11.1" customHeight="1" x14ac:dyDescent="0.3">
      <c r="A6" s="16" t="s">
        <v>17</v>
      </c>
      <c r="B6" s="17">
        <v>548.58602519999999</v>
      </c>
      <c r="C6" s="17">
        <v>622.25731554000004</v>
      </c>
      <c r="D6" s="17">
        <v>799.00106568000001</v>
      </c>
      <c r="E6" s="17">
        <v>1005.5195638</v>
      </c>
      <c r="F6" s="17">
        <v>1217.52764</v>
      </c>
      <c r="G6" s="17">
        <v>1508.14767125</v>
      </c>
      <c r="H6" s="17">
        <f>+SUM(H7:H12)</f>
        <v>1898.5625469500003</v>
      </c>
      <c r="I6" s="17">
        <f t="shared" ref="I6:L6" si="0">+SUM(I7:I12)</f>
        <v>1819.02900327</v>
      </c>
      <c r="J6" s="17">
        <f t="shared" si="0"/>
        <v>2187.7201930599999</v>
      </c>
      <c r="K6" s="17">
        <f t="shared" si="0"/>
        <v>2818.5602585599995</v>
      </c>
      <c r="L6" s="17">
        <f t="shared" si="0"/>
        <v>3058.6154460500002</v>
      </c>
      <c r="M6" s="17">
        <f t="shared" ref="M6" si="1">+SUM(M7:M12)</f>
        <v>3407.65602919</v>
      </c>
      <c r="N6" s="17">
        <f t="shared" ref="N6" si="2">+SUM(N7:N12)</f>
        <v>4198.1496294300005</v>
      </c>
      <c r="O6" s="17">
        <f t="shared" ref="O6:P6" si="3">+SUM(O7:O12)</f>
        <v>4390.5687832699996</v>
      </c>
      <c r="P6" s="17">
        <f t="shared" si="3"/>
        <v>4686.0392679400002</v>
      </c>
      <c r="Q6" s="17">
        <f t="shared" ref="Q6" si="4">+SUM(Q7:Q12)</f>
        <v>5103.0639329000005</v>
      </c>
      <c r="R6" s="17">
        <f t="shared" ref="R6" si="5">+SUM(R7:R12)</f>
        <v>5867.3235235599996</v>
      </c>
      <c r="S6" s="17">
        <f t="shared" ref="S6:T6" si="6">+SUM(S7:S12)</f>
        <v>6298.8242</v>
      </c>
      <c r="T6" s="17">
        <f t="shared" si="6"/>
        <v>6735.3891000000012</v>
      </c>
      <c r="U6" s="17">
        <f t="shared" ref="U6" si="7">+SUM(U7:U12)</f>
        <v>7868.0488000000005</v>
      </c>
      <c r="V6" s="17">
        <f t="shared" ref="V6" si="8">+SUM(V7:V12)</f>
        <v>8435.8340000000007</v>
      </c>
      <c r="W6" s="19"/>
      <c r="X6"/>
      <c r="Y6" s="11">
        <v>2009</v>
      </c>
      <c r="Z6" s="19">
        <v>2.891</v>
      </c>
      <c r="AA6" s="19">
        <f>+Z6*I6</f>
        <v>5258.81284845357</v>
      </c>
      <c r="AB6" s="19"/>
      <c r="AC6" s="19"/>
      <c r="AD6" s="19"/>
      <c r="AE6" s="19"/>
      <c r="AF6" s="19"/>
    </row>
    <row r="7" spans="1:32" ht="11.1" customHeight="1" x14ac:dyDescent="0.3">
      <c r="A7" s="20" t="s">
        <v>18</v>
      </c>
      <c r="B7" s="21">
        <v>270.83459499999998</v>
      </c>
      <c r="C7" s="21">
        <v>308.17180000000002</v>
      </c>
      <c r="D7" s="21">
        <v>379.5204</v>
      </c>
      <c r="E7" s="21">
        <v>452.21249999999998</v>
      </c>
      <c r="F7" s="21">
        <v>562.94669999999996</v>
      </c>
      <c r="G7" s="21">
        <v>713.32659999999998</v>
      </c>
      <c r="H7" s="21">
        <v>797.71789999999999</v>
      </c>
      <c r="I7" s="21">
        <v>739.38210000000004</v>
      </c>
      <c r="J7" s="21">
        <v>865.75599999999997</v>
      </c>
      <c r="K7" s="21">
        <v>994.70519999999999</v>
      </c>
      <c r="L7" s="21">
        <v>1044.4395999999999</v>
      </c>
      <c r="M7" s="21">
        <v>1082.7198000000001</v>
      </c>
      <c r="N7" s="21">
        <v>1111.654</v>
      </c>
      <c r="O7" s="21">
        <v>1142.5291999999999</v>
      </c>
      <c r="P7" s="21">
        <v>1153.7775999999999</v>
      </c>
      <c r="Q7" s="21">
        <v>1129.9528</v>
      </c>
      <c r="R7" s="22">
        <v>1113.6777</v>
      </c>
      <c r="S7" s="22">
        <v>1155.8053</v>
      </c>
      <c r="T7" s="22">
        <v>1186.4032000000002</v>
      </c>
      <c r="U7" s="22">
        <v>1276.5002999999999</v>
      </c>
      <c r="V7" s="22">
        <v>1336.9977000000001</v>
      </c>
      <c r="W7" s="19"/>
      <c r="X7"/>
      <c r="Y7" s="11">
        <v>2010</v>
      </c>
      <c r="Z7" s="19">
        <v>2.8090000000000002</v>
      </c>
      <c r="AA7" s="19">
        <f>+Z7*J6</f>
        <v>6145.30602230554</v>
      </c>
      <c r="AB7" s="19"/>
      <c r="AC7" s="19"/>
      <c r="AD7" s="19"/>
      <c r="AE7" s="19"/>
      <c r="AF7" s="19"/>
    </row>
    <row r="8" spans="1:32" ht="11.1" customHeight="1" x14ac:dyDescent="0.3">
      <c r="A8" s="20" t="s">
        <v>19</v>
      </c>
      <c r="B8" s="21">
        <v>89.219942000000003</v>
      </c>
      <c r="C8" s="21">
        <v>111.1935</v>
      </c>
      <c r="D8" s="21">
        <v>139.5008</v>
      </c>
      <c r="E8" s="21">
        <v>178.33510000000001</v>
      </c>
      <c r="F8" s="21">
        <v>259.1952</v>
      </c>
      <c r="G8" s="21">
        <v>310.93020000000001</v>
      </c>
      <c r="H8" s="21">
        <v>412.11160000000001</v>
      </c>
      <c r="I8" s="21">
        <v>462.6189</v>
      </c>
      <c r="J8" s="21">
        <v>593.55899999999997</v>
      </c>
      <c r="K8" s="21">
        <v>887.91859999999997</v>
      </c>
      <c r="L8" s="21">
        <v>969.04259999999999</v>
      </c>
      <c r="M8" s="21">
        <v>1179.6102000000001</v>
      </c>
      <c r="N8" s="21">
        <v>1628.0062</v>
      </c>
      <c r="O8" s="21">
        <v>1901.683</v>
      </c>
      <c r="P8" s="21">
        <v>2140.1062999999999</v>
      </c>
      <c r="Q8" s="21">
        <v>2527.3726000000001</v>
      </c>
      <c r="R8" s="22">
        <v>3207.8103999999998</v>
      </c>
      <c r="S8" s="22">
        <v>3541.7862000000005</v>
      </c>
      <c r="T8" s="22">
        <v>4009.4627</v>
      </c>
      <c r="U8" s="22">
        <v>4815.4187000000002</v>
      </c>
      <c r="V8" s="22">
        <v>4999.9505000000008</v>
      </c>
      <c r="W8" s="19"/>
      <c r="X8"/>
      <c r="Y8" s="11">
        <v>2011</v>
      </c>
      <c r="Z8" s="19">
        <v>2.6970000000000001</v>
      </c>
      <c r="AA8" s="19">
        <f>+Z8*K6</f>
        <v>7601.6570173363189</v>
      </c>
      <c r="AB8" s="19"/>
      <c r="AC8" s="19"/>
      <c r="AD8" s="19"/>
      <c r="AE8" s="19"/>
      <c r="AF8" s="19"/>
    </row>
    <row r="9" spans="1:32" ht="11.1" customHeight="1" x14ac:dyDescent="0.3">
      <c r="A9" s="20" t="s">
        <v>20</v>
      </c>
      <c r="B9" s="21">
        <v>67.345698200000001</v>
      </c>
      <c r="C9" s="21">
        <v>65.090515539999998</v>
      </c>
      <c r="D9" s="21">
        <v>72.90186568</v>
      </c>
      <c r="E9" s="21">
        <v>97.500163799999996</v>
      </c>
      <c r="F9" s="21">
        <v>105.75724</v>
      </c>
      <c r="G9" s="21">
        <v>130.84997125000001</v>
      </c>
      <c r="H9" s="21">
        <v>165.95184695</v>
      </c>
      <c r="I9" s="21">
        <v>164.60210326999999</v>
      </c>
      <c r="J9" s="21">
        <v>210.36759305999999</v>
      </c>
      <c r="K9" s="21">
        <v>265.21495856000001</v>
      </c>
      <c r="L9" s="21">
        <v>325.53114605000002</v>
      </c>
      <c r="M9" s="21">
        <v>353.43432919000003</v>
      </c>
      <c r="N9" s="21">
        <v>411.06152943000001</v>
      </c>
      <c r="O9" s="21">
        <v>356.11688327000002</v>
      </c>
      <c r="P9" s="21">
        <v>397.10736794000002</v>
      </c>
      <c r="Q9" s="21">
        <v>488.40382442999999</v>
      </c>
      <c r="R9" s="22">
        <v>543.15016968000009</v>
      </c>
      <c r="S9" s="22">
        <v>511.9067</v>
      </c>
      <c r="T9" s="22">
        <v>435.37870000000009</v>
      </c>
      <c r="U9" s="22">
        <v>631.08900000000006</v>
      </c>
      <c r="V9" s="22">
        <v>826.46330000000012</v>
      </c>
      <c r="W9" s="19"/>
      <c r="X9"/>
      <c r="Y9" s="11">
        <v>2012</v>
      </c>
      <c r="Z9">
        <v>2.5510000000000002</v>
      </c>
      <c r="AA9" s="19">
        <f>+Z9*L6</f>
        <v>7802.5280028735506</v>
      </c>
      <c r="AB9" s="19"/>
      <c r="AC9" s="19"/>
      <c r="AD9" s="19"/>
      <c r="AE9" s="19"/>
      <c r="AF9" s="19"/>
    </row>
    <row r="10" spans="1:32" ht="11.1" customHeight="1" x14ac:dyDescent="0.3">
      <c r="A10" s="20" t="s">
        <v>21</v>
      </c>
      <c r="B10" s="21">
        <v>39.590069999999997</v>
      </c>
      <c r="C10" s="21">
        <v>41.171799999999998</v>
      </c>
      <c r="D10" s="21">
        <v>46.551200000000001</v>
      </c>
      <c r="E10" s="21">
        <v>53.295499999999997</v>
      </c>
      <c r="F10" s="21">
        <v>65.521299999999997</v>
      </c>
      <c r="G10" s="21">
        <v>77.143100000000004</v>
      </c>
      <c r="H10" s="21">
        <v>121.32429999999999</v>
      </c>
      <c r="I10" s="21">
        <v>123.6726</v>
      </c>
      <c r="J10" s="21">
        <v>127.023</v>
      </c>
      <c r="K10" s="21">
        <v>171.63460000000001</v>
      </c>
      <c r="L10" s="21">
        <v>198.9769</v>
      </c>
      <c r="M10" s="21">
        <v>253.14769999999999</v>
      </c>
      <c r="N10" s="21">
        <v>355.4812</v>
      </c>
      <c r="O10" s="21">
        <v>295.86279999999999</v>
      </c>
      <c r="P10" s="21">
        <v>286.41609999999997</v>
      </c>
      <c r="Q10" s="21">
        <v>303.11950000000002</v>
      </c>
      <c r="R10" s="22">
        <v>313.49250000000001</v>
      </c>
      <c r="S10" s="22">
        <v>362.91589999999997</v>
      </c>
      <c r="T10" s="22">
        <v>359.80360000000002</v>
      </c>
      <c r="U10" s="22">
        <v>311.88620000000003</v>
      </c>
      <c r="V10" s="22">
        <v>350.07310000000007</v>
      </c>
      <c r="W10" s="19"/>
      <c r="X10"/>
      <c r="Y10" s="11">
        <v>2013</v>
      </c>
      <c r="Z10">
        <v>2.99</v>
      </c>
      <c r="AA10" s="19">
        <f>+Z10*M6</f>
        <v>10188.891527278101</v>
      </c>
      <c r="AB10" s="19"/>
      <c r="AC10" s="19"/>
      <c r="AD10" s="19"/>
      <c r="AE10" s="19"/>
      <c r="AF10" s="19"/>
    </row>
    <row r="11" spans="1:32" ht="11.1" customHeight="1" x14ac:dyDescent="0.3">
      <c r="A11" s="20" t="s">
        <v>22</v>
      </c>
      <c r="B11" s="21">
        <v>38.478636999999999</v>
      </c>
      <c r="C11" s="21">
        <v>47.154200000000003</v>
      </c>
      <c r="D11" s="21">
        <v>85.623999999999995</v>
      </c>
      <c r="E11" s="21">
        <v>132.25559999999999</v>
      </c>
      <c r="F11" s="21">
        <v>116.4776</v>
      </c>
      <c r="G11" s="21">
        <v>150.63140000000001</v>
      </c>
      <c r="H11" s="21">
        <v>216.81219999999999</v>
      </c>
      <c r="I11" s="21">
        <v>185.07640000000001</v>
      </c>
      <c r="J11" s="21">
        <v>195.99959999999999</v>
      </c>
      <c r="K11" s="21">
        <v>264.36500000000001</v>
      </c>
      <c r="L11" s="21">
        <v>238.9778</v>
      </c>
      <c r="M11" s="21">
        <v>251.0437</v>
      </c>
      <c r="N11" s="21">
        <v>354.52359999999999</v>
      </c>
      <c r="O11" s="21">
        <v>392.70749999999998</v>
      </c>
      <c r="P11" s="21">
        <v>415.79640000000001</v>
      </c>
      <c r="Q11" s="21">
        <v>370.84649999999999</v>
      </c>
      <c r="R11" s="22">
        <v>397.6832</v>
      </c>
      <c r="S11" s="22">
        <v>435.09439999999995</v>
      </c>
      <c r="T11" s="22">
        <v>489.42740000000003</v>
      </c>
      <c r="U11" s="22">
        <v>516.74519999999995</v>
      </c>
      <c r="V11" s="22">
        <v>560.79629999999997</v>
      </c>
      <c r="W11" s="19"/>
      <c r="X11"/>
      <c r="Y11" s="11">
        <v>2014</v>
      </c>
      <c r="Z11">
        <v>3.41</v>
      </c>
      <c r="AA11" s="19">
        <f>+Z11*N6</f>
        <v>14315.690236356302</v>
      </c>
      <c r="AB11" s="19"/>
      <c r="AC11" s="19"/>
      <c r="AD11" s="19"/>
      <c r="AE11" s="19"/>
      <c r="AF11" s="19"/>
    </row>
    <row r="12" spans="1:32" ht="11.1" customHeight="1" x14ac:dyDescent="0.3">
      <c r="A12" s="20" t="s">
        <v>23</v>
      </c>
      <c r="B12" s="21">
        <v>43.117083000000001</v>
      </c>
      <c r="C12" s="21">
        <v>49.475499999999997</v>
      </c>
      <c r="D12" s="21">
        <v>74.902799999999999</v>
      </c>
      <c r="E12" s="21">
        <v>91.920699999999997</v>
      </c>
      <c r="F12" s="21">
        <v>107.6296</v>
      </c>
      <c r="G12" s="21">
        <v>125.2664</v>
      </c>
      <c r="H12" s="21">
        <v>184.6447</v>
      </c>
      <c r="I12" s="21">
        <v>143.67689999999999</v>
      </c>
      <c r="J12" s="21">
        <v>195.01499999999999</v>
      </c>
      <c r="K12" s="21">
        <v>234.72190000000001</v>
      </c>
      <c r="L12" s="21">
        <v>281.6474</v>
      </c>
      <c r="M12" s="21">
        <v>287.70030000000003</v>
      </c>
      <c r="N12" s="21">
        <v>337.42309999999998</v>
      </c>
      <c r="O12" s="21">
        <v>301.6694</v>
      </c>
      <c r="P12" s="21">
        <v>292.83550000000002</v>
      </c>
      <c r="Q12" s="21">
        <v>283.36870847</v>
      </c>
      <c r="R12" s="22">
        <v>291.50955388</v>
      </c>
      <c r="S12" s="22">
        <v>291.31569999999999</v>
      </c>
      <c r="T12" s="22">
        <v>254.91350000000006</v>
      </c>
      <c r="U12" s="22">
        <v>316.40940000000001</v>
      </c>
      <c r="V12" s="22">
        <v>361.55310000000003</v>
      </c>
      <c r="W12" s="19"/>
      <c r="Y12" s="11">
        <v>2015</v>
      </c>
      <c r="Z12">
        <v>3.2450000000000001</v>
      </c>
      <c r="AA12" s="19">
        <f>+Z12*O6</f>
        <v>14247.39570171115</v>
      </c>
      <c r="AB12" s="19"/>
      <c r="AC12" s="19"/>
      <c r="AD12" s="19"/>
      <c r="AE12" s="19"/>
      <c r="AF12" s="19"/>
    </row>
    <row r="13" spans="1:32" ht="11.1" customHeight="1" x14ac:dyDescent="0.3">
      <c r="A13" s="16" t="s">
        <v>24</v>
      </c>
      <c r="B13" s="17">
        <v>165.00769879999999</v>
      </c>
      <c r="C13" s="17">
        <v>206.29188446000001</v>
      </c>
      <c r="D13" s="17">
        <v>278.75393431999998</v>
      </c>
      <c r="E13" s="17">
        <v>324.85103620000001</v>
      </c>
      <c r="F13" s="17">
        <v>435.49905999999999</v>
      </c>
      <c r="G13" s="17">
        <v>503.52142874999998</v>
      </c>
      <c r="H13" s="17">
        <v>636.02265305000003</v>
      </c>
      <c r="I13" s="17">
        <v>526.49929672999997</v>
      </c>
      <c r="J13" s="17">
        <v>658.48490693999997</v>
      </c>
      <c r="K13" s="17">
        <v>1066.39104144</v>
      </c>
      <c r="L13" s="17">
        <v>1041.0158539500001</v>
      </c>
      <c r="M13" s="17">
        <v>1066.97527081</v>
      </c>
      <c r="N13" s="17">
        <v>1188.50257057</v>
      </c>
      <c r="O13" s="17">
        <v>950.66641673000004</v>
      </c>
      <c r="P13" s="17">
        <v>926.43403206000005</v>
      </c>
      <c r="Q13" s="17">
        <v>1088.6195671</v>
      </c>
      <c r="R13" s="17">
        <v>1374.83657644</v>
      </c>
      <c r="S13" s="17">
        <v>1614.1054000000001</v>
      </c>
      <c r="T13" s="17">
        <v>1316.1869000000002</v>
      </c>
      <c r="U13" s="17">
        <v>1516.1462000000001</v>
      </c>
      <c r="V13" s="17">
        <v>1640.3211000000001</v>
      </c>
      <c r="W13" s="19"/>
      <c r="X13"/>
      <c r="Y13" s="11">
        <v>2016</v>
      </c>
      <c r="Z13">
        <v>3.37</v>
      </c>
      <c r="AA13" s="19">
        <f>+Z13*P6</f>
        <v>15791.952332957801</v>
      </c>
      <c r="AB13" s="19"/>
      <c r="AC13" s="19"/>
      <c r="AD13" s="19"/>
      <c r="AE13" s="19"/>
      <c r="AF13" s="19"/>
    </row>
    <row r="14" spans="1:32" ht="11.1" customHeight="1" x14ac:dyDescent="0.3">
      <c r="A14" s="20" t="s">
        <v>25</v>
      </c>
      <c r="B14" s="21">
        <v>74.371751000000003</v>
      </c>
      <c r="C14" s="21">
        <v>109.5414</v>
      </c>
      <c r="D14" s="21">
        <v>142.69659999999999</v>
      </c>
      <c r="E14" s="21">
        <v>181.85120000000001</v>
      </c>
      <c r="F14" s="21">
        <v>201.94040000000001</v>
      </c>
      <c r="G14" s="21">
        <v>224.73099999999999</v>
      </c>
      <c r="H14" s="21">
        <v>261.78899999999999</v>
      </c>
      <c r="I14" s="21">
        <v>231.15360000000001</v>
      </c>
      <c r="J14" s="21">
        <v>354.0489</v>
      </c>
      <c r="K14" s="21">
        <v>478.61860000000001</v>
      </c>
      <c r="L14" s="21">
        <v>423.07760000000002</v>
      </c>
      <c r="M14" s="21">
        <v>566.28660000000002</v>
      </c>
      <c r="N14" s="21">
        <v>587.89700000000005</v>
      </c>
      <c r="O14" s="21">
        <v>438.77769999999998</v>
      </c>
      <c r="P14" s="21">
        <v>454.4228</v>
      </c>
      <c r="Q14" s="21">
        <v>526.36130000000003</v>
      </c>
      <c r="R14" s="22">
        <v>685.92090000000007</v>
      </c>
      <c r="S14" s="22">
        <v>936.80490000000009</v>
      </c>
      <c r="T14" s="22">
        <v>722.12220000000002</v>
      </c>
      <c r="U14" s="22">
        <v>809.66309999999999</v>
      </c>
      <c r="V14" s="22">
        <v>835.43600000000004</v>
      </c>
      <c r="W14" s="19"/>
      <c r="X14"/>
      <c r="Y14" s="11">
        <v>2017</v>
      </c>
      <c r="Z14">
        <v>3.319</v>
      </c>
      <c r="AA14" s="19">
        <f>+Z14*R6</f>
        <v>19473.646774695637</v>
      </c>
      <c r="AB14" s="19"/>
      <c r="AC14" s="19"/>
      <c r="AD14" s="19"/>
      <c r="AE14" s="19"/>
      <c r="AF14" s="19"/>
    </row>
    <row r="15" spans="1:32" ht="11.1" customHeight="1" x14ac:dyDescent="0.3">
      <c r="A15" s="20" t="s">
        <v>26</v>
      </c>
      <c r="B15" s="21">
        <v>56.225048999999999</v>
      </c>
      <c r="C15" s="21">
        <v>40.920999999999999</v>
      </c>
      <c r="D15" s="21">
        <v>61.837000000000003</v>
      </c>
      <c r="E15" s="21">
        <v>72.262200000000007</v>
      </c>
      <c r="F15" s="21">
        <v>92.3202</v>
      </c>
      <c r="G15" s="21">
        <v>117.179</v>
      </c>
      <c r="H15" s="21">
        <v>136.8689</v>
      </c>
      <c r="I15" s="21">
        <v>127.30070000000001</v>
      </c>
      <c r="J15" s="21">
        <v>109.4529</v>
      </c>
      <c r="K15" s="21">
        <v>213.34809999999999</v>
      </c>
      <c r="L15" s="21">
        <v>263.17160000000001</v>
      </c>
      <c r="M15" s="21">
        <v>172.059</v>
      </c>
      <c r="N15" s="21">
        <v>182.66659999999999</v>
      </c>
      <c r="O15" s="21">
        <v>173.58269999999999</v>
      </c>
      <c r="P15" s="21">
        <v>209.05869999999999</v>
      </c>
      <c r="Q15" s="21">
        <v>239.70169153000001</v>
      </c>
      <c r="R15" s="22">
        <v>236.17164611999999</v>
      </c>
      <c r="S15" s="22">
        <v>226.8229</v>
      </c>
      <c r="T15" s="22">
        <v>230.51350000000002</v>
      </c>
      <c r="U15" s="22">
        <v>332.48570000000001</v>
      </c>
      <c r="V15" s="22">
        <v>391.32440000000003</v>
      </c>
      <c r="W15" s="19"/>
      <c r="X15"/>
      <c r="Y15" s="11">
        <v>2018</v>
      </c>
      <c r="Z15">
        <v>3.621</v>
      </c>
      <c r="AA15" s="19">
        <f>+Z15*R6</f>
        <v>21245.578478810759</v>
      </c>
      <c r="AB15" s="19"/>
      <c r="AC15" s="19"/>
      <c r="AD15" s="19"/>
      <c r="AE15" s="19"/>
      <c r="AF15" s="19"/>
    </row>
    <row r="16" spans="1:32" ht="11.1" customHeight="1" x14ac:dyDescent="0.3">
      <c r="A16" s="20" t="s">
        <v>27</v>
      </c>
      <c r="B16" s="21">
        <v>25.671956999999999</v>
      </c>
      <c r="C16" s="21">
        <v>46.146999999999998</v>
      </c>
      <c r="D16" s="21">
        <v>60.722200000000001</v>
      </c>
      <c r="E16" s="21">
        <v>55.593699999999998</v>
      </c>
      <c r="F16" s="21">
        <v>120.74809999999999</v>
      </c>
      <c r="G16" s="21">
        <v>126.69329999999999</v>
      </c>
      <c r="H16" s="21">
        <v>190.45070000000001</v>
      </c>
      <c r="I16" s="21">
        <v>121.5318</v>
      </c>
      <c r="J16" s="21">
        <v>140.93879999999999</v>
      </c>
      <c r="K16" s="21">
        <v>309.89229999999998</v>
      </c>
      <c r="L16" s="21">
        <v>269.4076</v>
      </c>
      <c r="M16" s="21">
        <v>241.7441</v>
      </c>
      <c r="N16" s="21">
        <v>326.27749999999997</v>
      </c>
      <c r="O16" s="21">
        <v>248.6156</v>
      </c>
      <c r="P16" s="21">
        <v>193.92439999999999</v>
      </c>
      <c r="Q16" s="21">
        <v>239.8809</v>
      </c>
      <c r="R16" s="22">
        <v>366.6782</v>
      </c>
      <c r="S16" s="22">
        <v>366.48220000000003</v>
      </c>
      <c r="T16" s="22">
        <v>287.25460000000004</v>
      </c>
      <c r="U16" s="22">
        <v>256.74760000000003</v>
      </c>
      <c r="V16" s="22">
        <v>264.42990000000003</v>
      </c>
      <c r="W16" s="19"/>
      <c r="Y16" s="11">
        <v>2019</v>
      </c>
      <c r="Z16">
        <v>3.9910000000000001</v>
      </c>
      <c r="AA16" s="19">
        <f>+Z16*S6</f>
        <v>25138.6073822</v>
      </c>
      <c r="AB16" s="19"/>
      <c r="AC16" s="19"/>
      <c r="AD16" s="19"/>
      <c r="AE16" s="19"/>
      <c r="AF16" s="19"/>
    </row>
    <row r="17" spans="1:32" ht="11.1" customHeight="1" x14ac:dyDescent="0.3">
      <c r="A17" s="20" t="s">
        <v>28</v>
      </c>
      <c r="B17" s="21">
        <v>5.5226769999999998</v>
      </c>
      <c r="C17" s="21">
        <v>5.6159999999999997</v>
      </c>
      <c r="D17" s="21">
        <v>6.2732000000000001</v>
      </c>
      <c r="E17" s="21">
        <v>8.3518000000000008</v>
      </c>
      <c r="F17" s="21">
        <v>11.4908</v>
      </c>
      <c r="G17" s="21">
        <v>15.702299999999999</v>
      </c>
      <c r="H17" s="21">
        <v>15.680099999999999</v>
      </c>
      <c r="I17" s="21">
        <v>21.898800000000001</v>
      </c>
      <c r="J17" s="21">
        <v>25.849799999999998</v>
      </c>
      <c r="K17" s="21">
        <v>31.286200000000001</v>
      </c>
      <c r="L17" s="21">
        <v>30.62</v>
      </c>
      <c r="M17" s="21">
        <v>29.818100000000001</v>
      </c>
      <c r="N17" s="21">
        <v>35.2714</v>
      </c>
      <c r="O17" s="21">
        <v>40.191099999999999</v>
      </c>
      <c r="P17" s="21">
        <v>36.974299999999999</v>
      </c>
      <c r="Q17" s="21">
        <v>33.686300000000003</v>
      </c>
      <c r="R17" s="22">
        <v>38.612400000000001</v>
      </c>
      <c r="S17" s="22">
        <v>41.246000000000002</v>
      </c>
      <c r="T17" s="22">
        <v>39.385600000000004</v>
      </c>
      <c r="U17" s="22">
        <v>52.176699999999997</v>
      </c>
      <c r="V17" s="22">
        <v>54.622700000000009</v>
      </c>
      <c r="W17" s="19"/>
      <c r="X17"/>
      <c r="Y17" s="11">
        <v>2020</v>
      </c>
      <c r="Z17">
        <v>3.82</v>
      </c>
      <c r="AA17" s="19">
        <f>+Z17*T6</f>
        <v>25729.186362000004</v>
      </c>
      <c r="AB17" s="19"/>
      <c r="AC17" s="19"/>
      <c r="AD17" s="19"/>
      <c r="AE17" s="19"/>
      <c r="AF17" s="19"/>
    </row>
    <row r="18" spans="1:32" ht="11.1" customHeight="1" x14ac:dyDescent="0.3">
      <c r="A18" s="20" t="s">
        <v>23</v>
      </c>
      <c r="B18" s="21">
        <v>3.2162647999999998</v>
      </c>
      <c r="C18" s="21">
        <v>4.0664844599999999</v>
      </c>
      <c r="D18" s="21">
        <v>7.22493432</v>
      </c>
      <c r="E18" s="21">
        <v>6.7921361999999998</v>
      </c>
      <c r="F18" s="21">
        <v>8.9995600000000007</v>
      </c>
      <c r="G18" s="21">
        <v>19.21582875</v>
      </c>
      <c r="H18" s="21">
        <v>31.23395305</v>
      </c>
      <c r="I18" s="21">
        <v>24.614396729999999</v>
      </c>
      <c r="J18" s="21">
        <v>28.19450694</v>
      </c>
      <c r="K18" s="21">
        <v>33.24584144</v>
      </c>
      <c r="L18" s="21">
        <v>54.739053949999999</v>
      </c>
      <c r="M18" s="21">
        <v>57.067470810000003</v>
      </c>
      <c r="N18" s="21">
        <v>56.390070569999999</v>
      </c>
      <c r="O18" s="21">
        <v>49.499316729999997</v>
      </c>
      <c r="P18" s="21">
        <v>32.053832059999998</v>
      </c>
      <c r="Q18" s="21">
        <v>48.98937557</v>
      </c>
      <c r="R18" s="22">
        <v>47.453430320000002</v>
      </c>
      <c r="S18" s="22">
        <v>42.749400000000001</v>
      </c>
      <c r="T18" s="22">
        <v>36.911000000000001</v>
      </c>
      <c r="U18" s="22">
        <v>65.073099999999997</v>
      </c>
      <c r="V18" s="22">
        <v>94.508100000000013</v>
      </c>
      <c r="W18" s="19"/>
      <c r="X18"/>
      <c r="Y18" s="11">
        <v>2021</v>
      </c>
      <c r="Z18" s="11">
        <v>3.9910000000000001</v>
      </c>
      <c r="AA18" s="19">
        <f>+Z18*U6</f>
        <v>31401.382760800003</v>
      </c>
      <c r="AB18" s="19"/>
      <c r="AC18" s="19"/>
      <c r="AD18" s="19"/>
      <c r="AE18" s="19"/>
      <c r="AF18" s="19"/>
    </row>
    <row r="19" spans="1:32" ht="11.1" customHeight="1" x14ac:dyDescent="0.3">
      <c r="A19" s="16" t="s">
        <v>29</v>
      </c>
      <c r="B19" s="17">
        <v>676.65328399999999</v>
      </c>
      <c r="C19" s="17">
        <v>823.25349999999992</v>
      </c>
      <c r="D19" s="17">
        <v>1092.3780000000002</v>
      </c>
      <c r="E19" s="17">
        <v>1275.1107</v>
      </c>
      <c r="F19" s="17">
        <v>1472.5702000000001</v>
      </c>
      <c r="G19" s="17">
        <v>1736.4664</v>
      </c>
      <c r="H19" s="17">
        <v>2025.8468</v>
      </c>
      <c r="I19" s="17">
        <v>1495.3791999999999</v>
      </c>
      <c r="J19" s="17">
        <v>1560.8283999999996</v>
      </c>
      <c r="K19" s="17">
        <v>1989.8614999999998</v>
      </c>
      <c r="L19" s="17">
        <v>2177.0586000000003</v>
      </c>
      <c r="M19" s="17">
        <v>1927.9707999999998</v>
      </c>
      <c r="N19" s="17">
        <v>1800.1976000000002</v>
      </c>
      <c r="O19" s="17">
        <v>1331.18</v>
      </c>
      <c r="P19" s="17">
        <v>1195.7919999999999</v>
      </c>
      <c r="Q19" s="17">
        <v>1272.3397999999997</v>
      </c>
      <c r="R19" s="17">
        <v>1401.9002</v>
      </c>
      <c r="S19" s="17">
        <v>1354.8878999999999</v>
      </c>
      <c r="T19" s="17">
        <v>1006.5379000000001</v>
      </c>
      <c r="U19" s="17">
        <v>1564.9754</v>
      </c>
      <c r="V19" s="17">
        <v>1869.0810000000001</v>
      </c>
      <c r="W19" s="19"/>
      <c r="X19"/>
      <c r="Y19" s="11">
        <v>2022</v>
      </c>
      <c r="Z19" s="11">
        <v>3.82</v>
      </c>
      <c r="AA19" s="19">
        <f>+Z19*V6</f>
        <v>32224.885880000002</v>
      </c>
      <c r="AB19" s="19"/>
      <c r="AC19" s="19"/>
      <c r="AD19" s="19"/>
      <c r="AE19" s="19"/>
      <c r="AF19" s="19"/>
    </row>
    <row r="20" spans="1:32" ht="11.1" customHeight="1" x14ac:dyDescent="0.3">
      <c r="A20" s="20" t="s">
        <v>30</v>
      </c>
      <c r="B20" s="21">
        <v>532.11439700000005</v>
      </c>
      <c r="C20" s="21">
        <v>654.64499999999998</v>
      </c>
      <c r="D20" s="21">
        <v>887.31310000000008</v>
      </c>
      <c r="E20" s="21">
        <v>1062.5783000000001</v>
      </c>
      <c r="F20" s="21">
        <v>1209.18</v>
      </c>
      <c r="G20" s="21">
        <v>1410.5791000000002</v>
      </c>
      <c r="H20" s="21">
        <v>1652.2316000000001</v>
      </c>
      <c r="I20" s="21">
        <v>1174.0620999999999</v>
      </c>
      <c r="J20" s="21">
        <v>1202.3954999999996</v>
      </c>
      <c r="K20" s="21">
        <v>1542.9778999999999</v>
      </c>
      <c r="L20" s="21">
        <v>1641.1978000000001</v>
      </c>
      <c r="M20" s="21">
        <v>1416.5409999999999</v>
      </c>
      <c r="N20" s="21">
        <v>1217.5907000000002</v>
      </c>
      <c r="O20" s="21">
        <v>928.19240000000002</v>
      </c>
      <c r="P20" s="21">
        <v>871.87779999999998</v>
      </c>
      <c r="Q20" s="21">
        <v>902.83279999999991</v>
      </c>
      <c r="R20" s="22">
        <v>991.36329999999998</v>
      </c>
      <c r="S20" s="22">
        <v>1006.1904000000001</v>
      </c>
      <c r="T20" s="22">
        <v>758.70270000000005</v>
      </c>
      <c r="U20" s="22">
        <v>1143.8786</v>
      </c>
      <c r="V20" s="22">
        <v>1428.4283</v>
      </c>
      <c r="W20" s="19"/>
      <c r="X20"/>
      <c r="Y20" s="19"/>
      <c r="Z20" s="19"/>
      <c r="AA20" s="19"/>
      <c r="AB20" s="19"/>
      <c r="AC20" s="19"/>
      <c r="AD20" s="19"/>
      <c r="AE20" s="19"/>
      <c r="AF20" s="19"/>
    </row>
    <row r="21" spans="1:32" ht="11.1" customHeight="1" x14ac:dyDescent="0.3">
      <c r="A21" s="20" t="s">
        <v>31</v>
      </c>
      <c r="B21" s="21">
        <v>49.442858000000001</v>
      </c>
      <c r="C21" s="21">
        <v>54.2042</v>
      </c>
      <c r="D21" s="21">
        <v>63.963699999999996</v>
      </c>
      <c r="E21" s="21">
        <v>70.779200000000003</v>
      </c>
      <c r="F21" s="21">
        <v>95.061300000000017</v>
      </c>
      <c r="G21" s="21">
        <v>138.1833</v>
      </c>
      <c r="H21" s="21">
        <v>185.45109999999997</v>
      </c>
      <c r="I21" s="21">
        <v>173.91029999999998</v>
      </c>
      <c r="J21" s="21">
        <v>144.99720000000002</v>
      </c>
      <c r="K21" s="21">
        <v>204.43049999999999</v>
      </c>
      <c r="L21" s="21">
        <v>312.04320000000001</v>
      </c>
      <c r="M21" s="21">
        <v>273.14869999999996</v>
      </c>
      <c r="N21" s="21">
        <v>296.32370000000003</v>
      </c>
      <c r="O21" s="21">
        <v>182.2133</v>
      </c>
      <c r="P21" s="21">
        <v>148.68360000000001</v>
      </c>
      <c r="Q21" s="21">
        <v>155.31049999999999</v>
      </c>
      <c r="R21" s="22">
        <v>167.38229999999999</v>
      </c>
      <c r="S21" s="22">
        <v>159.41210000000001</v>
      </c>
      <c r="T21" s="22">
        <v>108.63300000000001</v>
      </c>
      <c r="U21" s="22">
        <v>181.06800000000001</v>
      </c>
      <c r="V21" s="22">
        <v>204.07049999999998</v>
      </c>
      <c r="W21" s="19"/>
      <c r="X21"/>
      <c r="Y21" s="19"/>
      <c r="Z21" s="19"/>
      <c r="AA21" s="19"/>
      <c r="AB21" s="19"/>
      <c r="AC21" s="19"/>
      <c r="AD21" s="19"/>
      <c r="AE21" s="19"/>
      <c r="AF21" s="19"/>
    </row>
    <row r="22" spans="1:32" ht="11.1" customHeight="1" x14ac:dyDescent="0.3">
      <c r="A22" s="20" t="s">
        <v>32</v>
      </c>
      <c r="B22" s="21">
        <v>47.492094999999999</v>
      </c>
      <c r="C22" s="21">
        <v>55.828500000000005</v>
      </c>
      <c r="D22" s="21">
        <v>66.764499999999998</v>
      </c>
      <c r="E22" s="21">
        <v>66.766400000000004</v>
      </c>
      <c r="F22" s="21">
        <v>81.441000000000003</v>
      </c>
      <c r="G22" s="21">
        <v>92.496500000000012</v>
      </c>
      <c r="H22" s="21">
        <v>85.164599999999993</v>
      </c>
      <c r="I22" s="21">
        <v>69.230400000000003</v>
      </c>
      <c r="J22" s="21">
        <v>99.760300000000001</v>
      </c>
      <c r="K22" s="21">
        <v>105.9669</v>
      </c>
      <c r="L22" s="21">
        <v>84.6541</v>
      </c>
      <c r="M22" s="21">
        <v>87.628500000000003</v>
      </c>
      <c r="N22" s="21">
        <v>126.1617</v>
      </c>
      <c r="O22" s="21">
        <v>95.06110000000001</v>
      </c>
      <c r="P22" s="21">
        <v>71.17949999999999</v>
      </c>
      <c r="Q22" s="21">
        <v>116.6544</v>
      </c>
      <c r="R22" s="22">
        <v>133.66770000000002</v>
      </c>
      <c r="S22" s="22">
        <v>90.447699999999998</v>
      </c>
      <c r="T22" s="22">
        <v>59.2697</v>
      </c>
      <c r="U22" s="22">
        <v>121.30800000000002</v>
      </c>
      <c r="V22" s="22">
        <v>136.0575</v>
      </c>
      <c r="W22" s="19"/>
      <c r="X22"/>
      <c r="Y22" s="19"/>
      <c r="Z22" s="19"/>
      <c r="AA22" s="19"/>
      <c r="AB22" s="19"/>
      <c r="AC22" s="19"/>
      <c r="AD22" s="19"/>
      <c r="AE22" s="19"/>
      <c r="AF22" s="19"/>
    </row>
    <row r="23" spans="1:32" ht="11.1" customHeight="1" x14ac:dyDescent="0.3">
      <c r="A23" s="20" t="s">
        <v>33</v>
      </c>
      <c r="B23" s="21">
        <v>47.603934000000002</v>
      </c>
      <c r="C23" s="21">
        <v>58.575800000000001</v>
      </c>
      <c r="D23" s="21">
        <v>74.336700000000008</v>
      </c>
      <c r="E23" s="21">
        <v>74.986800000000002</v>
      </c>
      <c r="F23" s="21">
        <v>86.887900000000002</v>
      </c>
      <c r="G23" s="21">
        <v>95.207499999999968</v>
      </c>
      <c r="H23" s="21">
        <v>102.9995</v>
      </c>
      <c r="I23" s="21">
        <v>78.176400000000001</v>
      </c>
      <c r="J23" s="21">
        <v>113.6754</v>
      </c>
      <c r="K23" s="21">
        <v>136.4862</v>
      </c>
      <c r="L23" s="21">
        <v>139.1635</v>
      </c>
      <c r="M23" s="21">
        <v>150.65259999999998</v>
      </c>
      <c r="N23" s="21">
        <v>160.12150000000003</v>
      </c>
      <c r="O23" s="21">
        <v>125.7132</v>
      </c>
      <c r="P23" s="21">
        <v>104.05110000000001</v>
      </c>
      <c r="Q23" s="21">
        <v>97.542099999999991</v>
      </c>
      <c r="R23" s="22">
        <v>109.48689999999999</v>
      </c>
      <c r="S23" s="22">
        <v>98.837700000000012</v>
      </c>
      <c r="T23" s="22">
        <v>79.932500000000005</v>
      </c>
      <c r="U23" s="22">
        <v>118.72080000000001</v>
      </c>
      <c r="V23" s="22">
        <v>100.5247</v>
      </c>
      <c r="W23" s="19"/>
      <c r="X23"/>
      <c r="Y23" s="19"/>
      <c r="Z23" s="19"/>
      <c r="AA23" s="19"/>
      <c r="AB23" s="19"/>
      <c r="AC23" s="19"/>
      <c r="AD23" s="19"/>
      <c r="AE23" s="19"/>
      <c r="AF23" s="19"/>
    </row>
    <row r="24" spans="1:32" ht="11.1" customHeight="1" x14ac:dyDescent="0.25">
      <c r="A24" s="16" t="s">
        <v>34</v>
      </c>
      <c r="B24" s="17">
        <v>177.14967300000001</v>
      </c>
      <c r="C24" s="17">
        <v>172.38890000000001</v>
      </c>
      <c r="D24" s="17">
        <v>214.316</v>
      </c>
      <c r="E24" s="17">
        <v>261.41930000000002</v>
      </c>
      <c r="F24" s="17">
        <v>333.28840000000008</v>
      </c>
      <c r="G24" s="17">
        <v>361.69350000000003</v>
      </c>
      <c r="H24" s="17">
        <v>427.76830000000001</v>
      </c>
      <c r="I24" s="17">
        <v>335.839</v>
      </c>
      <c r="J24" s="17">
        <v>359.17519999999996</v>
      </c>
      <c r="K24" s="17">
        <v>401.69369999999998</v>
      </c>
      <c r="L24" s="17">
        <v>438.08229999999998</v>
      </c>
      <c r="M24" s="17">
        <v>427.33409999999998</v>
      </c>
      <c r="N24" s="17">
        <v>416.25690000000003</v>
      </c>
      <c r="O24" s="17">
        <v>352.9803</v>
      </c>
      <c r="P24" s="17">
        <v>322.35929999999996</v>
      </c>
      <c r="Q24" s="17">
        <v>343.81119999999999</v>
      </c>
      <c r="R24" s="17">
        <v>338.97039999999993</v>
      </c>
      <c r="S24" s="17">
        <v>321.73099999999999</v>
      </c>
      <c r="T24" s="17">
        <v>238.73950000000005</v>
      </c>
      <c r="U24" s="17">
        <v>279.90100000000001</v>
      </c>
      <c r="V24" s="17">
        <v>312.7165</v>
      </c>
      <c r="W24" s="19"/>
      <c r="Y24" s="19"/>
      <c r="Z24" s="19"/>
      <c r="AA24" s="19"/>
      <c r="AB24" s="19"/>
      <c r="AC24" s="19"/>
      <c r="AD24" s="19"/>
      <c r="AE24" s="19"/>
      <c r="AF24" s="19"/>
    </row>
    <row r="25" spans="1:32" ht="11.1" customHeight="1" x14ac:dyDescent="0.3">
      <c r="A25" s="20" t="s">
        <v>35</v>
      </c>
      <c r="B25" s="21">
        <v>88.335969999999989</v>
      </c>
      <c r="C25" s="21">
        <v>83.908900000000003</v>
      </c>
      <c r="D25" s="21">
        <v>100.68370000000002</v>
      </c>
      <c r="E25" s="21">
        <v>123.6433</v>
      </c>
      <c r="F25" s="21">
        <v>168.0179</v>
      </c>
      <c r="G25" s="21">
        <v>166.73070000000001</v>
      </c>
      <c r="H25" s="21">
        <v>169.37180000000001</v>
      </c>
      <c r="I25" s="21">
        <v>125.66249999999999</v>
      </c>
      <c r="J25" s="21">
        <v>137.89500000000001</v>
      </c>
      <c r="K25" s="21">
        <v>127.3626</v>
      </c>
      <c r="L25" s="21">
        <v>123.608</v>
      </c>
      <c r="M25" s="21">
        <v>117.16</v>
      </c>
      <c r="N25" s="21">
        <v>132.48560000000001</v>
      </c>
      <c r="O25" s="21">
        <v>119.6511</v>
      </c>
      <c r="P25" s="21">
        <v>101.89080000000001</v>
      </c>
      <c r="Q25" s="21">
        <v>99.231600000000014</v>
      </c>
      <c r="R25" s="22">
        <v>101.59990000000001</v>
      </c>
      <c r="S25" s="22">
        <v>108.2186</v>
      </c>
      <c r="T25" s="22">
        <v>80.684400000000011</v>
      </c>
      <c r="U25" s="22">
        <v>107.0068</v>
      </c>
      <c r="V25" s="22">
        <v>113.81730000000002</v>
      </c>
      <c r="W25" s="19"/>
      <c r="X25"/>
      <c r="Y25" s="19"/>
      <c r="Z25" s="19"/>
      <c r="AA25" s="19"/>
      <c r="AB25" s="19"/>
      <c r="AC25" s="19"/>
      <c r="AD25" s="19"/>
      <c r="AE25" s="19"/>
      <c r="AF25" s="19"/>
    </row>
    <row r="26" spans="1:32" ht="11.1" customHeight="1" x14ac:dyDescent="0.3">
      <c r="A26" s="20" t="s">
        <v>36</v>
      </c>
      <c r="B26" s="21">
        <v>36.535373000000007</v>
      </c>
      <c r="C26" s="21">
        <v>41.559600000000003</v>
      </c>
      <c r="D26" s="21">
        <v>45.482799999999997</v>
      </c>
      <c r="E26" s="21">
        <v>55.926500000000004</v>
      </c>
      <c r="F26" s="21">
        <v>65.715900000000005</v>
      </c>
      <c r="G26" s="21">
        <v>84.247100000000003</v>
      </c>
      <c r="H26" s="21">
        <v>98.14370000000001</v>
      </c>
      <c r="I26" s="21">
        <v>75.145100000000014</v>
      </c>
      <c r="J26" s="21">
        <v>65.612499999999997</v>
      </c>
      <c r="K26" s="21">
        <v>82.049899999999994</v>
      </c>
      <c r="L26" s="21">
        <v>96.932799999999986</v>
      </c>
      <c r="M26" s="21">
        <v>82.647999999999996</v>
      </c>
      <c r="N26" s="21">
        <v>66.281599999999997</v>
      </c>
      <c r="O26" s="21">
        <v>55.632799999999996</v>
      </c>
      <c r="P26" s="21">
        <v>55.485100000000003</v>
      </c>
      <c r="Q26" s="21">
        <v>54.173900000000003</v>
      </c>
      <c r="R26" s="22">
        <v>51.954999999999998</v>
      </c>
      <c r="S26" s="22">
        <v>47.183399999999999</v>
      </c>
      <c r="T26" s="22">
        <v>28.2393</v>
      </c>
      <c r="U26" s="22">
        <v>33.2928</v>
      </c>
      <c r="V26" s="22">
        <v>40.066000000000003</v>
      </c>
      <c r="W26" s="19"/>
      <c r="X26"/>
      <c r="Y26" s="19"/>
      <c r="Z26" s="19"/>
      <c r="AA26" s="19"/>
      <c r="AB26" s="19"/>
      <c r="AC26" s="19"/>
      <c r="AD26" s="19"/>
      <c r="AE26" s="19"/>
      <c r="AF26" s="19"/>
    </row>
    <row r="27" spans="1:32" ht="11.1" customHeight="1" x14ac:dyDescent="0.3">
      <c r="A27" s="20" t="s">
        <v>37</v>
      </c>
      <c r="B27" s="21">
        <v>26.697251000000001</v>
      </c>
      <c r="C27" s="21">
        <v>21.866099999999999</v>
      </c>
      <c r="D27" s="21">
        <v>31.8628</v>
      </c>
      <c r="E27" s="21">
        <v>35.756500000000003</v>
      </c>
      <c r="F27" s="21">
        <v>51.832000000000001</v>
      </c>
      <c r="G27" s="21">
        <v>63.4619</v>
      </c>
      <c r="H27" s="21">
        <v>105.4674</v>
      </c>
      <c r="I27" s="21">
        <v>101.46420000000001</v>
      </c>
      <c r="J27" s="21">
        <v>118.82230000000001</v>
      </c>
      <c r="K27" s="21">
        <v>144.5703</v>
      </c>
      <c r="L27" s="21">
        <v>173.23169999999999</v>
      </c>
      <c r="M27" s="21">
        <v>179.8569</v>
      </c>
      <c r="N27" s="21">
        <v>173.5198</v>
      </c>
      <c r="O27" s="21">
        <v>144.0205</v>
      </c>
      <c r="P27" s="21">
        <v>131.88589999999999</v>
      </c>
      <c r="Q27" s="21">
        <v>161.56829999999999</v>
      </c>
      <c r="R27" s="22">
        <v>157.25639999999999</v>
      </c>
      <c r="S27" s="22">
        <v>146.40570000000002</v>
      </c>
      <c r="T27" s="22">
        <v>114.6735</v>
      </c>
      <c r="U27" s="22">
        <v>119.0449</v>
      </c>
      <c r="V27" s="22">
        <v>139.66759999999999</v>
      </c>
      <c r="W27" s="19"/>
      <c r="X27"/>
      <c r="Y27" s="19"/>
      <c r="Z27" s="19"/>
      <c r="AA27" s="19"/>
      <c r="AB27" s="19"/>
      <c r="AC27" s="19"/>
      <c r="AD27" s="19"/>
      <c r="AE27" s="19"/>
      <c r="AF27" s="19"/>
    </row>
    <row r="28" spans="1:32" ht="11.1" customHeight="1" x14ac:dyDescent="0.25">
      <c r="A28" s="20" t="s">
        <v>38</v>
      </c>
      <c r="B28" s="21">
        <v>14.717858000000001</v>
      </c>
      <c r="C28" s="21">
        <v>13.465199999999999</v>
      </c>
      <c r="D28" s="21">
        <v>21.462800000000001</v>
      </c>
      <c r="E28" s="21">
        <v>29.288499999999999</v>
      </c>
      <c r="F28" s="21">
        <v>30.6435</v>
      </c>
      <c r="G28" s="21">
        <v>29.073200000000003</v>
      </c>
      <c r="H28" s="21">
        <v>40.401499999999999</v>
      </c>
      <c r="I28" s="21">
        <v>24.007200000000001</v>
      </c>
      <c r="J28" s="21">
        <v>27.294799999999995</v>
      </c>
      <c r="K28" s="21">
        <v>33.428699999999999</v>
      </c>
      <c r="L28" s="21">
        <v>35.116900000000001</v>
      </c>
      <c r="M28" s="21">
        <v>35.189300000000003</v>
      </c>
      <c r="N28" s="21">
        <v>30.375599999999999</v>
      </c>
      <c r="O28" s="21">
        <v>25.225699999999996</v>
      </c>
      <c r="P28" s="21">
        <v>23.384900000000002</v>
      </c>
      <c r="Q28" s="21">
        <v>18.643699999999999</v>
      </c>
      <c r="R28" s="22">
        <v>17.653700000000001</v>
      </c>
      <c r="S28" s="22">
        <v>12.737200000000001</v>
      </c>
      <c r="T28" s="22">
        <v>9.2742000000000004</v>
      </c>
      <c r="U28" s="22">
        <v>11.900300000000001</v>
      </c>
      <c r="V28" s="22">
        <v>8.0094999999999992</v>
      </c>
      <c r="W28" s="19"/>
      <c r="Y28" s="19"/>
      <c r="Z28" s="19"/>
      <c r="AA28" s="19"/>
      <c r="AB28" s="19"/>
      <c r="AC28" s="19"/>
      <c r="AD28" s="19"/>
      <c r="AE28" s="19"/>
      <c r="AF28" s="19"/>
    </row>
    <row r="29" spans="1:32" ht="11.1" customHeight="1" x14ac:dyDescent="0.3">
      <c r="A29" s="20" t="s">
        <v>39</v>
      </c>
      <c r="B29" s="21">
        <v>10.676034999999999</v>
      </c>
      <c r="C29" s="21">
        <v>11.269400000000001</v>
      </c>
      <c r="D29" s="21">
        <v>14.2826</v>
      </c>
      <c r="E29" s="21">
        <v>16.109099999999998</v>
      </c>
      <c r="F29" s="21">
        <v>16.175199999999997</v>
      </c>
      <c r="G29" s="21">
        <v>17.5778</v>
      </c>
      <c r="H29" s="21">
        <v>13.9038</v>
      </c>
      <c r="I29" s="21">
        <v>8.3593999999999991</v>
      </c>
      <c r="J29" s="21">
        <v>6.8750000000000009</v>
      </c>
      <c r="K29" s="21">
        <v>8.4207999999999998</v>
      </c>
      <c r="L29" s="21">
        <v>7.2198000000000002</v>
      </c>
      <c r="M29" s="21">
        <v>7.8037000000000001</v>
      </c>
      <c r="N29" s="21">
        <v>7.4891999999999994</v>
      </c>
      <c r="O29" s="21">
        <v>6.1264999999999992</v>
      </c>
      <c r="P29" s="21">
        <v>4.3186999999999998</v>
      </c>
      <c r="Q29" s="21">
        <v>4.0387000000000004</v>
      </c>
      <c r="R29" s="22">
        <v>5.2972000000000001</v>
      </c>
      <c r="S29" s="22">
        <v>4.0566000000000004</v>
      </c>
      <c r="T29" s="22">
        <v>3.8934000000000002</v>
      </c>
      <c r="U29" s="22">
        <v>4.2717000000000001</v>
      </c>
      <c r="V29" s="22">
        <v>4.6775000000000002</v>
      </c>
      <c r="W29" s="19"/>
      <c r="X29"/>
      <c r="Y29" s="19"/>
      <c r="Z29" s="19"/>
      <c r="AA29" s="19"/>
      <c r="AB29" s="19"/>
      <c r="AC29" s="19"/>
      <c r="AD29" s="19"/>
      <c r="AE29" s="19"/>
      <c r="AF29" s="19"/>
    </row>
    <row r="30" spans="1:32" ht="11.1" customHeight="1" x14ac:dyDescent="0.3">
      <c r="A30" s="20" t="s">
        <v>23</v>
      </c>
      <c r="B30" s="21">
        <v>0.18718600000000002</v>
      </c>
      <c r="C30" s="21">
        <v>0.31969999999999998</v>
      </c>
      <c r="D30" s="21">
        <v>0.5413</v>
      </c>
      <c r="E30" s="21">
        <v>0.69540000000000002</v>
      </c>
      <c r="F30" s="21">
        <v>0.90389999999999993</v>
      </c>
      <c r="G30" s="21">
        <v>0.6028</v>
      </c>
      <c r="H30" s="21">
        <v>0.48009999999999997</v>
      </c>
      <c r="I30" s="21">
        <v>1.2006000000000001</v>
      </c>
      <c r="J30" s="21">
        <v>2.6756000000000002</v>
      </c>
      <c r="K30" s="21">
        <v>5.8613999999999997</v>
      </c>
      <c r="L30" s="21">
        <v>1.9731000000000001</v>
      </c>
      <c r="M30" s="21">
        <v>4.6761999999999997</v>
      </c>
      <c r="N30" s="21">
        <v>6.1051000000000002</v>
      </c>
      <c r="O30" s="21">
        <v>2.3236999999999997</v>
      </c>
      <c r="P30" s="21">
        <v>5.3939000000000004</v>
      </c>
      <c r="Q30" s="21">
        <v>6.1550000000000002</v>
      </c>
      <c r="R30" s="22">
        <v>5.2081999999999997</v>
      </c>
      <c r="S30" s="22">
        <v>3.1295000000000002</v>
      </c>
      <c r="T30" s="22">
        <v>1.9747000000000001</v>
      </c>
      <c r="U30" s="22">
        <v>4.3845000000000001</v>
      </c>
      <c r="V30" s="22">
        <v>6.4786000000000001</v>
      </c>
      <c r="W30" s="19"/>
      <c r="X30"/>
      <c r="Y30" s="19"/>
      <c r="Z30" s="19"/>
      <c r="AA30" s="19"/>
      <c r="AB30" s="19"/>
      <c r="AC30" s="19"/>
      <c r="AD30" s="19"/>
      <c r="AE30" s="19"/>
      <c r="AF30" s="19"/>
    </row>
    <row r="31" spans="1:32" ht="11.1" customHeight="1" x14ac:dyDescent="0.3">
      <c r="A31" s="16" t="s">
        <v>40</v>
      </c>
      <c r="B31" s="17">
        <v>255.895105</v>
      </c>
      <c r="C31" s="17">
        <v>316.38580000000002</v>
      </c>
      <c r="D31" s="17">
        <v>415.00630000000001</v>
      </c>
      <c r="E31" s="17">
        <v>537.67169999999999</v>
      </c>
      <c r="F31" s="17">
        <v>601.67340000000002</v>
      </c>
      <c r="G31" s="17">
        <v>805.03100000000006</v>
      </c>
      <c r="H31" s="17">
        <v>1040.7969000000001</v>
      </c>
      <c r="I31" s="17">
        <v>837.80100000000016</v>
      </c>
      <c r="J31" s="17">
        <v>1228.2732000000001</v>
      </c>
      <c r="K31" s="17">
        <v>1654.8217000000002</v>
      </c>
      <c r="L31" s="17">
        <v>1636.3206</v>
      </c>
      <c r="M31" s="17">
        <v>1510.0326</v>
      </c>
      <c r="N31" s="17">
        <v>1514.9664</v>
      </c>
      <c r="O31" s="17">
        <v>1405.9457</v>
      </c>
      <c r="P31" s="17">
        <v>1343.8013000000001</v>
      </c>
      <c r="Q31" s="17">
        <v>1384.7514000000001</v>
      </c>
      <c r="R31" s="17">
        <v>1562.3111999999996</v>
      </c>
      <c r="S31" s="17">
        <v>1606.7090000000003</v>
      </c>
      <c r="T31" s="17">
        <v>1495.1143000000002</v>
      </c>
      <c r="U31" s="17">
        <v>1903.9247</v>
      </c>
      <c r="V31" s="17">
        <v>2348.3510000000001</v>
      </c>
      <c r="W31" s="19"/>
      <c r="X31"/>
      <c r="Y31" s="19"/>
      <c r="Z31" s="19"/>
      <c r="AA31" s="19"/>
      <c r="AB31" s="19"/>
      <c r="AC31" s="19"/>
      <c r="AD31" s="19"/>
      <c r="AE31" s="19"/>
      <c r="AF31" s="19"/>
    </row>
    <row r="32" spans="1:32" ht="11.1" customHeight="1" x14ac:dyDescent="0.25">
      <c r="A32" s="20" t="s">
        <v>41</v>
      </c>
      <c r="B32" s="21">
        <v>52.250923</v>
      </c>
      <c r="C32" s="21">
        <v>64.864100000000008</v>
      </c>
      <c r="D32" s="21">
        <v>78.218400000000003</v>
      </c>
      <c r="E32" s="21">
        <v>109.345</v>
      </c>
      <c r="F32" s="21">
        <v>178.83350000000002</v>
      </c>
      <c r="G32" s="21">
        <v>256.44900000000001</v>
      </c>
      <c r="H32" s="21">
        <v>347.38549999999998</v>
      </c>
      <c r="I32" s="21">
        <v>217.68100000000001</v>
      </c>
      <c r="J32" s="21">
        <v>287.67169999999999</v>
      </c>
      <c r="K32" s="21">
        <v>489.62279999999998</v>
      </c>
      <c r="L32" s="21">
        <v>492.11519999999996</v>
      </c>
      <c r="M32" s="21">
        <v>414.47930000000002</v>
      </c>
      <c r="N32" s="21">
        <v>348.72220000000004</v>
      </c>
      <c r="O32" s="21">
        <v>346.41849999999999</v>
      </c>
      <c r="P32" s="21">
        <v>344.71949999999993</v>
      </c>
      <c r="Q32" s="21">
        <v>362.80899999999997</v>
      </c>
      <c r="R32" s="22">
        <v>467.9162</v>
      </c>
      <c r="S32" s="22">
        <v>497.98580000000004</v>
      </c>
      <c r="T32" s="22">
        <v>397.62059999999997</v>
      </c>
      <c r="U32" s="22">
        <v>551.40949999999998</v>
      </c>
      <c r="V32" s="22">
        <v>839.45290000000011</v>
      </c>
      <c r="W32" s="19"/>
      <c r="Y32" s="19"/>
      <c r="Z32" s="19"/>
      <c r="AA32" s="19"/>
      <c r="AB32" s="19"/>
      <c r="AC32" s="19"/>
      <c r="AD32" s="19"/>
      <c r="AE32" s="19"/>
      <c r="AF32" s="19"/>
    </row>
    <row r="33" spans="1:32" ht="11.1" customHeight="1" x14ac:dyDescent="0.3">
      <c r="A33" s="20" t="s">
        <v>42</v>
      </c>
      <c r="B33" s="21">
        <v>54.797196999999997</v>
      </c>
      <c r="C33" s="21">
        <v>53.761899999999997</v>
      </c>
      <c r="D33" s="21">
        <v>58.016300000000001</v>
      </c>
      <c r="E33" s="21">
        <v>85.165099999999995</v>
      </c>
      <c r="F33" s="21">
        <v>82.998400000000004</v>
      </c>
      <c r="G33" s="21">
        <v>103.3523</v>
      </c>
      <c r="H33" s="21">
        <v>113.73290000000001</v>
      </c>
      <c r="I33" s="21">
        <v>103.0622</v>
      </c>
      <c r="J33" s="21">
        <v>130.95360000000002</v>
      </c>
      <c r="K33" s="21">
        <v>161.5181</v>
      </c>
      <c r="L33" s="21">
        <v>193.75209999999998</v>
      </c>
      <c r="M33" s="21">
        <v>193.47390000000001</v>
      </c>
      <c r="N33" s="21">
        <v>185.8826</v>
      </c>
      <c r="O33" s="21">
        <v>153.87570000000002</v>
      </c>
      <c r="P33" s="21">
        <v>145.86840000000001</v>
      </c>
      <c r="Q33" s="21">
        <v>148.21169999999998</v>
      </c>
      <c r="R33" s="22">
        <v>165.52699999999999</v>
      </c>
      <c r="S33" s="22">
        <v>183.5591</v>
      </c>
      <c r="T33" s="22">
        <v>161.92019999999999</v>
      </c>
      <c r="U33" s="22">
        <v>230.78209999999999</v>
      </c>
      <c r="V33" s="22">
        <v>235.87470000000002</v>
      </c>
      <c r="W33" s="19"/>
      <c r="X33"/>
      <c r="Y33" s="19"/>
      <c r="Z33" s="19"/>
      <c r="AA33" s="19"/>
      <c r="AB33" s="19"/>
      <c r="AC33" s="19"/>
      <c r="AD33" s="19"/>
      <c r="AE33" s="19"/>
      <c r="AF33" s="19"/>
    </row>
    <row r="34" spans="1:32" ht="11.1" customHeight="1" x14ac:dyDescent="0.3">
      <c r="A34" s="20" t="s">
        <v>43</v>
      </c>
      <c r="B34" s="21">
        <v>38.820295000000002</v>
      </c>
      <c r="C34" s="21">
        <v>47.033299999999997</v>
      </c>
      <c r="D34" s="21">
        <v>57.183799999999998</v>
      </c>
      <c r="E34" s="21">
        <v>58.063900000000004</v>
      </c>
      <c r="F34" s="21">
        <v>63.606399999999994</v>
      </c>
      <c r="G34" s="21">
        <v>67.034300000000002</v>
      </c>
      <c r="H34" s="21">
        <v>73.752499999999998</v>
      </c>
      <c r="I34" s="21">
        <v>76.587199999999996</v>
      </c>
      <c r="J34" s="21">
        <v>252.37169999999998</v>
      </c>
      <c r="K34" s="21">
        <v>280.35079999999999</v>
      </c>
      <c r="L34" s="21">
        <v>133.637</v>
      </c>
      <c r="M34" s="21">
        <v>96.788600000000002</v>
      </c>
      <c r="N34" s="21">
        <v>115.0476</v>
      </c>
      <c r="O34" s="21">
        <v>127.5137</v>
      </c>
      <c r="P34" s="21">
        <v>162.00280000000001</v>
      </c>
      <c r="Q34" s="21">
        <v>164.5865</v>
      </c>
      <c r="R34" s="22">
        <v>164.2868</v>
      </c>
      <c r="S34" s="22">
        <v>137.86200000000002</v>
      </c>
      <c r="T34" s="22">
        <v>129.8657</v>
      </c>
      <c r="U34" s="22">
        <v>136.01130000000001</v>
      </c>
      <c r="V34" s="22">
        <v>178.82069999999999</v>
      </c>
      <c r="W34" s="19"/>
      <c r="X34"/>
      <c r="Y34" s="19"/>
      <c r="Z34" s="19"/>
      <c r="AA34" s="19"/>
      <c r="AB34" s="19"/>
      <c r="AC34" s="19"/>
      <c r="AD34" s="19"/>
      <c r="AE34" s="19"/>
      <c r="AF34" s="19"/>
    </row>
    <row r="35" spans="1:32" ht="11.1" customHeight="1" x14ac:dyDescent="0.3">
      <c r="A35" s="20" t="s">
        <v>44</v>
      </c>
      <c r="B35" s="21">
        <v>26.447825000000002</v>
      </c>
      <c r="C35" s="21">
        <v>26.950699999999998</v>
      </c>
      <c r="D35" s="21">
        <v>32.737000000000002</v>
      </c>
      <c r="E35" s="21">
        <v>34.271799999999999</v>
      </c>
      <c r="F35" s="21">
        <v>42.726399999999998</v>
      </c>
      <c r="G35" s="21">
        <v>46.677100000000003</v>
      </c>
      <c r="H35" s="21">
        <v>52.873000000000005</v>
      </c>
      <c r="I35" s="21">
        <v>41.3294</v>
      </c>
      <c r="J35" s="21">
        <v>62.540299999999995</v>
      </c>
      <c r="K35" s="21">
        <v>93.026800000000009</v>
      </c>
      <c r="L35" s="21">
        <v>91.189000000000007</v>
      </c>
      <c r="M35" s="21">
        <v>97.590800000000002</v>
      </c>
      <c r="N35" s="21">
        <v>92.547299999999993</v>
      </c>
      <c r="O35" s="21">
        <v>76.774900000000002</v>
      </c>
      <c r="P35" s="21">
        <v>70.377700000000004</v>
      </c>
      <c r="Q35" s="21">
        <v>73.763900000000007</v>
      </c>
      <c r="R35" s="22">
        <v>77.1387</v>
      </c>
      <c r="S35" s="22">
        <v>75.237099999999998</v>
      </c>
      <c r="T35" s="22">
        <v>54.331800000000001</v>
      </c>
      <c r="U35" s="22">
        <v>76.012400000000014</v>
      </c>
      <c r="V35" s="22">
        <v>90.744700000000023</v>
      </c>
      <c r="W35" s="19"/>
      <c r="X35"/>
      <c r="Y35" s="19"/>
      <c r="AA35" s="19"/>
      <c r="AB35" s="19"/>
      <c r="AC35" s="19"/>
      <c r="AD35" s="19"/>
      <c r="AE35" s="19"/>
      <c r="AF35" s="19"/>
    </row>
    <row r="36" spans="1:32" ht="11.1" customHeight="1" x14ac:dyDescent="0.25">
      <c r="A36" s="20" t="s">
        <v>45</v>
      </c>
      <c r="B36" s="21">
        <v>36.159954999999997</v>
      </c>
      <c r="C36" s="21">
        <v>59.203500000000005</v>
      </c>
      <c r="D36" s="21">
        <v>81.989100000000008</v>
      </c>
      <c r="E36" s="21">
        <v>98.250200000000007</v>
      </c>
      <c r="F36" s="21">
        <v>55.623899999999999</v>
      </c>
      <c r="G36" s="21">
        <v>80.3523</v>
      </c>
      <c r="H36" s="21">
        <v>121.2189</v>
      </c>
      <c r="I36" s="21">
        <v>107.38889999999999</v>
      </c>
      <c r="J36" s="21">
        <v>120.00269999999999</v>
      </c>
      <c r="K36" s="21">
        <v>138.60159999999999</v>
      </c>
      <c r="L36" s="21">
        <v>207.7954</v>
      </c>
      <c r="M36" s="21">
        <v>195.31930000000003</v>
      </c>
      <c r="N36" s="21">
        <v>193.20600000000002</v>
      </c>
      <c r="O36" s="21">
        <v>177.99340000000001</v>
      </c>
      <c r="P36" s="21">
        <v>148.86660000000001</v>
      </c>
      <c r="Q36" s="21">
        <v>139.83080000000001</v>
      </c>
      <c r="R36" s="22">
        <v>123.65779999999999</v>
      </c>
      <c r="S36" s="22">
        <v>137.08170000000001</v>
      </c>
      <c r="T36" s="22">
        <v>139.54180000000002</v>
      </c>
      <c r="U36" s="22">
        <v>159.46540000000002</v>
      </c>
      <c r="V36" s="22">
        <v>185.54400000000001</v>
      </c>
      <c r="W36" s="19"/>
      <c r="Y36" s="19"/>
      <c r="AA36" s="19"/>
      <c r="AB36" s="19"/>
      <c r="AC36" s="19"/>
      <c r="AD36" s="19"/>
      <c r="AE36" s="19"/>
      <c r="AF36" s="19"/>
    </row>
    <row r="37" spans="1:32" ht="11.1" customHeight="1" x14ac:dyDescent="0.3">
      <c r="A37" s="20" t="s">
        <v>23</v>
      </c>
      <c r="B37" s="21">
        <v>47.418909999999997</v>
      </c>
      <c r="C37" s="21">
        <v>64.572299999999998</v>
      </c>
      <c r="D37" s="21">
        <v>106.86170000000001</v>
      </c>
      <c r="E37" s="21">
        <v>152.57570000000001</v>
      </c>
      <c r="F37" s="21">
        <v>177.88480000000001</v>
      </c>
      <c r="G37" s="21">
        <v>251.16600000000003</v>
      </c>
      <c r="H37" s="21">
        <v>331.83409999999998</v>
      </c>
      <c r="I37" s="21">
        <v>291.75230000000005</v>
      </c>
      <c r="J37" s="21">
        <v>374.73320000000007</v>
      </c>
      <c r="K37" s="21">
        <v>491.70160000000004</v>
      </c>
      <c r="L37" s="21">
        <v>517.83190000000002</v>
      </c>
      <c r="M37" s="21">
        <v>512.38070000000005</v>
      </c>
      <c r="N37" s="21">
        <v>579.5607</v>
      </c>
      <c r="O37" s="21">
        <v>523.36950000000002</v>
      </c>
      <c r="P37" s="21">
        <v>471.96630000000005</v>
      </c>
      <c r="Q37" s="21">
        <v>495.54949999999997</v>
      </c>
      <c r="R37" s="22">
        <v>563.78469999999993</v>
      </c>
      <c r="S37" s="22">
        <v>574.9833000000001</v>
      </c>
      <c r="T37" s="22">
        <v>611.83420000000001</v>
      </c>
      <c r="U37" s="22">
        <v>750.24400000000003</v>
      </c>
      <c r="V37" s="22">
        <v>817.9140000000001</v>
      </c>
      <c r="W37" s="19"/>
      <c r="X37"/>
      <c r="Y37" s="19"/>
      <c r="Z37" s="19"/>
      <c r="AA37" s="19"/>
      <c r="AB37" s="19"/>
      <c r="AC37" s="19"/>
      <c r="AD37" s="19"/>
      <c r="AE37" s="19"/>
      <c r="AF37" s="19"/>
    </row>
    <row r="38" spans="1:32" ht="11.1" customHeight="1" x14ac:dyDescent="0.3">
      <c r="A38" s="16" t="s">
        <v>46</v>
      </c>
      <c r="B38" s="17">
        <v>67.993571999999986</v>
      </c>
      <c r="C38" s="17">
        <v>73.532600000000002</v>
      </c>
      <c r="D38" s="17">
        <v>94.471699999999998</v>
      </c>
      <c r="E38" s="17">
        <v>118.1891</v>
      </c>
      <c r="F38" s="17">
        <v>135.44209999999998</v>
      </c>
      <c r="G38" s="17">
        <v>164.96940000000001</v>
      </c>
      <c r="H38" s="17">
        <v>175.89179999999999</v>
      </c>
      <c r="I38" s="17">
        <v>148.02010000000001</v>
      </c>
      <c r="J38" s="17">
        <v>251.68169999999998</v>
      </c>
      <c r="K38" s="17">
        <v>491.9676</v>
      </c>
      <c r="L38" s="17">
        <v>722.26499999999999</v>
      </c>
      <c r="M38" s="17">
        <v>721.94380000000001</v>
      </c>
      <c r="N38" s="17">
        <v>663.60570000000007</v>
      </c>
      <c r="O38" s="17">
        <v>698.46229999999991</v>
      </c>
      <c r="P38" s="17">
        <v>642.08740000000012</v>
      </c>
      <c r="Q38" s="17">
        <v>587.74400000000003</v>
      </c>
      <c r="R38" s="17">
        <v>629.21399999999983</v>
      </c>
      <c r="S38" s="17">
        <v>607.28660000000002</v>
      </c>
      <c r="T38" s="17">
        <v>446.36130000000014</v>
      </c>
      <c r="U38" s="17">
        <v>674.68909999999994</v>
      </c>
      <c r="V38" s="17">
        <v>1092.2873999999999</v>
      </c>
      <c r="W38" s="19"/>
      <c r="X38"/>
      <c r="Y38" s="19"/>
      <c r="Z38" s="19"/>
      <c r="AA38" s="19"/>
      <c r="AB38" s="19"/>
      <c r="AC38" s="19"/>
      <c r="AD38" s="19"/>
      <c r="AE38" s="19"/>
      <c r="AF38" s="19"/>
    </row>
    <row r="39" spans="1:32" ht="11.1" customHeight="1" x14ac:dyDescent="0.3">
      <c r="A39" s="20" t="s">
        <v>47</v>
      </c>
      <c r="B39" s="21">
        <v>33.351833999999997</v>
      </c>
      <c r="C39" s="21">
        <v>39.649000000000001</v>
      </c>
      <c r="D39" s="21">
        <v>52.474000000000004</v>
      </c>
      <c r="E39" s="21">
        <v>70.563400000000001</v>
      </c>
      <c r="F39" s="21">
        <v>88.173099999999991</v>
      </c>
      <c r="G39" s="21">
        <v>104.60899999999999</v>
      </c>
      <c r="H39" s="21">
        <v>99.384199999999993</v>
      </c>
      <c r="I39" s="21">
        <v>64.750400000000013</v>
      </c>
      <c r="J39" s="21">
        <v>89.490899999999996</v>
      </c>
      <c r="K39" s="21">
        <v>105.82900000000001</v>
      </c>
      <c r="L39" s="21">
        <v>122.88579999999999</v>
      </c>
      <c r="M39" s="21">
        <v>149.4144</v>
      </c>
      <c r="N39" s="21">
        <v>166.65460000000002</v>
      </c>
      <c r="O39" s="21">
        <v>177.71460000000002</v>
      </c>
      <c r="P39" s="21">
        <v>159.4922</v>
      </c>
      <c r="Q39" s="21">
        <v>166.73519999999999</v>
      </c>
      <c r="R39" s="22">
        <v>181.50299999999999</v>
      </c>
      <c r="S39" s="22">
        <v>150.81440000000003</v>
      </c>
      <c r="T39" s="22">
        <v>104.40140000000001</v>
      </c>
      <c r="U39" s="22">
        <v>145.32620000000003</v>
      </c>
      <c r="V39" s="22">
        <v>155.63460000000003</v>
      </c>
      <c r="W39" s="19"/>
      <c r="X39"/>
      <c r="Y39" s="19"/>
      <c r="Z39" s="19"/>
      <c r="AA39" s="19"/>
      <c r="AB39" s="19"/>
      <c r="AC39" s="19"/>
      <c r="AD39" s="19"/>
      <c r="AE39" s="19"/>
      <c r="AF39" s="19"/>
    </row>
    <row r="40" spans="1:32" ht="11.1" customHeight="1" x14ac:dyDescent="0.25">
      <c r="A40" s="20" t="s">
        <v>48</v>
      </c>
      <c r="B40" s="21">
        <v>12.167911999999999</v>
      </c>
      <c r="C40" s="21">
        <v>12.376300000000001</v>
      </c>
      <c r="D40" s="21">
        <v>13.4556</v>
      </c>
      <c r="E40" s="21">
        <v>15.8643</v>
      </c>
      <c r="F40" s="21">
        <v>16.744799999999998</v>
      </c>
      <c r="G40" s="21">
        <v>21.988</v>
      </c>
      <c r="H40" s="21">
        <v>32.350399999999993</v>
      </c>
      <c r="I40" s="21">
        <v>32.087800000000001</v>
      </c>
      <c r="J40" s="21">
        <v>93.204899999999995</v>
      </c>
      <c r="K40" s="21">
        <v>283.68060000000003</v>
      </c>
      <c r="L40" s="21">
        <v>480.81690000000003</v>
      </c>
      <c r="M40" s="21">
        <v>467.11900000000003</v>
      </c>
      <c r="N40" s="21">
        <v>374.97019999999998</v>
      </c>
      <c r="O40" s="21">
        <v>398.26099999999997</v>
      </c>
      <c r="P40" s="21">
        <v>336.64790000000005</v>
      </c>
      <c r="Q40" s="21">
        <v>251.23259999999999</v>
      </c>
      <c r="R40" s="22">
        <v>284.87489999999997</v>
      </c>
      <c r="S40" s="22">
        <v>289.84220000000005</v>
      </c>
      <c r="T40" s="22">
        <v>233.23510000000005</v>
      </c>
      <c r="U40" s="22">
        <v>350.38099999999997</v>
      </c>
      <c r="V40" s="22">
        <v>556.14859999999999</v>
      </c>
      <c r="W40" s="19"/>
      <c r="Y40" s="19"/>
      <c r="Z40" s="19"/>
      <c r="AA40" s="19"/>
      <c r="AB40" s="19"/>
      <c r="AC40" s="19"/>
      <c r="AD40" s="19"/>
      <c r="AE40" s="19"/>
      <c r="AF40" s="19"/>
    </row>
    <row r="41" spans="1:32" ht="11.1" customHeight="1" x14ac:dyDescent="0.3">
      <c r="A41" s="20" t="s">
        <v>49</v>
      </c>
      <c r="B41" s="21">
        <v>10.159217999999999</v>
      </c>
      <c r="C41" s="21">
        <v>8.4861999999999984</v>
      </c>
      <c r="D41" s="21">
        <v>12.8916</v>
      </c>
      <c r="E41" s="21">
        <v>11.632199999999999</v>
      </c>
      <c r="F41" s="21">
        <v>13.045300000000001</v>
      </c>
      <c r="G41" s="21">
        <v>16.372599999999998</v>
      </c>
      <c r="H41" s="21">
        <v>19.388199999999998</v>
      </c>
      <c r="I41" s="21">
        <v>27.180299999999999</v>
      </c>
      <c r="J41" s="21">
        <v>32.9664</v>
      </c>
      <c r="K41" s="21">
        <v>52.446099999999994</v>
      </c>
      <c r="L41" s="21">
        <v>60.069600000000001</v>
      </c>
      <c r="M41" s="21">
        <v>62.065799999999996</v>
      </c>
      <c r="N41" s="21">
        <v>73.681100000000001</v>
      </c>
      <c r="O41" s="21">
        <v>76.560400000000001</v>
      </c>
      <c r="P41" s="21">
        <v>115.09479999999999</v>
      </c>
      <c r="Q41" s="21">
        <v>119.04170000000001</v>
      </c>
      <c r="R41" s="22">
        <v>91.3416</v>
      </c>
      <c r="S41" s="22">
        <v>97.037000000000006</v>
      </c>
      <c r="T41" s="22">
        <v>76.437200000000004</v>
      </c>
      <c r="U41" s="22">
        <v>99.724900000000005</v>
      </c>
      <c r="V41" s="22">
        <v>162.01839999999999</v>
      </c>
      <c r="W41" s="19"/>
      <c r="X41"/>
      <c r="Y41" s="19"/>
      <c r="Z41" s="19"/>
      <c r="AA41" s="19"/>
      <c r="AB41" s="19"/>
      <c r="AC41" s="19"/>
      <c r="AD41" s="19"/>
      <c r="AE41" s="19"/>
      <c r="AF41" s="19"/>
    </row>
    <row r="42" spans="1:32" ht="11.1" customHeight="1" x14ac:dyDescent="0.3">
      <c r="A42" s="20" t="s">
        <v>50</v>
      </c>
      <c r="B42" s="21">
        <v>4.1659489999999995</v>
      </c>
      <c r="C42" s="21">
        <v>4.3323</v>
      </c>
      <c r="D42" s="21">
        <v>5.0023999999999997</v>
      </c>
      <c r="E42" s="21">
        <v>5.2328000000000001</v>
      </c>
      <c r="F42" s="21">
        <v>4.5521000000000003</v>
      </c>
      <c r="G42" s="21">
        <v>5.9883999999999995</v>
      </c>
      <c r="H42" s="21">
        <v>5.8434999999999997</v>
      </c>
      <c r="I42" s="21">
        <v>6.1940999999999997</v>
      </c>
      <c r="J42" s="21">
        <v>4.9563999999999995</v>
      </c>
      <c r="K42" s="21">
        <v>7.5472000000000001</v>
      </c>
      <c r="L42" s="21">
        <v>6.8198999999999996</v>
      </c>
      <c r="M42" s="21">
        <v>5.9722999999999997</v>
      </c>
      <c r="N42" s="21">
        <v>5.3813999999999993</v>
      </c>
      <c r="O42" s="21">
        <v>4.4943</v>
      </c>
      <c r="P42" s="21">
        <v>3.5654999999999997</v>
      </c>
      <c r="Q42" s="21">
        <v>5.5022000000000002</v>
      </c>
      <c r="R42" s="22">
        <v>3.8887999999999998</v>
      </c>
      <c r="S42" s="22">
        <v>4.1763000000000003</v>
      </c>
      <c r="T42" s="22">
        <v>2.6763000000000003</v>
      </c>
      <c r="U42" s="22">
        <v>4.1033000000000008</v>
      </c>
      <c r="V42" s="22">
        <v>5.5743</v>
      </c>
      <c r="W42" s="19"/>
      <c r="X42"/>
      <c r="Y42" s="19"/>
      <c r="Z42" s="19"/>
      <c r="AA42" s="19"/>
      <c r="AB42" s="19"/>
      <c r="AC42" s="19"/>
      <c r="AD42" s="19"/>
      <c r="AE42" s="19"/>
      <c r="AF42" s="19"/>
    </row>
    <row r="43" spans="1:32" ht="11.1" customHeight="1" x14ac:dyDescent="0.3">
      <c r="A43" s="20" t="s">
        <v>23</v>
      </c>
      <c r="B43" s="21">
        <v>8.1486589999999985</v>
      </c>
      <c r="C43" s="21">
        <v>8.6888000000000005</v>
      </c>
      <c r="D43" s="21">
        <v>10.648099999999999</v>
      </c>
      <c r="E43" s="21">
        <v>14.8964</v>
      </c>
      <c r="F43" s="21">
        <v>12.9268</v>
      </c>
      <c r="G43" s="21">
        <v>16.011400000000002</v>
      </c>
      <c r="H43" s="21">
        <v>18.9255</v>
      </c>
      <c r="I43" s="21">
        <v>17.807500000000001</v>
      </c>
      <c r="J43" s="21">
        <v>31.063099999999999</v>
      </c>
      <c r="K43" s="21">
        <v>42.464700000000001</v>
      </c>
      <c r="L43" s="21">
        <v>51.672799999999995</v>
      </c>
      <c r="M43" s="21">
        <v>37.372300000000003</v>
      </c>
      <c r="N43" s="21">
        <v>42.918399999999998</v>
      </c>
      <c r="O43" s="21">
        <v>41.432000000000002</v>
      </c>
      <c r="P43" s="21">
        <v>27.286999999999999</v>
      </c>
      <c r="Q43" s="21">
        <v>45.232299999999995</v>
      </c>
      <c r="R43" s="22">
        <v>67.605699999999999</v>
      </c>
      <c r="S43" s="22">
        <v>65.416700000000006</v>
      </c>
      <c r="T43" s="22">
        <v>29.6113</v>
      </c>
      <c r="U43" s="22">
        <v>75.153700000000001</v>
      </c>
      <c r="V43" s="22">
        <v>212.91150000000002</v>
      </c>
      <c r="W43" s="19"/>
      <c r="X43"/>
      <c r="Y43" s="19"/>
      <c r="Z43" s="19"/>
      <c r="AA43" s="19"/>
      <c r="AB43" s="19"/>
      <c r="AC43" s="19"/>
      <c r="AD43" s="19"/>
      <c r="AE43" s="19"/>
      <c r="AF43" s="19"/>
    </row>
    <row r="44" spans="1:32" ht="11.1" customHeight="1" x14ac:dyDescent="0.25">
      <c r="A44" s="16" t="s">
        <v>51</v>
      </c>
      <c r="B44" s="17">
        <v>222.382688</v>
      </c>
      <c r="C44" s="17">
        <v>261.95410000000004</v>
      </c>
      <c r="D44" s="17">
        <v>391.10579999999999</v>
      </c>
      <c r="E44" s="17">
        <v>493.42250000000001</v>
      </c>
      <c r="F44" s="17">
        <v>828.88519999999994</v>
      </c>
      <c r="G44" s="17">
        <v>905.58399999999983</v>
      </c>
      <c r="H44" s="17">
        <v>908.78439999999989</v>
      </c>
      <c r="I44" s="17">
        <v>570.9303000000001</v>
      </c>
      <c r="J44" s="17">
        <v>949.29349999999999</v>
      </c>
      <c r="K44" s="17">
        <v>1129.5879000000002</v>
      </c>
      <c r="L44" s="17">
        <v>1301.0627999999999</v>
      </c>
      <c r="M44" s="17">
        <v>1320.0777</v>
      </c>
      <c r="N44" s="17">
        <v>1148.5263</v>
      </c>
      <c r="O44" s="17">
        <v>1080.6344000000001</v>
      </c>
      <c r="P44" s="17">
        <v>1085.3509999999999</v>
      </c>
      <c r="Q44" s="17">
        <v>1272.5274999999999</v>
      </c>
      <c r="R44" s="17">
        <v>1324.7054000000001</v>
      </c>
      <c r="S44" s="17">
        <v>1309.9999000000003</v>
      </c>
      <c r="T44" s="17">
        <v>926.58540000000016</v>
      </c>
      <c r="U44" s="17">
        <v>1612.6798999999999</v>
      </c>
      <c r="V44" s="17">
        <v>1718.8046999999999</v>
      </c>
      <c r="W44" s="19"/>
      <c r="Y44" s="19"/>
      <c r="Z44" s="19"/>
      <c r="AA44" s="19"/>
      <c r="AB44" s="19"/>
      <c r="AC44" s="19"/>
      <c r="AD44" s="19"/>
      <c r="AE44" s="19"/>
      <c r="AF44" s="19"/>
    </row>
    <row r="45" spans="1:32" ht="11.1" customHeight="1" x14ac:dyDescent="0.3">
      <c r="A45" s="20" t="s">
        <v>52</v>
      </c>
      <c r="B45" s="21">
        <v>69.507722999999999</v>
      </c>
      <c r="C45" s="21">
        <v>75.66810000000001</v>
      </c>
      <c r="D45" s="21">
        <v>129.54239999999999</v>
      </c>
      <c r="E45" s="21">
        <v>183.99450000000002</v>
      </c>
      <c r="F45" s="21">
        <v>344.65699999999998</v>
      </c>
      <c r="G45" s="21">
        <v>377.17209999999994</v>
      </c>
      <c r="H45" s="21">
        <v>402.41470000000004</v>
      </c>
      <c r="I45" s="21">
        <v>204.59120000000001</v>
      </c>
      <c r="J45" s="21">
        <v>390.97259999999994</v>
      </c>
      <c r="K45" s="21">
        <v>461.12569999999999</v>
      </c>
      <c r="L45" s="21">
        <v>450.96040000000005</v>
      </c>
      <c r="M45" s="21">
        <v>437.7448</v>
      </c>
      <c r="N45" s="21">
        <v>455.71850000000001</v>
      </c>
      <c r="O45" s="21">
        <v>359.54920000000004</v>
      </c>
      <c r="P45" s="21">
        <v>277.28489999999999</v>
      </c>
      <c r="Q45" s="21">
        <v>335.37869999999998</v>
      </c>
      <c r="R45" s="22">
        <v>355.26170000000002</v>
      </c>
      <c r="S45" s="22">
        <v>325.91920000000005</v>
      </c>
      <c r="T45" s="22">
        <v>324.2269</v>
      </c>
      <c r="U45" s="22">
        <v>631.41510000000005</v>
      </c>
      <c r="V45" s="22">
        <v>637.86810000000003</v>
      </c>
      <c r="W45" s="19"/>
      <c r="X45"/>
      <c r="Y45" s="19"/>
      <c r="Z45" s="19"/>
      <c r="AA45" s="19"/>
      <c r="AB45" s="19"/>
      <c r="AC45" s="19"/>
      <c r="AD45" s="19"/>
      <c r="AE45" s="19"/>
      <c r="AF45" s="19"/>
    </row>
    <row r="46" spans="1:32" ht="11.1" customHeight="1" x14ac:dyDescent="0.3">
      <c r="A46" s="20" t="s">
        <v>53</v>
      </c>
      <c r="B46" s="21">
        <v>41.240905999999995</v>
      </c>
      <c r="C46" s="21">
        <v>59.712200000000003</v>
      </c>
      <c r="D46" s="21">
        <v>87.210999999999999</v>
      </c>
      <c r="E46" s="21">
        <v>87.034399999999991</v>
      </c>
      <c r="F46" s="21">
        <v>211.69559999999998</v>
      </c>
      <c r="G46" s="21">
        <v>215.02549999999997</v>
      </c>
      <c r="H46" s="21">
        <v>154.13449999999995</v>
      </c>
      <c r="I46" s="21">
        <v>103.20750000000001</v>
      </c>
      <c r="J46" s="21">
        <v>171.34639999999999</v>
      </c>
      <c r="K46" s="21">
        <v>283.75910000000005</v>
      </c>
      <c r="L46" s="21">
        <v>238.03309999999999</v>
      </c>
      <c r="M46" s="21">
        <v>241.60290000000001</v>
      </c>
      <c r="N46" s="21">
        <v>267.93180000000001</v>
      </c>
      <c r="O46" s="21">
        <v>236.31489999999997</v>
      </c>
      <c r="P46" s="21">
        <v>283.56439999999998</v>
      </c>
      <c r="Q46" s="21">
        <v>403.13210000000004</v>
      </c>
      <c r="R46" s="22">
        <v>421.92349999999999</v>
      </c>
      <c r="S46" s="22">
        <v>315.11490000000003</v>
      </c>
      <c r="T46" s="22">
        <v>228.12460000000002</v>
      </c>
      <c r="U46" s="22">
        <v>336.51659999999998</v>
      </c>
      <c r="V46" s="22">
        <v>393.54210000000006</v>
      </c>
      <c r="W46" s="19"/>
      <c r="X46"/>
      <c r="Y46" s="19"/>
      <c r="Z46" s="19"/>
      <c r="AA46" s="19"/>
      <c r="AB46" s="19"/>
      <c r="AC46" s="19"/>
      <c r="AD46" s="19"/>
      <c r="AE46" s="19"/>
      <c r="AF46" s="19"/>
    </row>
    <row r="47" spans="1:32" ht="11.1" customHeight="1" x14ac:dyDescent="0.3">
      <c r="A47" s="20" t="s">
        <v>54</v>
      </c>
      <c r="B47" s="21">
        <v>30.95806</v>
      </c>
      <c r="C47" s="21">
        <v>35.239900000000006</v>
      </c>
      <c r="D47" s="21">
        <v>50.348099999999995</v>
      </c>
      <c r="E47" s="21">
        <v>69.375699999999995</v>
      </c>
      <c r="F47" s="21">
        <v>79.634399999999999</v>
      </c>
      <c r="G47" s="21">
        <v>90.099299999999999</v>
      </c>
      <c r="H47" s="21">
        <v>144.9657</v>
      </c>
      <c r="I47" s="21">
        <v>122.5981</v>
      </c>
      <c r="J47" s="21">
        <v>126.12110000000001</v>
      </c>
      <c r="K47" s="21">
        <v>139.30869999999999</v>
      </c>
      <c r="L47" s="21">
        <v>176.59229999999999</v>
      </c>
      <c r="M47" s="21">
        <v>156.04560000000001</v>
      </c>
      <c r="N47" s="21">
        <v>158.04230000000001</v>
      </c>
      <c r="O47" s="21">
        <v>142.82569999999998</v>
      </c>
      <c r="P47" s="21">
        <v>138.74020000000002</v>
      </c>
      <c r="Q47" s="21">
        <v>150.85230000000001</v>
      </c>
      <c r="R47" s="22">
        <v>180.6251</v>
      </c>
      <c r="S47" s="22">
        <v>173.13390000000004</v>
      </c>
      <c r="T47" s="22">
        <v>127.9229</v>
      </c>
      <c r="U47" s="22">
        <v>228.9007</v>
      </c>
      <c r="V47" s="22">
        <v>238.01829999999998</v>
      </c>
      <c r="W47" s="19"/>
      <c r="X47"/>
      <c r="Y47" s="19"/>
      <c r="Z47" s="19"/>
      <c r="AA47" s="19"/>
      <c r="AB47" s="19"/>
      <c r="AC47" s="19"/>
      <c r="AD47" s="19"/>
      <c r="AE47" s="19"/>
      <c r="AF47" s="19"/>
    </row>
    <row r="48" spans="1:32" ht="11.1" customHeight="1" x14ac:dyDescent="0.25">
      <c r="A48" s="20" t="s">
        <v>55</v>
      </c>
      <c r="B48" s="21">
        <v>10.078882999999999</v>
      </c>
      <c r="C48" s="21">
        <v>11.092999999999998</v>
      </c>
      <c r="D48" s="21">
        <v>14.895</v>
      </c>
      <c r="E48" s="21">
        <v>19.8489</v>
      </c>
      <c r="F48" s="21">
        <v>46.506799999999998</v>
      </c>
      <c r="G48" s="21">
        <v>66.537700000000015</v>
      </c>
      <c r="H48" s="21">
        <v>62.465399999999995</v>
      </c>
      <c r="I48" s="21">
        <v>42.561500000000002</v>
      </c>
      <c r="J48" s="21">
        <v>72.673299999999998</v>
      </c>
      <c r="K48" s="21">
        <v>82.715300000000013</v>
      </c>
      <c r="L48" s="21">
        <v>88.221699999999998</v>
      </c>
      <c r="M48" s="21">
        <v>119.1982</v>
      </c>
      <c r="N48" s="21">
        <v>92.442599999999999</v>
      </c>
      <c r="O48" s="21">
        <v>85.635000000000005</v>
      </c>
      <c r="P48" s="21">
        <v>87.956500000000005</v>
      </c>
      <c r="Q48" s="21">
        <v>104.8682</v>
      </c>
      <c r="R48" s="22">
        <v>96.888600000000011</v>
      </c>
      <c r="S48" s="22">
        <v>80.527900000000002</v>
      </c>
      <c r="T48" s="22">
        <v>64.789600000000007</v>
      </c>
      <c r="U48" s="22">
        <v>99.910200000000003</v>
      </c>
      <c r="V48" s="22">
        <v>123.904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ht="11.1" customHeight="1" x14ac:dyDescent="0.25">
      <c r="A49" s="20" t="s">
        <v>56</v>
      </c>
      <c r="B49" s="21">
        <v>3.8133290000000004</v>
      </c>
      <c r="C49" s="21">
        <v>3.2169999999999996</v>
      </c>
      <c r="D49" s="21">
        <v>3.7282000000000002</v>
      </c>
      <c r="E49" s="21">
        <v>4.325899999999999</v>
      </c>
      <c r="F49" s="21">
        <v>6.8787000000000003</v>
      </c>
      <c r="G49" s="21">
        <v>6.6327999999999996</v>
      </c>
      <c r="H49" s="21">
        <v>4.4829999999999997</v>
      </c>
      <c r="I49" s="21">
        <v>4.9296000000000006</v>
      </c>
      <c r="J49" s="21">
        <v>10.272500000000001</v>
      </c>
      <c r="K49" s="21">
        <v>11.6356</v>
      </c>
      <c r="L49" s="21">
        <v>10.5108</v>
      </c>
      <c r="M49" s="21">
        <v>9.1252999999999993</v>
      </c>
      <c r="N49" s="21">
        <v>11.626200000000001</v>
      </c>
      <c r="O49" s="21">
        <v>11.140799999999999</v>
      </c>
      <c r="P49" s="21">
        <v>12.689699999999998</v>
      </c>
      <c r="Q49" s="21">
        <v>18.1007</v>
      </c>
      <c r="R49" s="22">
        <v>16.561799999999998</v>
      </c>
      <c r="S49" s="22">
        <v>12.4003</v>
      </c>
      <c r="T49" s="22">
        <v>8.8458000000000006</v>
      </c>
      <c r="U49" s="22">
        <v>20.618400000000001</v>
      </c>
      <c r="V49" s="22">
        <v>27.563800000000001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ht="11.1" customHeight="1" x14ac:dyDescent="0.25">
      <c r="A50" s="20" t="s">
        <v>57</v>
      </c>
      <c r="B50" s="21">
        <v>1.3273289999999998</v>
      </c>
      <c r="C50" s="21">
        <v>3.3044000000000002</v>
      </c>
      <c r="D50" s="21">
        <v>2.9950999999999999</v>
      </c>
      <c r="E50" s="21">
        <v>5.3139000000000003</v>
      </c>
      <c r="F50" s="21">
        <v>4.4724000000000004</v>
      </c>
      <c r="G50" s="21">
        <v>13.945700000000002</v>
      </c>
      <c r="H50" s="21">
        <v>9.2975000000000012</v>
      </c>
      <c r="I50" s="21">
        <v>7.7454000000000001</v>
      </c>
      <c r="J50" s="21">
        <v>11.225</v>
      </c>
      <c r="K50" s="21">
        <v>11.737100000000002</v>
      </c>
      <c r="L50" s="21">
        <v>11.4267</v>
      </c>
      <c r="M50" s="21">
        <v>11.8231</v>
      </c>
      <c r="N50" s="21">
        <v>10.0021</v>
      </c>
      <c r="O50" s="21">
        <v>10.4282</v>
      </c>
      <c r="P50" s="21">
        <v>7.1890000000000001</v>
      </c>
      <c r="Q50" s="21">
        <v>13.6645</v>
      </c>
      <c r="R50" s="22">
        <v>10.8193</v>
      </c>
      <c r="S50" s="22">
        <v>15.019500000000001</v>
      </c>
      <c r="T50" s="22">
        <v>2.2901000000000002</v>
      </c>
      <c r="U50" s="22">
        <v>10.516400000000001</v>
      </c>
      <c r="V50" s="22">
        <v>13.945400000000001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ht="11.1" customHeight="1" x14ac:dyDescent="0.25">
      <c r="A51" s="20" t="s">
        <v>58</v>
      </c>
      <c r="B51" s="21">
        <v>1.1473519999999999</v>
      </c>
      <c r="C51" s="21">
        <v>0.5413</v>
      </c>
      <c r="D51" s="21">
        <v>1.1153</v>
      </c>
      <c r="E51" s="21">
        <v>1.7227999999999999</v>
      </c>
      <c r="F51" s="21">
        <v>2.859</v>
      </c>
      <c r="G51" s="21">
        <v>10.192400000000001</v>
      </c>
      <c r="H51" s="21">
        <v>23.889399999999998</v>
      </c>
      <c r="I51" s="21">
        <v>7.7045999999999992</v>
      </c>
      <c r="J51" s="21">
        <v>68.914199999999994</v>
      </c>
      <c r="K51" s="21">
        <v>22.354399999999998</v>
      </c>
      <c r="L51" s="21">
        <v>206.67600000000002</v>
      </c>
      <c r="M51" s="21">
        <v>203.91069999999999</v>
      </c>
      <c r="N51" s="21">
        <v>19.241400000000002</v>
      </c>
      <c r="O51" s="21">
        <v>125.68939999999999</v>
      </c>
      <c r="P51" s="21">
        <v>160.79489999999998</v>
      </c>
      <c r="Q51" s="21">
        <v>94.629099999999994</v>
      </c>
      <c r="R51" s="22">
        <v>78.337000000000003</v>
      </c>
      <c r="S51" s="22">
        <v>241.87380000000002</v>
      </c>
      <c r="T51" s="22">
        <v>73.4696</v>
      </c>
      <c r="U51" s="22">
        <v>115.01760000000002</v>
      </c>
      <c r="V51" s="22">
        <v>108.24860000000001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1.1" customHeight="1" x14ac:dyDescent="0.25">
      <c r="A52" s="20" t="s">
        <v>59</v>
      </c>
      <c r="B52" s="21">
        <v>60.998480000000001</v>
      </c>
      <c r="C52" s="21">
        <v>69.165999999999997</v>
      </c>
      <c r="D52" s="21">
        <v>91.122200000000007</v>
      </c>
      <c r="E52" s="21">
        <v>108.06590000000001</v>
      </c>
      <c r="F52" s="21">
        <v>111.6319</v>
      </c>
      <c r="G52" s="21">
        <v>103.87709999999998</v>
      </c>
      <c r="H52" s="21">
        <v>86.284499999999994</v>
      </c>
      <c r="I52" s="21">
        <v>64.235600000000005</v>
      </c>
      <c r="J52" s="21">
        <v>72.181300000000007</v>
      </c>
      <c r="K52" s="21">
        <v>78.5976</v>
      </c>
      <c r="L52" s="21">
        <v>83.847099999999998</v>
      </c>
      <c r="M52" s="21">
        <v>101.2713</v>
      </c>
      <c r="N52" s="21">
        <v>95.264800000000008</v>
      </c>
      <c r="O52" s="21">
        <v>82.718299999999999</v>
      </c>
      <c r="P52" s="21">
        <v>94.088699999999989</v>
      </c>
      <c r="Q52" s="21">
        <v>122.51229999999998</v>
      </c>
      <c r="R52" s="22">
        <v>129.154</v>
      </c>
      <c r="S52" s="22">
        <v>118.18750000000001</v>
      </c>
      <c r="T52" s="22">
        <v>73.806399999999996</v>
      </c>
      <c r="U52" s="22">
        <v>121.47670000000001</v>
      </c>
      <c r="V52" s="22">
        <v>93.498100000000008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11.1" customHeight="1" x14ac:dyDescent="0.25">
      <c r="A53" s="20" t="s">
        <v>23</v>
      </c>
      <c r="B53" s="22">
        <v>3.3106260000000001</v>
      </c>
      <c r="C53" s="22">
        <v>4.0122</v>
      </c>
      <c r="D53" s="22">
        <v>10.1485</v>
      </c>
      <c r="E53" s="22">
        <v>13.740500000000001</v>
      </c>
      <c r="F53" s="22">
        <v>20.549399999999999</v>
      </c>
      <c r="G53" s="22">
        <v>22.101399999999998</v>
      </c>
      <c r="H53" s="22">
        <v>20.849699999999999</v>
      </c>
      <c r="I53" s="22">
        <v>13.3568</v>
      </c>
      <c r="J53" s="22">
        <v>25.5871</v>
      </c>
      <c r="K53" s="22">
        <v>38.354399999999998</v>
      </c>
      <c r="L53" s="22">
        <v>34.794699999999992</v>
      </c>
      <c r="M53" s="22">
        <v>39.355800000000002</v>
      </c>
      <c r="N53" s="22">
        <v>38.256600000000006</v>
      </c>
      <c r="O53" s="22">
        <v>26.332900000000002</v>
      </c>
      <c r="P53" s="22">
        <v>23.042700000000004</v>
      </c>
      <c r="Q53" s="22">
        <v>29.389599999999994</v>
      </c>
      <c r="R53" s="22">
        <v>35.134399999999999</v>
      </c>
      <c r="S53" s="22">
        <v>27.822900000000004</v>
      </c>
      <c r="T53" s="22">
        <v>23.109500000000001</v>
      </c>
      <c r="U53" s="22">
        <v>48.308200000000006</v>
      </c>
      <c r="V53" s="22">
        <v>82.216300000000004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ht="11.1" customHeight="1" x14ac:dyDescent="0.25">
      <c r="A54" s="23" t="s">
        <v>60</v>
      </c>
      <c r="B54" s="24">
        <v>109.55334700000002</v>
      </c>
      <c r="C54" s="24">
        <v>99.366500000000002</v>
      </c>
      <c r="D54" s="24">
        <v>136.13679999999999</v>
      </c>
      <c r="E54" s="24">
        <v>190.91669999999999</v>
      </c>
      <c r="F54" s="24">
        <v>164.41579999999999</v>
      </c>
      <c r="G54" s="24">
        <v>220.36680000000001</v>
      </c>
      <c r="H54" s="24">
        <v>327.77689999999996</v>
      </c>
      <c r="I54" s="24">
        <v>368.92640000000006</v>
      </c>
      <c r="J54" s="24">
        <v>393.05259999999998</v>
      </c>
      <c r="K54" s="24">
        <v>475.91149999999993</v>
      </c>
      <c r="L54" s="24">
        <v>545.32429999999999</v>
      </c>
      <c r="M54" s="24">
        <v>544.48760000000004</v>
      </c>
      <c r="N54" s="24">
        <v>581.29719999999998</v>
      </c>
      <c r="O54" s="24">
        <v>533.19579999999996</v>
      </c>
      <c r="P54" s="24">
        <v>450.2091999999999</v>
      </c>
      <c r="Q54" s="24">
        <v>520.43029999999999</v>
      </c>
      <c r="R54" s="24">
        <v>590.50450000000001</v>
      </c>
      <c r="S54" s="24">
        <v>567.40030000000002</v>
      </c>
      <c r="T54" s="24">
        <v>460.9667</v>
      </c>
      <c r="U54" s="24">
        <v>552.98969999999997</v>
      </c>
      <c r="V54" s="24">
        <v>646.86740000000009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 ht="11.1" customHeight="1" x14ac:dyDescent="0.25">
      <c r="A55" s="25" t="s">
        <v>61</v>
      </c>
      <c r="B55" s="22">
        <v>24.979683000000001</v>
      </c>
      <c r="C55" s="22">
        <v>9.4962</v>
      </c>
      <c r="D55" s="22">
        <v>4.5481999999999996</v>
      </c>
      <c r="E55" s="22">
        <v>5.4010000000000007</v>
      </c>
      <c r="F55" s="22">
        <v>5.7949000000000002</v>
      </c>
      <c r="G55" s="22">
        <v>7.2175000000000002</v>
      </c>
      <c r="H55" s="22">
        <v>9.0312999999999999</v>
      </c>
      <c r="I55" s="22">
        <v>15.7525</v>
      </c>
      <c r="J55" s="22">
        <v>20.691499999999998</v>
      </c>
      <c r="K55" s="22">
        <v>38.5672</v>
      </c>
      <c r="L55" s="22">
        <v>29.294899999999998</v>
      </c>
      <c r="M55" s="22">
        <v>66.868700000000004</v>
      </c>
      <c r="N55" s="22">
        <v>52.669899999999998</v>
      </c>
      <c r="O55" s="22">
        <v>50.446899999999999</v>
      </c>
      <c r="P55" s="22">
        <v>36.976399999999998</v>
      </c>
      <c r="Q55" s="22">
        <v>43.851900000000001</v>
      </c>
      <c r="R55" s="22">
        <v>97.800299999999993</v>
      </c>
      <c r="S55" s="22">
        <v>66.676000000000002</v>
      </c>
      <c r="T55" s="22">
        <v>59.422999999999995</v>
      </c>
      <c r="U55" s="22">
        <v>46.2</v>
      </c>
      <c r="V55" s="22">
        <v>47.222500000000004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1:32" ht="11.1" customHeight="1" x14ac:dyDescent="0.25">
      <c r="A56" s="25" t="s">
        <v>62</v>
      </c>
      <c r="B56" s="22">
        <v>15.768997000000001</v>
      </c>
      <c r="C56" s="22">
        <v>16.8399</v>
      </c>
      <c r="D56" s="22">
        <v>17.242699999999999</v>
      </c>
      <c r="E56" s="22">
        <v>23.284099999999995</v>
      </c>
      <c r="F56" s="22">
        <v>23.4741</v>
      </c>
      <c r="G56" s="22">
        <v>28.540200000000006</v>
      </c>
      <c r="H56" s="22">
        <v>50.822200000000002</v>
      </c>
      <c r="I56" s="22">
        <v>76.508800000000008</v>
      </c>
      <c r="J56" s="22">
        <v>63.047200000000011</v>
      </c>
      <c r="K56" s="22">
        <v>56.923400000000001</v>
      </c>
      <c r="L56" s="22">
        <v>66.926700000000011</v>
      </c>
      <c r="M56" s="22">
        <v>60.319299999999998</v>
      </c>
      <c r="N56" s="22">
        <v>76.688500000000005</v>
      </c>
      <c r="O56" s="22">
        <v>82.4649</v>
      </c>
      <c r="P56" s="22">
        <v>87.128</v>
      </c>
      <c r="Q56" s="22">
        <v>87.256599999999992</v>
      </c>
      <c r="R56" s="22">
        <v>85.448899999999995</v>
      </c>
      <c r="S56" s="22">
        <v>92.893000000000015</v>
      </c>
      <c r="T56" s="22">
        <v>63.929000000000002</v>
      </c>
      <c r="U56" s="22">
        <v>78.688299999999998</v>
      </c>
      <c r="V56" s="22">
        <v>92.364200000000011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1:32" ht="11.1" customHeight="1" x14ac:dyDescent="0.25">
      <c r="A57" s="25" t="s">
        <v>63</v>
      </c>
      <c r="B57" s="22">
        <v>14.686118</v>
      </c>
      <c r="C57" s="22">
        <v>11.4055</v>
      </c>
      <c r="D57" s="22">
        <v>15.4903</v>
      </c>
      <c r="E57" s="22">
        <v>21.767200000000003</v>
      </c>
      <c r="F57" s="22">
        <v>21.2531</v>
      </c>
      <c r="G57" s="22">
        <v>41.351799999999997</v>
      </c>
      <c r="H57" s="22">
        <v>53.305799999999998</v>
      </c>
      <c r="I57" s="22">
        <v>44.948</v>
      </c>
      <c r="J57" s="22">
        <v>33.831899999999997</v>
      </c>
      <c r="K57" s="22">
        <v>52.651600000000002</v>
      </c>
      <c r="L57" s="22">
        <v>65.926500000000004</v>
      </c>
      <c r="M57" s="22">
        <v>54.635300000000001</v>
      </c>
      <c r="N57" s="22">
        <v>44.515700000000002</v>
      </c>
      <c r="O57" s="22">
        <v>43.028999999999996</v>
      </c>
      <c r="P57" s="22">
        <v>43.8065</v>
      </c>
      <c r="Q57" s="22">
        <v>51.253399999999999</v>
      </c>
      <c r="R57" s="22">
        <v>54.6616</v>
      </c>
      <c r="S57" s="22">
        <v>57.445399999999999</v>
      </c>
      <c r="T57" s="22">
        <v>47.659700000000001</v>
      </c>
      <c r="U57" s="22">
        <v>65.842100000000002</v>
      </c>
      <c r="V57" s="22">
        <v>74.450200000000009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 ht="11.1" customHeight="1" x14ac:dyDescent="0.25">
      <c r="A58" s="25" t="s">
        <v>64</v>
      </c>
      <c r="B58" s="22">
        <v>6.9836229999999997</v>
      </c>
      <c r="C58" s="22">
        <v>6.7883000000000004</v>
      </c>
      <c r="D58" s="22">
        <v>10.986700000000001</v>
      </c>
      <c r="E58" s="22">
        <v>26.529699999999998</v>
      </c>
      <c r="F58" s="22">
        <v>20.125400000000003</v>
      </c>
      <c r="G58" s="22">
        <v>22.568100000000005</v>
      </c>
      <c r="H58" s="22">
        <v>30.351900000000001</v>
      </c>
      <c r="I58" s="22">
        <v>25.2546</v>
      </c>
      <c r="J58" s="22">
        <v>31.8218</v>
      </c>
      <c r="K58" s="22">
        <v>29.0639</v>
      </c>
      <c r="L58" s="22">
        <v>34.449300000000001</v>
      </c>
      <c r="M58" s="22">
        <v>26.895200000000003</v>
      </c>
      <c r="N58" s="22">
        <v>30.918099999999999</v>
      </c>
      <c r="O58" s="22">
        <v>28.169899999999998</v>
      </c>
      <c r="P58" s="22">
        <v>23.552199999999999</v>
      </c>
      <c r="Q58" s="22">
        <v>27.515000000000001</v>
      </c>
      <c r="R58" s="22">
        <v>31.310700000000001</v>
      </c>
      <c r="S58" s="22">
        <v>31.890700000000002</v>
      </c>
      <c r="T58" s="22">
        <v>19.3795</v>
      </c>
      <c r="U58" s="22">
        <v>24.084400000000002</v>
      </c>
      <c r="V58" s="22">
        <v>25.903400000000001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 ht="11.1" customHeight="1" x14ac:dyDescent="0.25">
      <c r="A59" s="25" t="s">
        <v>65</v>
      </c>
      <c r="B59" s="22">
        <v>6.4984709999999986</v>
      </c>
      <c r="C59" s="22">
        <v>5.1663999999999994</v>
      </c>
      <c r="D59" s="22">
        <v>8.9532999999999987</v>
      </c>
      <c r="E59" s="22">
        <v>5.4253999999999998</v>
      </c>
      <c r="F59" s="22">
        <v>5.4710999999999999</v>
      </c>
      <c r="G59" s="22">
        <v>6.2482999999999986</v>
      </c>
      <c r="H59" s="22">
        <v>7.0572999999999997</v>
      </c>
      <c r="I59" s="22">
        <v>7.6889000000000003</v>
      </c>
      <c r="J59" s="22">
        <v>9.1306999999999992</v>
      </c>
      <c r="K59" s="22">
        <v>10.4376</v>
      </c>
      <c r="L59" s="22">
        <v>12.884499999999999</v>
      </c>
      <c r="M59" s="22">
        <v>11.7441</v>
      </c>
      <c r="N59" s="22">
        <v>13.798</v>
      </c>
      <c r="O59" s="22">
        <v>11.243599999999999</v>
      </c>
      <c r="P59" s="22">
        <v>12.8134</v>
      </c>
      <c r="Q59" s="22">
        <v>9.9038000000000004</v>
      </c>
      <c r="R59" s="22">
        <v>12.575299999999999</v>
      </c>
      <c r="S59" s="22">
        <v>10.2193</v>
      </c>
      <c r="T59" s="22">
        <v>10.603299999999999</v>
      </c>
      <c r="U59" s="22">
        <v>11.991700000000002</v>
      </c>
      <c r="V59" s="22">
        <v>17.755800000000001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 ht="11.1" customHeight="1" x14ac:dyDescent="0.25">
      <c r="A60" s="25" t="s">
        <v>66</v>
      </c>
      <c r="B60" s="22">
        <v>6.2009840000000001</v>
      </c>
      <c r="C60" s="22">
        <v>4.1821000000000002</v>
      </c>
      <c r="D60" s="22">
        <v>4.0699000000000005</v>
      </c>
      <c r="E60" s="22">
        <v>7.29</v>
      </c>
      <c r="F60" s="22">
        <v>10.597199999999999</v>
      </c>
      <c r="G60" s="22">
        <v>12.7075</v>
      </c>
      <c r="H60" s="22">
        <v>17.591899999999999</v>
      </c>
      <c r="I60" s="22">
        <v>6.9585000000000008</v>
      </c>
      <c r="J60" s="22">
        <v>6.4316000000000004</v>
      </c>
      <c r="K60" s="22">
        <v>7.09</v>
      </c>
      <c r="L60" s="22">
        <v>1.7419</v>
      </c>
      <c r="M60" s="22">
        <v>1.4686000000000001</v>
      </c>
      <c r="N60" s="22">
        <v>1.7875000000000001</v>
      </c>
      <c r="O60" s="22">
        <v>2.1070000000000002</v>
      </c>
      <c r="P60" s="22">
        <v>1.2694000000000001</v>
      </c>
      <c r="Q60" s="22">
        <v>1.6724000000000001</v>
      </c>
      <c r="R60" s="22">
        <v>1.8156000000000001</v>
      </c>
      <c r="S60" s="22">
        <v>0.83670000000000011</v>
      </c>
      <c r="T60" s="22">
        <v>1.6812</v>
      </c>
      <c r="U60" s="22">
        <v>1.0492999999999999</v>
      </c>
      <c r="V60" s="22">
        <v>0.76700000000000013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 ht="11.1" customHeight="1" x14ac:dyDescent="0.25">
      <c r="A61" s="25" t="s">
        <v>67</v>
      </c>
      <c r="B61" s="22">
        <v>5.1407059999999998</v>
      </c>
      <c r="C61" s="22">
        <v>8.670399999999999</v>
      </c>
      <c r="D61" s="22">
        <v>7.9850000000000003</v>
      </c>
      <c r="E61" s="22">
        <v>12.1081</v>
      </c>
      <c r="F61" s="22">
        <v>10.043100000000001</v>
      </c>
      <c r="G61" s="22">
        <v>10.2476</v>
      </c>
      <c r="H61" s="22">
        <v>27.021599999999999</v>
      </c>
      <c r="I61" s="22">
        <v>38.976399999999998</v>
      </c>
      <c r="J61" s="22">
        <v>54.042299999999997</v>
      </c>
      <c r="K61" s="22">
        <v>55.540599999999998</v>
      </c>
      <c r="L61" s="22">
        <v>61.4193</v>
      </c>
      <c r="M61" s="22">
        <v>75.676900000000003</v>
      </c>
      <c r="N61" s="22">
        <v>104.54570000000001</v>
      </c>
      <c r="O61" s="22">
        <v>86.446599999999989</v>
      </c>
      <c r="P61" s="22">
        <v>66.37639999999999</v>
      </c>
      <c r="Q61" s="22">
        <v>90.305499999999995</v>
      </c>
      <c r="R61" s="22">
        <v>99.588700000000003</v>
      </c>
      <c r="S61" s="22">
        <v>103.56780000000001</v>
      </c>
      <c r="T61" s="22">
        <v>77.999900000000011</v>
      </c>
      <c r="U61" s="22">
        <v>96.546099999999996</v>
      </c>
      <c r="V61" s="22">
        <v>130.23510000000002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 ht="11.1" customHeight="1" x14ac:dyDescent="0.25">
      <c r="A62" s="25" t="s">
        <v>68</v>
      </c>
      <c r="B62" s="22">
        <v>4.5582880000000001</v>
      </c>
      <c r="C62" s="22">
        <v>4.867</v>
      </c>
      <c r="D62" s="22">
        <v>4.4866000000000001</v>
      </c>
      <c r="E62" s="22">
        <v>9.9642999999999997</v>
      </c>
      <c r="F62" s="22">
        <v>11.836699999999999</v>
      </c>
      <c r="G62" s="22">
        <v>15.582200000000002</v>
      </c>
      <c r="H62" s="22">
        <v>25.783300000000001</v>
      </c>
      <c r="I62" s="22">
        <v>30.719899999999996</v>
      </c>
      <c r="J62" s="22">
        <v>54.112900000000003</v>
      </c>
      <c r="K62" s="22">
        <v>50.634399999999999</v>
      </c>
      <c r="L62" s="22">
        <v>43.779000000000003</v>
      </c>
      <c r="M62" s="22">
        <v>55.229200000000006</v>
      </c>
      <c r="N62" s="22">
        <v>59.657800000000009</v>
      </c>
      <c r="O62" s="22">
        <v>63.790099999999995</v>
      </c>
      <c r="P62" s="22">
        <v>36.1646</v>
      </c>
      <c r="Q62" s="22">
        <v>42.269599999999997</v>
      </c>
      <c r="R62" s="22">
        <v>39.996600000000001</v>
      </c>
      <c r="S62" s="22">
        <v>46.004800000000003</v>
      </c>
      <c r="T62" s="22">
        <v>36.357900000000001</v>
      </c>
      <c r="U62" s="22">
        <v>40.257900000000006</v>
      </c>
      <c r="V62" s="22">
        <v>41.514399999999995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spans="1:32" ht="11.1" customHeight="1" x14ac:dyDescent="0.25">
      <c r="A63" s="25" t="s">
        <v>69</v>
      </c>
      <c r="B63" s="22">
        <v>3.4618930000000003</v>
      </c>
      <c r="C63" s="22">
        <v>3.1711</v>
      </c>
      <c r="D63" s="22">
        <v>4.6009000000000002</v>
      </c>
      <c r="E63" s="22">
        <v>7.1296999999999997</v>
      </c>
      <c r="F63" s="22">
        <v>6.8819999999999997</v>
      </c>
      <c r="G63" s="22">
        <v>8.150599999999999</v>
      </c>
      <c r="H63" s="22">
        <v>22.845600000000001</v>
      </c>
      <c r="I63" s="22">
        <v>9.7197999999999993</v>
      </c>
      <c r="J63" s="22">
        <v>9.8031000000000006</v>
      </c>
      <c r="K63" s="22">
        <v>14.6943</v>
      </c>
      <c r="L63" s="22">
        <v>13.3474</v>
      </c>
      <c r="M63" s="22">
        <v>10.3163</v>
      </c>
      <c r="N63" s="22">
        <v>8.8759000000000015</v>
      </c>
      <c r="O63" s="22">
        <v>9.129900000000001</v>
      </c>
      <c r="P63" s="22">
        <v>6.0722999999999994</v>
      </c>
      <c r="Q63" s="22">
        <v>9.6065000000000005</v>
      </c>
      <c r="R63" s="22">
        <v>9.6269999999999989</v>
      </c>
      <c r="S63" s="22">
        <v>11.268800000000001</v>
      </c>
      <c r="T63" s="22">
        <v>13.104200000000002</v>
      </c>
      <c r="U63" s="22">
        <v>23.0258</v>
      </c>
      <c r="V63" s="22">
        <v>23.932500000000001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spans="1:32" ht="11.1" customHeight="1" x14ac:dyDescent="0.25">
      <c r="A64" s="25" t="s">
        <v>23</v>
      </c>
      <c r="B64" s="22">
        <v>21.274584000000001</v>
      </c>
      <c r="C64" s="22">
        <v>28.779599999999999</v>
      </c>
      <c r="D64" s="22">
        <v>57.773200000000003</v>
      </c>
      <c r="E64" s="22">
        <v>72.017200000000003</v>
      </c>
      <c r="F64" s="22">
        <v>48.938200000000002</v>
      </c>
      <c r="G64" s="22">
        <v>67.753</v>
      </c>
      <c r="H64" s="22">
        <v>83.96599999999998</v>
      </c>
      <c r="I64" s="22">
        <v>112.39899999999999</v>
      </c>
      <c r="J64" s="22">
        <v>110.1396</v>
      </c>
      <c r="K64" s="22">
        <v>160.30849999999998</v>
      </c>
      <c r="L64" s="22">
        <v>215.5548</v>
      </c>
      <c r="M64" s="22">
        <v>181.334</v>
      </c>
      <c r="N64" s="22">
        <v>187.84010000000001</v>
      </c>
      <c r="O64" s="22">
        <v>156.36789999999999</v>
      </c>
      <c r="P64" s="22">
        <v>136.05000000000001</v>
      </c>
      <c r="Q64" s="22">
        <v>156.79559999999998</v>
      </c>
      <c r="R64" s="22">
        <v>157.6798</v>
      </c>
      <c r="S64" s="22">
        <v>146.59780000000001</v>
      </c>
      <c r="T64" s="22">
        <v>130.82900000000001</v>
      </c>
      <c r="U64" s="22">
        <v>165.30410000000001</v>
      </c>
      <c r="V64" s="22">
        <v>192.72230000000002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spans="1:32" ht="11.1" customHeight="1" x14ac:dyDescent="0.25">
      <c r="A65" s="26" t="s">
        <v>70</v>
      </c>
      <c r="B65" s="27">
        <v>32.927433999999998</v>
      </c>
      <c r="C65" s="28">
        <v>44.947899999999997</v>
      </c>
      <c r="D65" s="28">
        <v>57.952399999999997</v>
      </c>
      <c r="E65" s="28">
        <v>69.945899999999995</v>
      </c>
      <c r="F65" s="28">
        <v>89.225999999999999</v>
      </c>
      <c r="G65" s="28">
        <v>107.34630000000001</v>
      </c>
      <c r="H65" s="28">
        <v>120.8574</v>
      </c>
      <c r="I65" s="28">
        <v>93.653300000000002</v>
      </c>
      <c r="J65" s="28">
        <v>110.02590000000002</v>
      </c>
      <c r="K65" s="28">
        <v>147.05430000000001</v>
      </c>
      <c r="L65" s="28">
        <v>277.29079999999999</v>
      </c>
      <c r="M65" s="28">
        <v>142.95330000000001</v>
      </c>
      <c r="N65" s="28">
        <v>165.02699999999999</v>
      </c>
      <c r="O65" s="28">
        <v>151.01130000000001</v>
      </c>
      <c r="P65" s="28">
        <v>146.1944</v>
      </c>
      <c r="Q65" s="28">
        <v>152.0247</v>
      </c>
      <c r="R65" s="28">
        <v>150.40180000000001</v>
      </c>
      <c r="S65" s="28">
        <v>131.36640000000074</v>
      </c>
      <c r="T65" s="28">
        <v>93.11269999999972</v>
      </c>
      <c r="U65" s="28">
        <v>141.14119999999883</v>
      </c>
      <c r="V65" s="28">
        <v>156.93039999999954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spans="1:32" ht="2.1" customHeight="1" x14ac:dyDescent="0.25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1"/>
      <c r="S66" s="31"/>
      <c r="T66" s="31"/>
      <c r="U66" s="31"/>
      <c r="V66" s="31"/>
      <c r="W66" s="19"/>
      <c r="X66" s="19"/>
      <c r="Y66" s="19"/>
      <c r="Z66" s="19"/>
      <c r="AA66" s="19"/>
      <c r="AB66" s="19"/>
    </row>
    <row r="67" spans="1:32" ht="11.1" customHeight="1" x14ac:dyDescent="0.25">
      <c r="A67" s="32" t="s">
        <v>71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1"/>
      <c r="S67" s="31"/>
      <c r="T67" s="31"/>
      <c r="U67" s="31"/>
      <c r="V67" s="31"/>
      <c r="W67" s="19"/>
      <c r="X67" s="19"/>
      <c r="Y67" s="19"/>
      <c r="Z67" s="19"/>
      <c r="AA67" s="19"/>
      <c r="AB67" s="19"/>
    </row>
    <row r="68" spans="1:32" x14ac:dyDescent="0.25">
      <c r="A68" s="3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A5BC-6523-495E-B8F7-3064C579999B}">
  <dimension ref="A1:V31"/>
  <sheetViews>
    <sheetView tabSelected="1" zoomScale="197" workbookViewId="0">
      <selection activeCell="B9" sqref="B9"/>
    </sheetView>
  </sheetViews>
  <sheetFormatPr baseColWidth="10" defaultColWidth="7.88671875" defaultRowHeight="10.8" x14ac:dyDescent="0.2"/>
  <cols>
    <col min="1" max="1" width="28.6640625" style="36" customWidth="1"/>
    <col min="2" max="4" width="8" style="36" bestFit="1" customWidth="1"/>
    <col min="5" max="7" width="8.33203125" style="36" customWidth="1"/>
    <col min="8" max="9" width="7.109375" style="36" customWidth="1"/>
    <col min="10" max="10" width="8.5546875" style="36" customWidth="1"/>
    <col min="11" max="11" width="8.109375" style="36" customWidth="1"/>
    <col min="12" max="16" width="8.21875" style="36" bestFit="1" customWidth="1"/>
    <col min="17" max="17" width="9.6640625" style="35" customWidth="1"/>
    <col min="18" max="19" width="8.5546875" style="35" customWidth="1"/>
    <col min="20" max="20" width="6" style="35" customWidth="1"/>
    <col min="21" max="21" width="11.109375" style="35" customWidth="1"/>
    <col min="22" max="22" width="8.44140625" style="36" bestFit="1" customWidth="1"/>
    <col min="23" max="23" width="7.88671875" style="36"/>
    <col min="24" max="24" width="8.6640625" style="36" bestFit="1" customWidth="1"/>
    <col min="25" max="16384" width="7.88671875" style="36"/>
  </cols>
  <sheetData>
    <row r="1" spans="1:22" ht="13.2" x14ac:dyDescent="0.2">
      <c r="A1" s="152" t="s">
        <v>73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</row>
    <row r="2" spans="1:22" ht="13.2" x14ac:dyDescent="0.2">
      <c r="A2" s="34" t="s">
        <v>74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22" s="42" customFormat="1" x14ac:dyDescent="0.3">
      <c r="A3" s="38" t="s">
        <v>75</v>
      </c>
      <c r="B3" s="39"/>
      <c r="C3" s="39"/>
      <c r="D3" s="39"/>
      <c r="E3" s="39"/>
      <c r="F3" s="39"/>
      <c r="G3" s="39"/>
      <c r="H3" s="39"/>
      <c r="I3" s="39"/>
      <c r="J3" s="40"/>
      <c r="K3" s="39"/>
      <c r="L3" s="39"/>
      <c r="M3" s="39"/>
      <c r="N3" s="39"/>
      <c r="O3" s="39"/>
      <c r="P3" s="39"/>
      <c r="Q3" s="41"/>
      <c r="R3" s="41"/>
      <c r="S3" s="41"/>
      <c r="T3" s="41"/>
      <c r="U3" s="41"/>
    </row>
    <row r="4" spans="1:22" x14ac:dyDescent="0.2">
      <c r="A4" s="38"/>
      <c r="B4" s="43"/>
      <c r="C4" s="43"/>
      <c r="D4" s="43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22" x14ac:dyDescent="0.2">
      <c r="A5" s="44" t="s">
        <v>76</v>
      </c>
      <c r="B5" s="45">
        <v>2008</v>
      </c>
      <c r="C5" s="45">
        <v>2009</v>
      </c>
      <c r="D5" s="45">
        <v>2010</v>
      </c>
      <c r="E5" s="45">
        <v>2011</v>
      </c>
      <c r="F5" s="45">
        <v>2012</v>
      </c>
      <c r="G5" s="45">
        <v>2013</v>
      </c>
      <c r="H5" s="46">
        <v>2014</v>
      </c>
      <c r="I5" s="45">
        <v>2015</v>
      </c>
      <c r="J5" s="45">
        <v>2016</v>
      </c>
      <c r="K5" s="46">
        <v>2017</v>
      </c>
      <c r="L5" s="46">
        <v>2018</v>
      </c>
      <c r="M5" s="46">
        <v>2019</v>
      </c>
      <c r="N5" s="46">
        <v>2020</v>
      </c>
      <c r="O5" s="46">
        <v>2021</v>
      </c>
      <c r="P5" s="46">
        <v>2022</v>
      </c>
    </row>
    <row r="6" spans="1:22" x14ac:dyDescent="0.2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22" x14ac:dyDescent="0.3">
      <c r="A7" s="47" t="s">
        <v>77</v>
      </c>
      <c r="B7" s="49">
        <v>104535341.39839998</v>
      </c>
      <c r="C7" s="49">
        <v>108002937.35042001</v>
      </c>
      <c r="D7" s="49">
        <v>129082540.72223</v>
      </c>
      <c r="E7" s="49">
        <v>151612510.41991997</v>
      </c>
      <c r="F7" s="49">
        <v>170513439.51302999</v>
      </c>
      <c r="G7" s="49">
        <v>198969985.80862001</v>
      </c>
      <c r="H7" s="49">
        <v>226268469.72562996</v>
      </c>
      <c r="I7" s="49">
        <v>258913323.05735001</v>
      </c>
      <c r="J7" s="50">
        <v>271671745.69405001</v>
      </c>
      <c r="K7" s="50">
        <v>286795363.47302997</v>
      </c>
      <c r="L7" s="50">
        <v>315887515.64575005</v>
      </c>
      <c r="M7" s="50">
        <v>335584171.00534999</v>
      </c>
      <c r="N7" s="50">
        <v>377213107.68946004</v>
      </c>
      <c r="O7" s="50">
        <v>403457481.55031002</v>
      </c>
      <c r="P7" s="50">
        <v>417362215.74556005</v>
      </c>
      <c r="Q7" s="51"/>
      <c r="R7" s="51"/>
      <c r="S7" s="51"/>
      <c r="T7" s="51"/>
      <c r="U7" s="51"/>
    </row>
    <row r="8" spans="1:22" ht="20.399999999999999" x14ac:dyDescent="0.3">
      <c r="A8" s="52" t="s">
        <v>78</v>
      </c>
      <c r="B8" s="49">
        <v>72194408.85799998</v>
      </c>
      <c r="C8" s="49">
        <v>73057719.631000012</v>
      </c>
      <c r="D8" s="49">
        <v>87801845.783759996</v>
      </c>
      <c r="E8" s="49">
        <v>101337052.10133</v>
      </c>
      <c r="F8" s="49">
        <v>111319115.98554002</v>
      </c>
      <c r="G8" s="49">
        <v>130255959.29917</v>
      </c>
      <c r="H8" s="49">
        <v>148347711.36273995</v>
      </c>
      <c r="I8" s="49">
        <v>169765832.96891999</v>
      </c>
      <c r="J8" s="50">
        <v>176459463.76061001</v>
      </c>
      <c r="K8" s="50">
        <v>183917230.82081997</v>
      </c>
      <c r="L8" s="50">
        <v>200750085.68580002</v>
      </c>
      <c r="M8" s="50">
        <v>207295034.71413004</v>
      </c>
      <c r="N8" s="50">
        <v>252156956.08814001</v>
      </c>
      <c r="O8" s="50">
        <v>271037562.39026004</v>
      </c>
      <c r="P8" s="53">
        <v>263414767.91682005</v>
      </c>
      <c r="Q8" s="51"/>
      <c r="R8" s="51"/>
      <c r="S8" s="51"/>
      <c r="T8" s="51"/>
      <c r="U8" s="51"/>
    </row>
    <row r="9" spans="1:22" x14ac:dyDescent="0.2">
      <c r="A9" s="54" t="s">
        <v>79</v>
      </c>
      <c r="B9" s="55">
        <v>3047091.3949999996</v>
      </c>
      <c r="C9" s="55">
        <v>3432939.1850000001</v>
      </c>
      <c r="D9" s="55">
        <v>3975433.2977199997</v>
      </c>
      <c r="E9" s="55">
        <v>4793886.6680399999</v>
      </c>
      <c r="F9" s="55">
        <v>5560853.4297300009</v>
      </c>
      <c r="G9" s="55">
        <v>6682426.5755000003</v>
      </c>
      <c r="H9" s="55">
        <v>7762563.1374899996</v>
      </c>
      <c r="I9" s="55">
        <v>9189674.1312500015</v>
      </c>
      <c r="J9" s="56">
        <v>9471056.4717699997</v>
      </c>
      <c r="K9" s="56">
        <v>9895906.899290001</v>
      </c>
      <c r="L9" s="56">
        <v>10290853.173930001</v>
      </c>
      <c r="M9" s="56">
        <v>11724287.507619999</v>
      </c>
      <c r="N9" s="56">
        <v>13925624.594660003</v>
      </c>
      <c r="O9" s="56">
        <v>16175353.375419997</v>
      </c>
      <c r="P9" s="57">
        <v>17407296.493689999</v>
      </c>
      <c r="Q9" s="51"/>
      <c r="R9" s="51"/>
      <c r="U9" s="51"/>
      <c r="V9" s="58"/>
    </row>
    <row r="10" spans="1:22" x14ac:dyDescent="0.2">
      <c r="A10" s="59" t="s">
        <v>80</v>
      </c>
      <c r="B10" s="55">
        <v>1323910.219</v>
      </c>
      <c r="C10" s="55">
        <v>1387640.754</v>
      </c>
      <c r="D10" s="55">
        <v>1395517.3934500001</v>
      </c>
      <c r="E10" s="55">
        <v>1601595.1170200002</v>
      </c>
      <c r="F10" s="55">
        <v>1412875.2704199995</v>
      </c>
      <c r="G10" s="55">
        <v>1640996.8642899999</v>
      </c>
      <c r="H10" s="55">
        <v>1368971.5535599999</v>
      </c>
      <c r="I10" s="55">
        <v>1465475.0016400004</v>
      </c>
      <c r="J10" s="56">
        <v>1454170.8431299999</v>
      </c>
      <c r="K10" s="56">
        <v>1172848.2770699998</v>
      </c>
      <c r="L10" s="56">
        <v>1332211.7811299998</v>
      </c>
      <c r="M10" s="56">
        <v>1138380.1397599999</v>
      </c>
      <c r="N10" s="56">
        <v>1530479.3787399998</v>
      </c>
      <c r="O10" s="56">
        <v>1517091.5748300001</v>
      </c>
      <c r="P10" s="57">
        <v>1533109.0884400001</v>
      </c>
      <c r="Q10" s="51"/>
      <c r="R10" s="51"/>
      <c r="U10" s="51"/>
      <c r="V10" s="58"/>
    </row>
    <row r="11" spans="1:22" x14ac:dyDescent="0.2">
      <c r="A11" s="59" t="s">
        <v>81</v>
      </c>
      <c r="B11" s="55">
        <v>4573552.28</v>
      </c>
      <c r="C11" s="55">
        <v>3912775.6549999998</v>
      </c>
      <c r="D11" s="55">
        <v>4191944.65723</v>
      </c>
      <c r="E11" s="55">
        <v>4937576.1938700015</v>
      </c>
      <c r="F11" s="55">
        <v>4338779.9609200004</v>
      </c>
      <c r="G11" s="55">
        <v>6767732.7139500007</v>
      </c>
      <c r="H11" s="55">
        <v>6497682.9788000006</v>
      </c>
      <c r="I11" s="55">
        <v>8082740.9390799999</v>
      </c>
      <c r="J11" s="56">
        <v>6598069.5313100005</v>
      </c>
      <c r="K11" s="56">
        <v>8656796.0538400002</v>
      </c>
      <c r="L11" s="56">
        <v>9296829.3537799995</v>
      </c>
      <c r="M11" s="56">
        <v>7966370.9150300007</v>
      </c>
      <c r="N11" s="56">
        <v>9686103.7601299994</v>
      </c>
      <c r="O11" s="56">
        <v>10380452.962650001</v>
      </c>
      <c r="P11" s="57">
        <v>9348380.0958099999</v>
      </c>
      <c r="Q11" s="51"/>
      <c r="R11" s="51"/>
      <c r="U11" s="51"/>
      <c r="V11" s="58"/>
    </row>
    <row r="12" spans="1:22" x14ac:dyDescent="0.2">
      <c r="A12" s="59" t="s">
        <v>82</v>
      </c>
      <c r="B12" s="55">
        <v>18894946.256999999</v>
      </c>
      <c r="C12" s="55">
        <v>17311543.660999998</v>
      </c>
      <c r="D12" s="55">
        <v>20496361.8237</v>
      </c>
      <c r="E12" s="55">
        <v>22593877.132879999</v>
      </c>
      <c r="F12" s="55">
        <v>22878918.501519997</v>
      </c>
      <c r="G12" s="55">
        <v>27519542.460850004</v>
      </c>
      <c r="H12" s="55">
        <v>32204504.296559997</v>
      </c>
      <c r="I12" s="55">
        <v>35643595.10109999</v>
      </c>
      <c r="J12" s="56">
        <v>36681634.616159998</v>
      </c>
      <c r="K12" s="56">
        <v>36812221.942299999</v>
      </c>
      <c r="L12" s="56">
        <v>40600347.664300002</v>
      </c>
      <c r="M12" s="56">
        <v>41637918.730640002</v>
      </c>
      <c r="N12" s="56">
        <v>46717044.000740007</v>
      </c>
      <c r="O12" s="56">
        <v>54989092.072860003</v>
      </c>
      <c r="P12" s="57">
        <v>54356955.401530005</v>
      </c>
      <c r="Q12" s="51"/>
      <c r="R12" s="51"/>
      <c r="U12" s="51"/>
      <c r="V12" s="58"/>
    </row>
    <row r="13" spans="1:22" x14ac:dyDescent="0.2">
      <c r="A13" s="59" t="s">
        <v>83</v>
      </c>
      <c r="B13" s="55">
        <v>3373713.855</v>
      </c>
      <c r="C13" s="55">
        <v>4014179.656</v>
      </c>
      <c r="D13" s="55">
        <v>4585463.7188899992</v>
      </c>
      <c r="E13" s="55">
        <v>5327794.0683600008</v>
      </c>
      <c r="F13" s="55">
        <v>6133123.5296200002</v>
      </c>
      <c r="G13" s="55">
        <v>6076327.2454600008</v>
      </c>
      <c r="H13" s="55">
        <v>7240009.5691400003</v>
      </c>
      <c r="I13" s="55">
        <v>8647533.1586000007</v>
      </c>
      <c r="J13" s="56">
        <v>9085316.3134799991</v>
      </c>
      <c r="K13" s="56">
        <v>8172127.4868700011</v>
      </c>
      <c r="L13" s="56">
        <v>8559363.1760999989</v>
      </c>
      <c r="M13" s="56">
        <v>6650646.0341800004</v>
      </c>
      <c r="N13" s="56">
        <v>7896864.8777999999</v>
      </c>
      <c r="O13" s="56">
        <v>10254803.659199998</v>
      </c>
      <c r="P13" s="57">
        <v>9362957.0799399987</v>
      </c>
      <c r="Q13" s="51"/>
      <c r="R13" s="51"/>
      <c r="U13" s="51"/>
      <c r="V13" s="58"/>
    </row>
    <row r="14" spans="1:22" x14ac:dyDescent="0.2">
      <c r="A14" s="59" t="s">
        <v>84</v>
      </c>
      <c r="B14" s="55">
        <v>2165516.8649999998</v>
      </c>
      <c r="C14" s="55">
        <v>1892727.041</v>
      </c>
      <c r="D14" s="55">
        <v>2321066.12469</v>
      </c>
      <c r="E14" s="55">
        <v>2977164.8714699992</v>
      </c>
      <c r="F14" s="55">
        <v>3674182.56678</v>
      </c>
      <c r="G14" s="55">
        <v>4241842.4150799997</v>
      </c>
      <c r="H14" s="55">
        <v>5505322.932169999</v>
      </c>
      <c r="I14" s="55">
        <v>5880913.6786100008</v>
      </c>
      <c r="J14" s="56">
        <v>5822844.6691100001</v>
      </c>
      <c r="K14" s="56">
        <v>5576839.6591400011</v>
      </c>
      <c r="L14" s="56">
        <v>5250901.6110499995</v>
      </c>
      <c r="M14" s="56">
        <v>5461594.9582500001</v>
      </c>
      <c r="N14" s="56">
        <v>7891235.45524</v>
      </c>
      <c r="O14" s="56">
        <v>8156380.8799399994</v>
      </c>
      <c r="P14" s="57">
        <v>7028490.6919599995</v>
      </c>
      <c r="Q14" s="51"/>
      <c r="R14" s="51"/>
      <c r="U14" s="51"/>
      <c r="V14" s="58"/>
    </row>
    <row r="15" spans="1:22" x14ac:dyDescent="0.2">
      <c r="A15" s="59" t="s">
        <v>85</v>
      </c>
      <c r="B15" s="55">
        <v>17474246.610999998</v>
      </c>
      <c r="C15" s="55">
        <v>16949524.449000001</v>
      </c>
      <c r="D15" s="55">
        <v>20855106.068810005</v>
      </c>
      <c r="E15" s="55">
        <v>25207568.733389996</v>
      </c>
      <c r="F15" s="55">
        <v>28711196.281479999</v>
      </c>
      <c r="G15" s="55">
        <v>33481407.354599997</v>
      </c>
      <c r="H15" s="55">
        <v>37569467.307409994</v>
      </c>
      <c r="I15" s="55">
        <v>42030669.195889995</v>
      </c>
      <c r="J15" s="56">
        <v>43485580.423860006</v>
      </c>
      <c r="K15" s="56">
        <v>45763989.307110004</v>
      </c>
      <c r="L15" s="56">
        <v>51222096.794799998</v>
      </c>
      <c r="M15" s="56">
        <v>52207218.998999991</v>
      </c>
      <c r="N15" s="56">
        <v>69228547.296000004</v>
      </c>
      <c r="O15" s="56">
        <v>74331133.668830007</v>
      </c>
      <c r="P15" s="57">
        <v>73221618.620920017</v>
      </c>
      <c r="Q15" s="51"/>
      <c r="R15" s="51"/>
      <c r="U15" s="51"/>
      <c r="V15" s="58"/>
    </row>
    <row r="16" spans="1:22" x14ac:dyDescent="0.2">
      <c r="A16" s="59" t="s">
        <v>86</v>
      </c>
      <c r="B16" s="55">
        <v>1276570.1269999999</v>
      </c>
      <c r="C16" s="55">
        <v>1627612.763</v>
      </c>
      <c r="D16" s="55">
        <v>1849174.5400599998</v>
      </c>
      <c r="E16" s="55">
        <v>2411816.2669099998</v>
      </c>
      <c r="F16" s="55">
        <v>2840698.3347199997</v>
      </c>
      <c r="G16" s="55">
        <v>3007136.4039699999</v>
      </c>
      <c r="H16" s="55">
        <v>3544934.7869299999</v>
      </c>
      <c r="I16" s="55">
        <v>4156112.9353199997</v>
      </c>
      <c r="J16" s="56">
        <v>4288209.0752200009</v>
      </c>
      <c r="K16" s="56">
        <v>4811776.7693899991</v>
      </c>
      <c r="L16" s="56">
        <v>5229472.0774900001</v>
      </c>
      <c r="M16" s="56">
        <v>5626394.7269399995</v>
      </c>
      <c r="N16" s="56">
        <v>7180293.6927399999</v>
      </c>
      <c r="O16" s="56">
        <v>7233695.1305299997</v>
      </c>
      <c r="P16" s="57">
        <v>7014073.7116200002</v>
      </c>
      <c r="Q16" s="51"/>
      <c r="R16" s="51"/>
      <c r="U16" s="51"/>
      <c r="V16" s="58"/>
    </row>
    <row r="17" spans="1:22" x14ac:dyDescent="0.2">
      <c r="A17" s="59" t="s">
        <v>87</v>
      </c>
      <c r="B17" s="55">
        <v>6683794.307</v>
      </c>
      <c r="C17" s="55">
        <v>6677718.04</v>
      </c>
      <c r="D17" s="55">
        <v>8605971.0831699986</v>
      </c>
      <c r="E17" s="55">
        <v>8606114.1701699998</v>
      </c>
      <c r="F17" s="55">
        <v>9208611.5540100019</v>
      </c>
      <c r="G17" s="55">
        <v>10673816.437279999</v>
      </c>
      <c r="H17" s="55">
        <v>11990697.82752</v>
      </c>
      <c r="I17" s="55">
        <v>12683147.953729998</v>
      </c>
      <c r="J17" s="56">
        <v>13699028.195429999</v>
      </c>
      <c r="K17" s="56">
        <v>14463790.556000002</v>
      </c>
      <c r="L17" s="56">
        <v>16874227.6866</v>
      </c>
      <c r="M17" s="56">
        <v>18887093.31309</v>
      </c>
      <c r="N17" s="56">
        <v>23749666.394579999</v>
      </c>
      <c r="O17" s="56">
        <v>24562332.327130005</v>
      </c>
      <c r="P17" s="57">
        <v>23184448.398839995</v>
      </c>
      <c r="Q17" s="51"/>
      <c r="R17" s="51"/>
      <c r="U17" s="51"/>
      <c r="V17" s="58"/>
    </row>
    <row r="18" spans="1:22" x14ac:dyDescent="0.2">
      <c r="A18" s="59" t="s">
        <v>88</v>
      </c>
      <c r="B18" s="55">
        <v>2289920.6850000001</v>
      </c>
      <c r="C18" s="55">
        <v>3196947.8119999999</v>
      </c>
      <c r="D18" s="55">
        <v>3206818.6153600006</v>
      </c>
      <c r="E18" s="55">
        <v>3768857.7699399996</v>
      </c>
      <c r="F18" s="55">
        <v>3799009.5509500001</v>
      </c>
      <c r="G18" s="60">
        <v>4637367.629540001</v>
      </c>
      <c r="H18" s="55">
        <v>5129910.0222399998</v>
      </c>
      <c r="I18" s="55">
        <v>8303059.1406800002</v>
      </c>
      <c r="J18" s="56">
        <v>8677545.199479999</v>
      </c>
      <c r="K18" s="56">
        <v>8464088.9061500002</v>
      </c>
      <c r="L18" s="56">
        <v>9759494.8407199979</v>
      </c>
      <c r="M18" s="56">
        <v>11288724.22854</v>
      </c>
      <c r="N18" s="56">
        <v>8591540.3108299989</v>
      </c>
      <c r="O18" s="56">
        <v>11106924.83144</v>
      </c>
      <c r="P18" s="57">
        <v>12664192.309300002</v>
      </c>
      <c r="Q18" s="51"/>
      <c r="R18" s="51"/>
      <c r="U18" s="51"/>
      <c r="V18" s="58"/>
    </row>
    <row r="19" spans="1:22" x14ac:dyDescent="0.2">
      <c r="A19" s="54" t="s">
        <v>89</v>
      </c>
      <c r="B19" s="55">
        <v>5529104.6629999997</v>
      </c>
      <c r="C19" s="55">
        <v>5490566.4419999998</v>
      </c>
      <c r="D19" s="55">
        <v>9390776.6092299987</v>
      </c>
      <c r="E19" s="55">
        <v>10344920.77533</v>
      </c>
      <c r="F19" s="55">
        <v>12168541.393340001</v>
      </c>
      <c r="G19" s="60">
        <v>13744199.651430001</v>
      </c>
      <c r="H19" s="55">
        <v>16520639.949110001</v>
      </c>
      <c r="I19" s="55">
        <v>19438776.487149999</v>
      </c>
      <c r="J19" s="56">
        <v>21184017.358720001</v>
      </c>
      <c r="K19" s="56">
        <v>21259434.636399999</v>
      </c>
      <c r="L19" s="56">
        <v>23542129.082610004</v>
      </c>
      <c r="M19" s="56">
        <v>25854496.155450001</v>
      </c>
      <c r="N19" s="56">
        <v>33096596.210820008</v>
      </c>
      <c r="O19" s="56">
        <v>29952052.850950003</v>
      </c>
      <c r="P19" s="57">
        <v>27669149.927570004</v>
      </c>
      <c r="Q19" s="51"/>
      <c r="R19" s="51"/>
      <c r="U19" s="51"/>
      <c r="V19" s="58"/>
    </row>
    <row r="20" spans="1:22" x14ac:dyDescent="0.2">
      <c r="A20" s="59" t="s">
        <v>90</v>
      </c>
      <c r="B20" s="55">
        <v>320674.44</v>
      </c>
      <c r="C20" s="55">
        <v>362198.29600000003</v>
      </c>
      <c r="D20" s="55">
        <v>299941.51367000001</v>
      </c>
      <c r="E20" s="55">
        <v>261899.81387000001</v>
      </c>
      <c r="F20" s="55">
        <v>225023.32330000002</v>
      </c>
      <c r="G20" s="60">
        <v>469855.82203999994</v>
      </c>
      <c r="H20" s="55">
        <v>590053.27962999989</v>
      </c>
      <c r="I20" s="55">
        <v>537030.24807000021</v>
      </c>
      <c r="J20" s="56">
        <v>465534.02260999999</v>
      </c>
      <c r="K20" s="56">
        <v>1101928.2107399998</v>
      </c>
      <c r="L20" s="56">
        <v>1030091.6174400001</v>
      </c>
      <c r="M20" s="56">
        <v>914698.84086</v>
      </c>
      <c r="N20" s="56">
        <v>842764.26263000001</v>
      </c>
      <c r="O20" s="56">
        <v>679998.62127999996</v>
      </c>
      <c r="P20" s="57">
        <v>493568.59846000001</v>
      </c>
      <c r="Q20" s="51"/>
      <c r="R20" s="51"/>
      <c r="U20" s="51"/>
      <c r="V20" s="58"/>
    </row>
    <row r="21" spans="1:22" x14ac:dyDescent="0.2">
      <c r="A21" s="59" t="s">
        <v>91</v>
      </c>
      <c r="B21" s="55">
        <v>768855.40300000005</v>
      </c>
      <c r="C21" s="55">
        <v>918682.79399999999</v>
      </c>
      <c r="D21" s="55">
        <v>1076904.7969</v>
      </c>
      <c r="E21" s="55">
        <v>1211479.8207200002</v>
      </c>
      <c r="F21" s="55">
        <v>1468948.6374300004</v>
      </c>
      <c r="G21" s="60">
        <v>1770561.65429</v>
      </c>
      <c r="H21" s="55">
        <v>2016335.8773000001</v>
      </c>
      <c r="I21" s="55">
        <v>2756478.7408799999</v>
      </c>
      <c r="J21" s="56">
        <v>3196326.9589399998</v>
      </c>
      <c r="K21" s="56">
        <v>3663647.9739199998</v>
      </c>
      <c r="L21" s="56">
        <v>4003076.3698899993</v>
      </c>
      <c r="M21" s="56">
        <v>4193337.6611299999</v>
      </c>
      <c r="N21" s="56">
        <v>5016950.5805000002</v>
      </c>
      <c r="O21" s="56">
        <v>4629253.5335199991</v>
      </c>
      <c r="P21" s="57">
        <v>4451052.2387900008</v>
      </c>
      <c r="Q21" s="51"/>
      <c r="R21" s="51"/>
      <c r="U21" s="51"/>
      <c r="V21" s="58"/>
    </row>
    <row r="22" spans="1:22" x14ac:dyDescent="0.2">
      <c r="A22" s="59" t="s">
        <v>92</v>
      </c>
      <c r="B22" s="55">
        <v>355503.48300000001</v>
      </c>
      <c r="C22" s="55">
        <v>374622.08699999994</v>
      </c>
      <c r="D22" s="55">
        <v>485894.77706000005</v>
      </c>
      <c r="E22" s="55">
        <v>599190.44533000002</v>
      </c>
      <c r="F22" s="55">
        <v>759156.23515000008</v>
      </c>
      <c r="G22" s="60">
        <v>957666.51692999993</v>
      </c>
      <c r="H22" s="55">
        <v>1092686.5370600002</v>
      </c>
      <c r="I22" s="55">
        <v>1208116.0824200001</v>
      </c>
      <c r="J22" s="56">
        <v>1361300.2311800001</v>
      </c>
      <c r="K22" s="56">
        <v>1416644.2978100001</v>
      </c>
      <c r="L22" s="56">
        <v>1419885.43203</v>
      </c>
      <c r="M22" s="56">
        <v>1609683.0271099999</v>
      </c>
      <c r="N22" s="56">
        <v>2260669.6831399999</v>
      </c>
      <c r="O22" s="56">
        <v>2330168.5229299995</v>
      </c>
      <c r="P22" s="57">
        <v>2457118.2639499996</v>
      </c>
      <c r="Q22" s="51"/>
      <c r="R22" s="51"/>
      <c r="U22" s="51"/>
      <c r="V22" s="58"/>
    </row>
    <row r="23" spans="1:22" x14ac:dyDescent="0.2">
      <c r="A23" s="59" t="s">
        <v>93</v>
      </c>
      <c r="B23" s="55">
        <v>2446259.9670000002</v>
      </c>
      <c r="C23" s="55">
        <v>2372557.0029999996</v>
      </c>
      <c r="D23" s="55">
        <v>2850839.57785</v>
      </c>
      <c r="E23" s="55">
        <v>3692973.1365000005</v>
      </c>
      <c r="F23" s="55">
        <v>4544918.9469400002</v>
      </c>
      <c r="G23" s="60">
        <v>5212906.5590999993</v>
      </c>
      <c r="H23" s="55">
        <v>5941783.4130099993</v>
      </c>
      <c r="I23" s="55">
        <v>7675303.39451</v>
      </c>
      <c r="J23" s="56">
        <v>7756449.8501700005</v>
      </c>
      <c r="K23" s="56">
        <v>8979739.9081299994</v>
      </c>
      <c r="L23" s="56">
        <v>9437180.9994600024</v>
      </c>
      <c r="M23" s="56">
        <v>9288198.5953899994</v>
      </c>
      <c r="N23" s="56">
        <v>11635809.636909999</v>
      </c>
      <c r="O23" s="56">
        <v>11853281.920630001</v>
      </c>
      <c r="P23" s="57">
        <v>10188824.873140002</v>
      </c>
      <c r="Q23" s="51"/>
      <c r="R23" s="51"/>
      <c r="U23" s="51"/>
    </row>
    <row r="24" spans="1:22" x14ac:dyDescent="0.2">
      <c r="A24" s="59" t="s">
        <v>94</v>
      </c>
      <c r="B24" s="61"/>
      <c r="C24" s="61"/>
      <c r="D24" s="61"/>
      <c r="E24" s="61"/>
      <c r="F24" s="61"/>
      <c r="H24" s="61"/>
      <c r="I24" s="61"/>
      <c r="J24" s="62"/>
      <c r="K24" s="62"/>
      <c r="L24" s="56">
        <v>2901924.0244699996</v>
      </c>
      <c r="M24" s="56">
        <v>2845990.8811400002</v>
      </c>
      <c r="N24" s="56">
        <v>2906765.9526800001</v>
      </c>
      <c r="O24" s="56">
        <v>2885546.4581200001</v>
      </c>
      <c r="P24" s="57">
        <v>3033532.1228600005</v>
      </c>
      <c r="Q24" s="51"/>
      <c r="R24" s="51"/>
      <c r="U24" s="51"/>
    </row>
    <row r="25" spans="1:22" x14ac:dyDescent="0.3">
      <c r="A25" s="63" t="s">
        <v>95</v>
      </c>
      <c r="B25" s="55">
        <v>1670748.301</v>
      </c>
      <c r="C25" s="55">
        <v>3135483.9929999998</v>
      </c>
      <c r="D25" s="55">
        <v>2214631.18597</v>
      </c>
      <c r="E25" s="55">
        <v>3000337.1175299999</v>
      </c>
      <c r="F25" s="55">
        <v>3594278.4692299999</v>
      </c>
      <c r="G25" s="55">
        <v>3372172.9948599995</v>
      </c>
      <c r="H25" s="55">
        <v>3372147.8948100004</v>
      </c>
      <c r="I25" s="55">
        <v>2067206.77999</v>
      </c>
      <c r="J25" s="56">
        <v>3232380.0000400003</v>
      </c>
      <c r="K25" s="56">
        <v>3705449.9366600006</v>
      </c>
      <c r="L25" s="56"/>
      <c r="M25" s="56"/>
      <c r="N25" s="56"/>
      <c r="O25" s="56"/>
      <c r="P25" s="57"/>
      <c r="Q25" s="51"/>
      <c r="R25" s="51"/>
      <c r="S25" s="51"/>
      <c r="T25" s="51"/>
      <c r="U25" s="51"/>
    </row>
    <row r="26" spans="1:22" x14ac:dyDescent="0.3">
      <c r="A26" s="64" t="s">
        <v>96</v>
      </c>
      <c r="B26" s="49">
        <v>12020735.435309997</v>
      </c>
      <c r="C26" s="49">
        <v>13146738.84905</v>
      </c>
      <c r="D26" s="49">
        <v>16032657.8072</v>
      </c>
      <c r="E26" s="49">
        <v>20000200.669669993</v>
      </c>
      <c r="F26" s="49">
        <v>24533794.846299998</v>
      </c>
      <c r="G26" s="49">
        <v>29768715.875650004</v>
      </c>
      <c r="H26" s="49">
        <v>34343443.926360004</v>
      </c>
      <c r="I26" s="49">
        <v>38493474.402309991</v>
      </c>
      <c r="J26" s="50">
        <v>40178437.638019994</v>
      </c>
      <c r="K26" s="50">
        <v>43232670.629760012</v>
      </c>
      <c r="L26" s="50">
        <v>47442525.54937999</v>
      </c>
      <c r="M26" s="50">
        <v>51407054.988480002</v>
      </c>
      <c r="N26" s="50">
        <v>53635449.010200001</v>
      </c>
      <c r="O26" s="50">
        <v>58296118.187459998</v>
      </c>
      <c r="P26" s="53">
        <v>62927187.011670016</v>
      </c>
      <c r="Q26" s="51"/>
      <c r="R26" s="51"/>
      <c r="S26" s="51"/>
      <c r="T26" s="51"/>
      <c r="U26" s="51"/>
    </row>
    <row r="27" spans="1:22" x14ac:dyDescent="0.3">
      <c r="A27" s="65" t="s">
        <v>97</v>
      </c>
      <c r="B27" s="66">
        <v>20320197.10509</v>
      </c>
      <c r="C27" s="66">
        <v>21798478.870370001</v>
      </c>
      <c r="D27" s="66">
        <v>25248037.131270003</v>
      </c>
      <c r="E27" s="67">
        <v>30275257.447599996</v>
      </c>
      <c r="F27" s="67">
        <v>34660528.681189999</v>
      </c>
      <c r="G27" s="68">
        <v>38945310.633799993</v>
      </c>
      <c r="H27" s="69">
        <v>43577314.436529994</v>
      </c>
      <c r="I27" s="69">
        <v>50654015.429319993</v>
      </c>
      <c r="J27" s="70">
        <v>55033844.295420006</v>
      </c>
      <c r="K27" s="70">
        <v>59645462.022449993</v>
      </c>
      <c r="L27" s="70">
        <v>67694904.410570011</v>
      </c>
      <c r="M27" s="70">
        <v>76882081.302739978</v>
      </c>
      <c r="N27" s="70">
        <v>71420702.59112002</v>
      </c>
      <c r="O27" s="70">
        <v>74123800.972589999</v>
      </c>
      <c r="P27" s="70">
        <v>91020260.817069992</v>
      </c>
      <c r="Q27" s="51"/>
      <c r="R27" s="51"/>
      <c r="S27" s="51"/>
      <c r="T27" s="51"/>
      <c r="U27" s="51"/>
    </row>
    <row r="28" spans="1:22" x14ac:dyDescent="0.3">
      <c r="A28" s="71"/>
      <c r="B28" s="49"/>
      <c r="C28" s="49"/>
      <c r="D28" s="49"/>
      <c r="E28" s="49"/>
      <c r="F28" s="49"/>
      <c r="G28" s="49"/>
      <c r="H28" s="49"/>
      <c r="I28" s="49"/>
      <c r="J28" s="50"/>
      <c r="K28" s="50"/>
      <c r="L28" s="50"/>
      <c r="M28" s="50"/>
      <c r="N28" s="50"/>
      <c r="O28" s="50"/>
      <c r="P28" s="50"/>
      <c r="Q28" s="51"/>
      <c r="R28" s="51"/>
      <c r="S28" s="51"/>
      <c r="T28" s="51"/>
      <c r="U28" s="51"/>
    </row>
    <row r="29" spans="1:22" x14ac:dyDescent="0.25">
      <c r="A29" s="153" t="s">
        <v>98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U29" s="72"/>
      <c r="V29" s="72"/>
    </row>
    <row r="30" spans="1:22" x14ac:dyDescent="0.25">
      <c r="A30" s="73" t="s">
        <v>99</v>
      </c>
      <c r="B30" s="74"/>
      <c r="C30" s="74"/>
      <c r="D30" s="74"/>
      <c r="E30" s="74"/>
      <c r="F30" s="74"/>
      <c r="G30" s="74"/>
      <c r="H30" s="74"/>
      <c r="I30" s="74"/>
      <c r="J30" s="74"/>
      <c r="K30" s="75"/>
      <c r="L30" s="75"/>
      <c r="M30" s="75"/>
      <c r="N30" s="75"/>
      <c r="O30" s="75"/>
      <c r="P30" s="75"/>
      <c r="U30" s="72"/>
      <c r="V30" s="72"/>
    </row>
    <row r="31" spans="1:22" x14ac:dyDescent="0.25">
      <c r="A31" s="76" t="s">
        <v>100</v>
      </c>
      <c r="U31" s="72"/>
      <c r="V31" s="72"/>
    </row>
  </sheetData>
  <mergeCells count="2">
    <mergeCell ref="A1:P1"/>
    <mergeCell ref="A29:P29"/>
  </mergeCells>
  <conditionalFormatting sqref="R25:U25 R9:R24 U9:U24 U29:V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E199-E09D-4278-9F36-972DA2BB87CA}">
  <dimension ref="A1:AA38"/>
  <sheetViews>
    <sheetView workbookViewId="0">
      <selection activeCell="Y15" sqref="Y15"/>
    </sheetView>
  </sheetViews>
  <sheetFormatPr baseColWidth="10" defaultColWidth="6.5546875" defaultRowHeight="10.8" x14ac:dyDescent="0.3"/>
  <cols>
    <col min="1" max="1" width="19.33203125" style="141" customWidth="1"/>
    <col min="2" max="2" width="6.6640625" style="110" hidden="1" customWidth="1"/>
    <col min="3" max="4" width="5.88671875" style="110" hidden="1" customWidth="1"/>
    <col min="5" max="5" width="6.6640625" style="110" hidden="1" customWidth="1"/>
    <col min="6" max="6" width="6.88671875" style="110" hidden="1" customWidth="1"/>
    <col min="7" max="7" width="7.109375" style="110" hidden="1" customWidth="1"/>
    <col min="8" max="8" width="6.88671875" style="110" hidden="1" customWidth="1"/>
    <col min="9" max="9" width="7.109375" style="110" hidden="1" customWidth="1"/>
    <col min="10" max="10" width="6.109375" style="110" customWidth="1"/>
    <col min="11" max="14" width="6.5546875" style="110"/>
    <col min="15" max="17" width="8.109375" style="110" customWidth="1"/>
    <col min="18" max="18" width="7.88671875" style="110" customWidth="1"/>
    <col min="19" max="19" width="6.5546875" style="110"/>
    <col min="20" max="24" width="7.109375" style="110" customWidth="1"/>
    <col min="25" max="26" width="6.5546875" style="110"/>
    <col min="27" max="27" width="9.44140625" style="110" bestFit="1" customWidth="1"/>
    <col min="28" max="256" width="6.5546875" style="110"/>
    <col min="257" max="257" width="19.33203125" style="110" customWidth="1"/>
    <col min="258" max="258" width="6.6640625" style="110" customWidth="1"/>
    <col min="259" max="260" width="5.88671875" style="110" customWidth="1"/>
    <col min="261" max="261" width="6.6640625" style="110" customWidth="1"/>
    <col min="262" max="262" width="6.88671875" style="110" customWidth="1"/>
    <col min="263" max="263" width="7.109375" style="110" customWidth="1"/>
    <col min="264" max="264" width="6.88671875" style="110" customWidth="1"/>
    <col min="265" max="265" width="7.109375" style="110" customWidth="1"/>
    <col min="266" max="266" width="6.109375" style="110" customWidth="1"/>
    <col min="267" max="270" width="6.5546875" style="110"/>
    <col min="271" max="273" width="8.109375" style="110" customWidth="1"/>
    <col min="274" max="274" width="7.88671875" style="110" customWidth="1"/>
    <col min="275" max="275" width="6.5546875" style="110"/>
    <col min="276" max="280" width="7.109375" style="110" customWidth="1"/>
    <col min="281" max="282" width="6.5546875" style="110"/>
    <col min="283" max="283" width="9.44140625" style="110" bestFit="1" customWidth="1"/>
    <col min="284" max="512" width="6.5546875" style="110"/>
    <col min="513" max="513" width="19.33203125" style="110" customWidth="1"/>
    <col min="514" max="514" width="6.6640625" style="110" customWidth="1"/>
    <col min="515" max="516" width="5.88671875" style="110" customWidth="1"/>
    <col min="517" max="517" width="6.6640625" style="110" customWidth="1"/>
    <col min="518" max="518" width="6.88671875" style="110" customWidth="1"/>
    <col min="519" max="519" width="7.109375" style="110" customWidth="1"/>
    <col min="520" max="520" width="6.88671875" style="110" customWidth="1"/>
    <col min="521" max="521" width="7.109375" style="110" customWidth="1"/>
    <col min="522" max="522" width="6.109375" style="110" customWidth="1"/>
    <col min="523" max="526" width="6.5546875" style="110"/>
    <col min="527" max="529" width="8.109375" style="110" customWidth="1"/>
    <col min="530" max="530" width="7.88671875" style="110" customWidth="1"/>
    <col min="531" max="531" width="6.5546875" style="110"/>
    <col min="532" max="536" width="7.109375" style="110" customWidth="1"/>
    <col min="537" max="538" width="6.5546875" style="110"/>
    <col min="539" max="539" width="9.44140625" style="110" bestFit="1" customWidth="1"/>
    <col min="540" max="768" width="6.5546875" style="110"/>
    <col min="769" max="769" width="19.33203125" style="110" customWidth="1"/>
    <col min="770" max="770" width="6.6640625" style="110" customWidth="1"/>
    <col min="771" max="772" width="5.88671875" style="110" customWidth="1"/>
    <col min="773" max="773" width="6.6640625" style="110" customWidth="1"/>
    <col min="774" max="774" width="6.88671875" style="110" customWidth="1"/>
    <col min="775" max="775" width="7.109375" style="110" customWidth="1"/>
    <col min="776" max="776" width="6.88671875" style="110" customWidth="1"/>
    <col min="777" max="777" width="7.109375" style="110" customWidth="1"/>
    <col min="778" max="778" width="6.109375" style="110" customWidth="1"/>
    <col min="779" max="782" width="6.5546875" style="110"/>
    <col min="783" max="785" width="8.109375" style="110" customWidth="1"/>
    <col min="786" max="786" width="7.88671875" style="110" customWidth="1"/>
    <col min="787" max="787" width="6.5546875" style="110"/>
    <col min="788" max="792" width="7.109375" style="110" customWidth="1"/>
    <col min="793" max="794" width="6.5546875" style="110"/>
    <col min="795" max="795" width="9.44140625" style="110" bestFit="1" customWidth="1"/>
    <col min="796" max="1024" width="6.5546875" style="110"/>
    <col min="1025" max="1025" width="19.33203125" style="110" customWidth="1"/>
    <col min="1026" max="1026" width="6.6640625" style="110" customWidth="1"/>
    <col min="1027" max="1028" width="5.88671875" style="110" customWidth="1"/>
    <col min="1029" max="1029" width="6.6640625" style="110" customWidth="1"/>
    <col min="1030" max="1030" width="6.88671875" style="110" customWidth="1"/>
    <col min="1031" max="1031" width="7.109375" style="110" customWidth="1"/>
    <col min="1032" max="1032" width="6.88671875" style="110" customWidth="1"/>
    <col min="1033" max="1033" width="7.109375" style="110" customWidth="1"/>
    <col min="1034" max="1034" width="6.109375" style="110" customWidth="1"/>
    <col min="1035" max="1038" width="6.5546875" style="110"/>
    <col min="1039" max="1041" width="8.109375" style="110" customWidth="1"/>
    <col min="1042" max="1042" width="7.88671875" style="110" customWidth="1"/>
    <col min="1043" max="1043" width="6.5546875" style="110"/>
    <col min="1044" max="1048" width="7.109375" style="110" customWidth="1"/>
    <col min="1049" max="1050" width="6.5546875" style="110"/>
    <col min="1051" max="1051" width="9.44140625" style="110" bestFit="1" customWidth="1"/>
    <col min="1052" max="1280" width="6.5546875" style="110"/>
    <col min="1281" max="1281" width="19.33203125" style="110" customWidth="1"/>
    <col min="1282" max="1282" width="6.6640625" style="110" customWidth="1"/>
    <col min="1283" max="1284" width="5.88671875" style="110" customWidth="1"/>
    <col min="1285" max="1285" width="6.6640625" style="110" customWidth="1"/>
    <col min="1286" max="1286" width="6.88671875" style="110" customWidth="1"/>
    <col min="1287" max="1287" width="7.109375" style="110" customWidth="1"/>
    <col min="1288" max="1288" width="6.88671875" style="110" customWidth="1"/>
    <col min="1289" max="1289" width="7.109375" style="110" customWidth="1"/>
    <col min="1290" max="1290" width="6.109375" style="110" customWidth="1"/>
    <col min="1291" max="1294" width="6.5546875" style="110"/>
    <col min="1295" max="1297" width="8.109375" style="110" customWidth="1"/>
    <col min="1298" max="1298" width="7.88671875" style="110" customWidth="1"/>
    <col min="1299" max="1299" width="6.5546875" style="110"/>
    <col min="1300" max="1304" width="7.109375" style="110" customWidth="1"/>
    <col min="1305" max="1306" width="6.5546875" style="110"/>
    <col min="1307" max="1307" width="9.44140625" style="110" bestFit="1" customWidth="1"/>
    <col min="1308" max="1536" width="6.5546875" style="110"/>
    <col min="1537" max="1537" width="19.33203125" style="110" customWidth="1"/>
    <col min="1538" max="1538" width="6.6640625" style="110" customWidth="1"/>
    <col min="1539" max="1540" width="5.88671875" style="110" customWidth="1"/>
    <col min="1541" max="1541" width="6.6640625" style="110" customWidth="1"/>
    <col min="1542" max="1542" width="6.88671875" style="110" customWidth="1"/>
    <col min="1543" max="1543" width="7.109375" style="110" customWidth="1"/>
    <col min="1544" max="1544" width="6.88671875" style="110" customWidth="1"/>
    <col min="1545" max="1545" width="7.109375" style="110" customWidth="1"/>
    <col min="1546" max="1546" width="6.109375" style="110" customWidth="1"/>
    <col min="1547" max="1550" width="6.5546875" style="110"/>
    <col min="1551" max="1553" width="8.109375" style="110" customWidth="1"/>
    <col min="1554" max="1554" width="7.88671875" style="110" customWidth="1"/>
    <col min="1555" max="1555" width="6.5546875" style="110"/>
    <col min="1556" max="1560" width="7.109375" style="110" customWidth="1"/>
    <col min="1561" max="1562" width="6.5546875" style="110"/>
    <col min="1563" max="1563" width="9.44140625" style="110" bestFit="1" customWidth="1"/>
    <col min="1564" max="1792" width="6.5546875" style="110"/>
    <col min="1793" max="1793" width="19.33203125" style="110" customWidth="1"/>
    <col min="1794" max="1794" width="6.6640625" style="110" customWidth="1"/>
    <col min="1795" max="1796" width="5.88671875" style="110" customWidth="1"/>
    <col min="1797" max="1797" width="6.6640625" style="110" customWidth="1"/>
    <col min="1798" max="1798" width="6.88671875" style="110" customWidth="1"/>
    <col min="1799" max="1799" width="7.109375" style="110" customWidth="1"/>
    <col min="1800" max="1800" width="6.88671875" style="110" customWidth="1"/>
    <col min="1801" max="1801" width="7.109375" style="110" customWidth="1"/>
    <col min="1802" max="1802" width="6.109375" style="110" customWidth="1"/>
    <col min="1803" max="1806" width="6.5546875" style="110"/>
    <col min="1807" max="1809" width="8.109375" style="110" customWidth="1"/>
    <col min="1810" max="1810" width="7.88671875" style="110" customWidth="1"/>
    <col min="1811" max="1811" width="6.5546875" style="110"/>
    <col min="1812" max="1816" width="7.109375" style="110" customWidth="1"/>
    <col min="1817" max="1818" width="6.5546875" style="110"/>
    <col min="1819" max="1819" width="9.44140625" style="110" bestFit="1" customWidth="1"/>
    <col min="1820" max="2048" width="6.5546875" style="110"/>
    <col min="2049" max="2049" width="19.33203125" style="110" customWidth="1"/>
    <col min="2050" max="2050" width="6.6640625" style="110" customWidth="1"/>
    <col min="2051" max="2052" width="5.88671875" style="110" customWidth="1"/>
    <col min="2053" max="2053" width="6.6640625" style="110" customWidth="1"/>
    <col min="2054" max="2054" width="6.88671875" style="110" customWidth="1"/>
    <col min="2055" max="2055" width="7.109375" style="110" customWidth="1"/>
    <col min="2056" max="2056" width="6.88671875" style="110" customWidth="1"/>
    <col min="2057" max="2057" width="7.109375" style="110" customWidth="1"/>
    <col min="2058" max="2058" width="6.109375" style="110" customWidth="1"/>
    <col min="2059" max="2062" width="6.5546875" style="110"/>
    <col min="2063" max="2065" width="8.109375" style="110" customWidth="1"/>
    <col min="2066" max="2066" width="7.88671875" style="110" customWidth="1"/>
    <col min="2067" max="2067" width="6.5546875" style="110"/>
    <col min="2068" max="2072" width="7.109375" style="110" customWidth="1"/>
    <col min="2073" max="2074" width="6.5546875" style="110"/>
    <col min="2075" max="2075" width="9.44140625" style="110" bestFit="1" customWidth="1"/>
    <col min="2076" max="2304" width="6.5546875" style="110"/>
    <col min="2305" max="2305" width="19.33203125" style="110" customWidth="1"/>
    <col min="2306" max="2306" width="6.6640625" style="110" customWidth="1"/>
    <col min="2307" max="2308" width="5.88671875" style="110" customWidth="1"/>
    <col min="2309" max="2309" width="6.6640625" style="110" customWidth="1"/>
    <col min="2310" max="2310" width="6.88671875" style="110" customWidth="1"/>
    <col min="2311" max="2311" width="7.109375" style="110" customWidth="1"/>
    <col min="2312" max="2312" width="6.88671875" style="110" customWidth="1"/>
    <col min="2313" max="2313" width="7.109375" style="110" customWidth="1"/>
    <col min="2314" max="2314" width="6.109375" style="110" customWidth="1"/>
    <col min="2315" max="2318" width="6.5546875" style="110"/>
    <col min="2319" max="2321" width="8.109375" style="110" customWidth="1"/>
    <col min="2322" max="2322" width="7.88671875" style="110" customWidth="1"/>
    <col min="2323" max="2323" width="6.5546875" style="110"/>
    <col min="2324" max="2328" width="7.109375" style="110" customWidth="1"/>
    <col min="2329" max="2330" width="6.5546875" style="110"/>
    <col min="2331" max="2331" width="9.44140625" style="110" bestFit="1" customWidth="1"/>
    <col min="2332" max="2560" width="6.5546875" style="110"/>
    <col min="2561" max="2561" width="19.33203125" style="110" customWidth="1"/>
    <col min="2562" max="2562" width="6.6640625" style="110" customWidth="1"/>
    <col min="2563" max="2564" width="5.88671875" style="110" customWidth="1"/>
    <col min="2565" max="2565" width="6.6640625" style="110" customWidth="1"/>
    <col min="2566" max="2566" width="6.88671875" style="110" customWidth="1"/>
    <col min="2567" max="2567" width="7.109375" style="110" customWidth="1"/>
    <col min="2568" max="2568" width="6.88671875" style="110" customWidth="1"/>
    <col min="2569" max="2569" width="7.109375" style="110" customWidth="1"/>
    <col min="2570" max="2570" width="6.109375" style="110" customWidth="1"/>
    <col min="2571" max="2574" width="6.5546875" style="110"/>
    <col min="2575" max="2577" width="8.109375" style="110" customWidth="1"/>
    <col min="2578" max="2578" width="7.88671875" style="110" customWidth="1"/>
    <col min="2579" max="2579" width="6.5546875" style="110"/>
    <col min="2580" max="2584" width="7.109375" style="110" customWidth="1"/>
    <col min="2585" max="2586" width="6.5546875" style="110"/>
    <col min="2587" max="2587" width="9.44140625" style="110" bestFit="1" customWidth="1"/>
    <col min="2588" max="2816" width="6.5546875" style="110"/>
    <col min="2817" max="2817" width="19.33203125" style="110" customWidth="1"/>
    <col min="2818" max="2818" width="6.6640625" style="110" customWidth="1"/>
    <col min="2819" max="2820" width="5.88671875" style="110" customWidth="1"/>
    <col min="2821" max="2821" width="6.6640625" style="110" customWidth="1"/>
    <col min="2822" max="2822" width="6.88671875" style="110" customWidth="1"/>
    <col min="2823" max="2823" width="7.109375" style="110" customWidth="1"/>
    <col min="2824" max="2824" width="6.88671875" style="110" customWidth="1"/>
    <col min="2825" max="2825" width="7.109375" style="110" customWidth="1"/>
    <col min="2826" max="2826" width="6.109375" style="110" customWidth="1"/>
    <col min="2827" max="2830" width="6.5546875" style="110"/>
    <col min="2831" max="2833" width="8.109375" style="110" customWidth="1"/>
    <col min="2834" max="2834" width="7.88671875" style="110" customWidth="1"/>
    <col min="2835" max="2835" width="6.5546875" style="110"/>
    <col min="2836" max="2840" width="7.109375" style="110" customWidth="1"/>
    <col min="2841" max="2842" width="6.5546875" style="110"/>
    <col min="2843" max="2843" width="9.44140625" style="110" bestFit="1" customWidth="1"/>
    <col min="2844" max="3072" width="6.5546875" style="110"/>
    <col min="3073" max="3073" width="19.33203125" style="110" customWidth="1"/>
    <col min="3074" max="3074" width="6.6640625" style="110" customWidth="1"/>
    <col min="3075" max="3076" width="5.88671875" style="110" customWidth="1"/>
    <col min="3077" max="3077" width="6.6640625" style="110" customWidth="1"/>
    <col min="3078" max="3078" width="6.88671875" style="110" customWidth="1"/>
    <col min="3079" max="3079" width="7.109375" style="110" customWidth="1"/>
    <col min="3080" max="3080" width="6.88671875" style="110" customWidth="1"/>
    <col min="3081" max="3081" width="7.109375" style="110" customWidth="1"/>
    <col min="3082" max="3082" width="6.109375" style="110" customWidth="1"/>
    <col min="3083" max="3086" width="6.5546875" style="110"/>
    <col min="3087" max="3089" width="8.109375" style="110" customWidth="1"/>
    <col min="3090" max="3090" width="7.88671875" style="110" customWidth="1"/>
    <col min="3091" max="3091" width="6.5546875" style="110"/>
    <col min="3092" max="3096" width="7.109375" style="110" customWidth="1"/>
    <col min="3097" max="3098" width="6.5546875" style="110"/>
    <col min="3099" max="3099" width="9.44140625" style="110" bestFit="1" customWidth="1"/>
    <col min="3100" max="3328" width="6.5546875" style="110"/>
    <col min="3329" max="3329" width="19.33203125" style="110" customWidth="1"/>
    <col min="3330" max="3330" width="6.6640625" style="110" customWidth="1"/>
    <col min="3331" max="3332" width="5.88671875" style="110" customWidth="1"/>
    <col min="3333" max="3333" width="6.6640625" style="110" customWidth="1"/>
    <col min="3334" max="3334" width="6.88671875" style="110" customWidth="1"/>
    <col min="3335" max="3335" width="7.109375" style="110" customWidth="1"/>
    <col min="3336" max="3336" width="6.88671875" style="110" customWidth="1"/>
    <col min="3337" max="3337" width="7.109375" style="110" customWidth="1"/>
    <col min="3338" max="3338" width="6.109375" style="110" customWidth="1"/>
    <col min="3339" max="3342" width="6.5546875" style="110"/>
    <col min="3343" max="3345" width="8.109375" style="110" customWidth="1"/>
    <col min="3346" max="3346" width="7.88671875" style="110" customWidth="1"/>
    <col min="3347" max="3347" width="6.5546875" style="110"/>
    <col min="3348" max="3352" width="7.109375" style="110" customWidth="1"/>
    <col min="3353" max="3354" width="6.5546875" style="110"/>
    <col min="3355" max="3355" width="9.44140625" style="110" bestFit="1" customWidth="1"/>
    <col min="3356" max="3584" width="6.5546875" style="110"/>
    <col min="3585" max="3585" width="19.33203125" style="110" customWidth="1"/>
    <col min="3586" max="3586" width="6.6640625" style="110" customWidth="1"/>
    <col min="3587" max="3588" width="5.88671875" style="110" customWidth="1"/>
    <col min="3589" max="3589" width="6.6640625" style="110" customWidth="1"/>
    <col min="3590" max="3590" width="6.88671875" style="110" customWidth="1"/>
    <col min="3591" max="3591" width="7.109375" style="110" customWidth="1"/>
    <col min="3592" max="3592" width="6.88671875" style="110" customWidth="1"/>
    <col min="3593" max="3593" width="7.109375" style="110" customWidth="1"/>
    <col min="3594" max="3594" width="6.109375" style="110" customWidth="1"/>
    <col min="3595" max="3598" width="6.5546875" style="110"/>
    <col min="3599" max="3601" width="8.109375" style="110" customWidth="1"/>
    <col min="3602" max="3602" width="7.88671875" style="110" customWidth="1"/>
    <col min="3603" max="3603" width="6.5546875" style="110"/>
    <col min="3604" max="3608" width="7.109375" style="110" customWidth="1"/>
    <col min="3609" max="3610" width="6.5546875" style="110"/>
    <col min="3611" max="3611" width="9.44140625" style="110" bestFit="1" customWidth="1"/>
    <col min="3612" max="3840" width="6.5546875" style="110"/>
    <col min="3841" max="3841" width="19.33203125" style="110" customWidth="1"/>
    <col min="3842" max="3842" width="6.6640625" style="110" customWidth="1"/>
    <col min="3843" max="3844" width="5.88671875" style="110" customWidth="1"/>
    <col min="3845" max="3845" width="6.6640625" style="110" customWidth="1"/>
    <col min="3846" max="3846" width="6.88671875" style="110" customWidth="1"/>
    <col min="3847" max="3847" width="7.109375" style="110" customWidth="1"/>
    <col min="3848" max="3848" width="6.88671875" style="110" customWidth="1"/>
    <col min="3849" max="3849" width="7.109375" style="110" customWidth="1"/>
    <col min="3850" max="3850" width="6.109375" style="110" customWidth="1"/>
    <col min="3851" max="3854" width="6.5546875" style="110"/>
    <col min="3855" max="3857" width="8.109375" style="110" customWidth="1"/>
    <col min="3858" max="3858" width="7.88671875" style="110" customWidth="1"/>
    <col min="3859" max="3859" width="6.5546875" style="110"/>
    <col min="3860" max="3864" width="7.109375" style="110" customWidth="1"/>
    <col min="3865" max="3866" width="6.5546875" style="110"/>
    <col min="3867" max="3867" width="9.44140625" style="110" bestFit="1" customWidth="1"/>
    <col min="3868" max="4096" width="6.5546875" style="110"/>
    <col min="4097" max="4097" width="19.33203125" style="110" customWidth="1"/>
    <col min="4098" max="4098" width="6.6640625" style="110" customWidth="1"/>
    <col min="4099" max="4100" width="5.88671875" style="110" customWidth="1"/>
    <col min="4101" max="4101" width="6.6640625" style="110" customWidth="1"/>
    <col min="4102" max="4102" width="6.88671875" style="110" customWidth="1"/>
    <col min="4103" max="4103" width="7.109375" style="110" customWidth="1"/>
    <col min="4104" max="4104" width="6.88671875" style="110" customWidth="1"/>
    <col min="4105" max="4105" width="7.109375" style="110" customWidth="1"/>
    <col min="4106" max="4106" width="6.109375" style="110" customWidth="1"/>
    <col min="4107" max="4110" width="6.5546875" style="110"/>
    <col min="4111" max="4113" width="8.109375" style="110" customWidth="1"/>
    <col min="4114" max="4114" width="7.88671875" style="110" customWidth="1"/>
    <col min="4115" max="4115" width="6.5546875" style="110"/>
    <col min="4116" max="4120" width="7.109375" style="110" customWidth="1"/>
    <col min="4121" max="4122" width="6.5546875" style="110"/>
    <col min="4123" max="4123" width="9.44140625" style="110" bestFit="1" customWidth="1"/>
    <col min="4124" max="4352" width="6.5546875" style="110"/>
    <col min="4353" max="4353" width="19.33203125" style="110" customWidth="1"/>
    <col min="4354" max="4354" width="6.6640625" style="110" customWidth="1"/>
    <col min="4355" max="4356" width="5.88671875" style="110" customWidth="1"/>
    <col min="4357" max="4357" width="6.6640625" style="110" customWidth="1"/>
    <col min="4358" max="4358" width="6.88671875" style="110" customWidth="1"/>
    <col min="4359" max="4359" width="7.109375" style="110" customWidth="1"/>
    <col min="4360" max="4360" width="6.88671875" style="110" customWidth="1"/>
    <col min="4361" max="4361" width="7.109375" style="110" customWidth="1"/>
    <col min="4362" max="4362" width="6.109375" style="110" customWidth="1"/>
    <col min="4363" max="4366" width="6.5546875" style="110"/>
    <col min="4367" max="4369" width="8.109375" style="110" customWidth="1"/>
    <col min="4370" max="4370" width="7.88671875" style="110" customWidth="1"/>
    <col min="4371" max="4371" width="6.5546875" style="110"/>
    <col min="4372" max="4376" width="7.109375" style="110" customWidth="1"/>
    <col min="4377" max="4378" width="6.5546875" style="110"/>
    <col min="4379" max="4379" width="9.44140625" style="110" bestFit="1" customWidth="1"/>
    <col min="4380" max="4608" width="6.5546875" style="110"/>
    <col min="4609" max="4609" width="19.33203125" style="110" customWidth="1"/>
    <col min="4610" max="4610" width="6.6640625" style="110" customWidth="1"/>
    <col min="4611" max="4612" width="5.88671875" style="110" customWidth="1"/>
    <col min="4613" max="4613" width="6.6640625" style="110" customWidth="1"/>
    <col min="4614" max="4614" width="6.88671875" style="110" customWidth="1"/>
    <col min="4615" max="4615" width="7.109375" style="110" customWidth="1"/>
    <col min="4616" max="4616" width="6.88671875" style="110" customWidth="1"/>
    <col min="4617" max="4617" width="7.109375" style="110" customWidth="1"/>
    <col min="4618" max="4618" width="6.109375" style="110" customWidth="1"/>
    <col min="4619" max="4622" width="6.5546875" style="110"/>
    <col min="4623" max="4625" width="8.109375" style="110" customWidth="1"/>
    <col min="4626" max="4626" width="7.88671875" style="110" customWidth="1"/>
    <col min="4627" max="4627" width="6.5546875" style="110"/>
    <col min="4628" max="4632" width="7.109375" style="110" customWidth="1"/>
    <col min="4633" max="4634" width="6.5546875" style="110"/>
    <col min="4635" max="4635" width="9.44140625" style="110" bestFit="1" customWidth="1"/>
    <col min="4636" max="4864" width="6.5546875" style="110"/>
    <col min="4865" max="4865" width="19.33203125" style="110" customWidth="1"/>
    <col min="4866" max="4866" width="6.6640625" style="110" customWidth="1"/>
    <col min="4867" max="4868" width="5.88671875" style="110" customWidth="1"/>
    <col min="4869" max="4869" width="6.6640625" style="110" customWidth="1"/>
    <col min="4870" max="4870" width="6.88671875" style="110" customWidth="1"/>
    <col min="4871" max="4871" width="7.109375" style="110" customWidth="1"/>
    <col min="4872" max="4872" width="6.88671875" style="110" customWidth="1"/>
    <col min="4873" max="4873" width="7.109375" style="110" customWidth="1"/>
    <col min="4874" max="4874" width="6.109375" style="110" customWidth="1"/>
    <col min="4875" max="4878" width="6.5546875" style="110"/>
    <col min="4879" max="4881" width="8.109375" style="110" customWidth="1"/>
    <col min="4882" max="4882" width="7.88671875" style="110" customWidth="1"/>
    <col min="4883" max="4883" width="6.5546875" style="110"/>
    <col min="4884" max="4888" width="7.109375" style="110" customWidth="1"/>
    <col min="4889" max="4890" width="6.5546875" style="110"/>
    <col min="4891" max="4891" width="9.44140625" style="110" bestFit="1" customWidth="1"/>
    <col min="4892" max="5120" width="6.5546875" style="110"/>
    <col min="5121" max="5121" width="19.33203125" style="110" customWidth="1"/>
    <col min="5122" max="5122" width="6.6640625" style="110" customWidth="1"/>
    <col min="5123" max="5124" width="5.88671875" style="110" customWidth="1"/>
    <col min="5125" max="5125" width="6.6640625" style="110" customWidth="1"/>
    <col min="5126" max="5126" width="6.88671875" style="110" customWidth="1"/>
    <col min="5127" max="5127" width="7.109375" style="110" customWidth="1"/>
    <col min="5128" max="5128" width="6.88671875" style="110" customWidth="1"/>
    <col min="5129" max="5129" width="7.109375" style="110" customWidth="1"/>
    <col min="5130" max="5130" width="6.109375" style="110" customWidth="1"/>
    <col min="5131" max="5134" width="6.5546875" style="110"/>
    <col min="5135" max="5137" width="8.109375" style="110" customWidth="1"/>
    <col min="5138" max="5138" width="7.88671875" style="110" customWidth="1"/>
    <col min="5139" max="5139" width="6.5546875" style="110"/>
    <col min="5140" max="5144" width="7.109375" style="110" customWidth="1"/>
    <col min="5145" max="5146" width="6.5546875" style="110"/>
    <col min="5147" max="5147" width="9.44140625" style="110" bestFit="1" customWidth="1"/>
    <col min="5148" max="5376" width="6.5546875" style="110"/>
    <col min="5377" max="5377" width="19.33203125" style="110" customWidth="1"/>
    <col min="5378" max="5378" width="6.6640625" style="110" customWidth="1"/>
    <col min="5379" max="5380" width="5.88671875" style="110" customWidth="1"/>
    <col min="5381" max="5381" width="6.6640625" style="110" customWidth="1"/>
    <col min="5382" max="5382" width="6.88671875" style="110" customWidth="1"/>
    <col min="5383" max="5383" width="7.109375" style="110" customWidth="1"/>
    <col min="5384" max="5384" width="6.88671875" style="110" customWidth="1"/>
    <col min="5385" max="5385" width="7.109375" style="110" customWidth="1"/>
    <col min="5386" max="5386" width="6.109375" style="110" customWidth="1"/>
    <col min="5387" max="5390" width="6.5546875" style="110"/>
    <col min="5391" max="5393" width="8.109375" style="110" customWidth="1"/>
    <col min="5394" max="5394" width="7.88671875" style="110" customWidth="1"/>
    <col min="5395" max="5395" width="6.5546875" style="110"/>
    <col min="5396" max="5400" width="7.109375" style="110" customWidth="1"/>
    <col min="5401" max="5402" width="6.5546875" style="110"/>
    <col min="5403" max="5403" width="9.44140625" style="110" bestFit="1" customWidth="1"/>
    <col min="5404" max="5632" width="6.5546875" style="110"/>
    <col min="5633" max="5633" width="19.33203125" style="110" customWidth="1"/>
    <col min="5634" max="5634" width="6.6640625" style="110" customWidth="1"/>
    <col min="5635" max="5636" width="5.88671875" style="110" customWidth="1"/>
    <col min="5637" max="5637" width="6.6640625" style="110" customWidth="1"/>
    <col min="5638" max="5638" width="6.88671875" style="110" customWidth="1"/>
    <col min="5639" max="5639" width="7.109375" style="110" customWidth="1"/>
    <col min="5640" max="5640" width="6.88671875" style="110" customWidth="1"/>
    <col min="5641" max="5641" width="7.109375" style="110" customWidth="1"/>
    <col min="5642" max="5642" width="6.109375" style="110" customWidth="1"/>
    <col min="5643" max="5646" width="6.5546875" style="110"/>
    <col min="5647" max="5649" width="8.109375" style="110" customWidth="1"/>
    <col min="5650" max="5650" width="7.88671875" style="110" customWidth="1"/>
    <col min="5651" max="5651" width="6.5546875" style="110"/>
    <col min="5652" max="5656" width="7.109375" style="110" customWidth="1"/>
    <col min="5657" max="5658" width="6.5546875" style="110"/>
    <col min="5659" max="5659" width="9.44140625" style="110" bestFit="1" customWidth="1"/>
    <col min="5660" max="5888" width="6.5546875" style="110"/>
    <col min="5889" max="5889" width="19.33203125" style="110" customWidth="1"/>
    <col min="5890" max="5890" width="6.6640625" style="110" customWidth="1"/>
    <col min="5891" max="5892" width="5.88671875" style="110" customWidth="1"/>
    <col min="5893" max="5893" width="6.6640625" style="110" customWidth="1"/>
    <col min="5894" max="5894" width="6.88671875" style="110" customWidth="1"/>
    <col min="5895" max="5895" width="7.109375" style="110" customWidth="1"/>
    <col min="5896" max="5896" width="6.88671875" style="110" customWidth="1"/>
    <col min="5897" max="5897" width="7.109375" style="110" customWidth="1"/>
    <col min="5898" max="5898" width="6.109375" style="110" customWidth="1"/>
    <col min="5899" max="5902" width="6.5546875" style="110"/>
    <col min="5903" max="5905" width="8.109375" style="110" customWidth="1"/>
    <col min="5906" max="5906" width="7.88671875" style="110" customWidth="1"/>
    <col min="5907" max="5907" width="6.5546875" style="110"/>
    <col min="5908" max="5912" width="7.109375" style="110" customWidth="1"/>
    <col min="5913" max="5914" width="6.5546875" style="110"/>
    <col min="5915" max="5915" width="9.44140625" style="110" bestFit="1" customWidth="1"/>
    <col min="5916" max="6144" width="6.5546875" style="110"/>
    <col min="6145" max="6145" width="19.33203125" style="110" customWidth="1"/>
    <col min="6146" max="6146" width="6.6640625" style="110" customWidth="1"/>
    <col min="6147" max="6148" width="5.88671875" style="110" customWidth="1"/>
    <col min="6149" max="6149" width="6.6640625" style="110" customWidth="1"/>
    <col min="6150" max="6150" width="6.88671875" style="110" customWidth="1"/>
    <col min="6151" max="6151" width="7.109375" style="110" customWidth="1"/>
    <col min="6152" max="6152" width="6.88671875" style="110" customWidth="1"/>
    <col min="6153" max="6153" width="7.109375" style="110" customWidth="1"/>
    <col min="6154" max="6154" width="6.109375" style="110" customWidth="1"/>
    <col min="6155" max="6158" width="6.5546875" style="110"/>
    <col min="6159" max="6161" width="8.109375" style="110" customWidth="1"/>
    <col min="6162" max="6162" width="7.88671875" style="110" customWidth="1"/>
    <col min="6163" max="6163" width="6.5546875" style="110"/>
    <col min="6164" max="6168" width="7.109375" style="110" customWidth="1"/>
    <col min="6169" max="6170" width="6.5546875" style="110"/>
    <col min="6171" max="6171" width="9.44140625" style="110" bestFit="1" customWidth="1"/>
    <col min="6172" max="6400" width="6.5546875" style="110"/>
    <col min="6401" max="6401" width="19.33203125" style="110" customWidth="1"/>
    <col min="6402" max="6402" width="6.6640625" style="110" customWidth="1"/>
    <col min="6403" max="6404" width="5.88671875" style="110" customWidth="1"/>
    <col min="6405" max="6405" width="6.6640625" style="110" customWidth="1"/>
    <col min="6406" max="6406" width="6.88671875" style="110" customWidth="1"/>
    <col min="6407" max="6407" width="7.109375" style="110" customWidth="1"/>
    <col min="6408" max="6408" width="6.88671875" style="110" customWidth="1"/>
    <col min="6409" max="6409" width="7.109375" style="110" customWidth="1"/>
    <col min="6410" max="6410" width="6.109375" style="110" customWidth="1"/>
    <col min="6411" max="6414" width="6.5546875" style="110"/>
    <col min="6415" max="6417" width="8.109375" style="110" customWidth="1"/>
    <col min="6418" max="6418" width="7.88671875" style="110" customWidth="1"/>
    <col min="6419" max="6419" width="6.5546875" style="110"/>
    <col min="6420" max="6424" width="7.109375" style="110" customWidth="1"/>
    <col min="6425" max="6426" width="6.5546875" style="110"/>
    <col min="6427" max="6427" width="9.44140625" style="110" bestFit="1" customWidth="1"/>
    <col min="6428" max="6656" width="6.5546875" style="110"/>
    <col min="6657" max="6657" width="19.33203125" style="110" customWidth="1"/>
    <col min="6658" max="6658" width="6.6640625" style="110" customWidth="1"/>
    <col min="6659" max="6660" width="5.88671875" style="110" customWidth="1"/>
    <col min="6661" max="6661" width="6.6640625" style="110" customWidth="1"/>
    <col min="6662" max="6662" width="6.88671875" style="110" customWidth="1"/>
    <col min="6663" max="6663" width="7.109375" style="110" customWidth="1"/>
    <col min="6664" max="6664" width="6.88671875" style="110" customWidth="1"/>
    <col min="6665" max="6665" width="7.109375" style="110" customWidth="1"/>
    <col min="6666" max="6666" width="6.109375" style="110" customWidth="1"/>
    <col min="6667" max="6670" width="6.5546875" style="110"/>
    <col min="6671" max="6673" width="8.109375" style="110" customWidth="1"/>
    <col min="6674" max="6674" width="7.88671875" style="110" customWidth="1"/>
    <col min="6675" max="6675" width="6.5546875" style="110"/>
    <col min="6676" max="6680" width="7.109375" style="110" customWidth="1"/>
    <col min="6681" max="6682" width="6.5546875" style="110"/>
    <col min="6683" max="6683" width="9.44140625" style="110" bestFit="1" customWidth="1"/>
    <col min="6684" max="6912" width="6.5546875" style="110"/>
    <col min="6913" max="6913" width="19.33203125" style="110" customWidth="1"/>
    <col min="6914" max="6914" width="6.6640625" style="110" customWidth="1"/>
    <col min="6915" max="6916" width="5.88671875" style="110" customWidth="1"/>
    <col min="6917" max="6917" width="6.6640625" style="110" customWidth="1"/>
    <col min="6918" max="6918" width="6.88671875" style="110" customWidth="1"/>
    <col min="6919" max="6919" width="7.109375" style="110" customWidth="1"/>
    <col min="6920" max="6920" width="6.88671875" style="110" customWidth="1"/>
    <col min="6921" max="6921" width="7.109375" style="110" customWidth="1"/>
    <col min="6922" max="6922" width="6.109375" style="110" customWidth="1"/>
    <col min="6923" max="6926" width="6.5546875" style="110"/>
    <col min="6927" max="6929" width="8.109375" style="110" customWidth="1"/>
    <col min="6930" max="6930" width="7.88671875" style="110" customWidth="1"/>
    <col min="6931" max="6931" width="6.5546875" style="110"/>
    <col min="6932" max="6936" width="7.109375" style="110" customWidth="1"/>
    <col min="6937" max="6938" width="6.5546875" style="110"/>
    <col min="6939" max="6939" width="9.44140625" style="110" bestFit="1" customWidth="1"/>
    <col min="6940" max="7168" width="6.5546875" style="110"/>
    <col min="7169" max="7169" width="19.33203125" style="110" customWidth="1"/>
    <col min="7170" max="7170" width="6.6640625" style="110" customWidth="1"/>
    <col min="7171" max="7172" width="5.88671875" style="110" customWidth="1"/>
    <col min="7173" max="7173" width="6.6640625" style="110" customWidth="1"/>
    <col min="7174" max="7174" width="6.88671875" style="110" customWidth="1"/>
    <col min="7175" max="7175" width="7.109375" style="110" customWidth="1"/>
    <col min="7176" max="7176" width="6.88671875" style="110" customWidth="1"/>
    <col min="7177" max="7177" width="7.109375" style="110" customWidth="1"/>
    <col min="7178" max="7178" width="6.109375" style="110" customWidth="1"/>
    <col min="7179" max="7182" width="6.5546875" style="110"/>
    <col min="7183" max="7185" width="8.109375" style="110" customWidth="1"/>
    <col min="7186" max="7186" width="7.88671875" style="110" customWidth="1"/>
    <col min="7187" max="7187" width="6.5546875" style="110"/>
    <col min="7188" max="7192" width="7.109375" style="110" customWidth="1"/>
    <col min="7193" max="7194" width="6.5546875" style="110"/>
    <col min="7195" max="7195" width="9.44140625" style="110" bestFit="1" customWidth="1"/>
    <col min="7196" max="7424" width="6.5546875" style="110"/>
    <col min="7425" max="7425" width="19.33203125" style="110" customWidth="1"/>
    <col min="7426" max="7426" width="6.6640625" style="110" customWidth="1"/>
    <col min="7427" max="7428" width="5.88671875" style="110" customWidth="1"/>
    <col min="7429" max="7429" width="6.6640625" style="110" customWidth="1"/>
    <col min="7430" max="7430" width="6.88671875" style="110" customWidth="1"/>
    <col min="7431" max="7431" width="7.109375" style="110" customWidth="1"/>
    <col min="7432" max="7432" width="6.88671875" style="110" customWidth="1"/>
    <col min="7433" max="7433" width="7.109375" style="110" customWidth="1"/>
    <col min="7434" max="7434" width="6.109375" style="110" customWidth="1"/>
    <col min="7435" max="7438" width="6.5546875" style="110"/>
    <col min="7439" max="7441" width="8.109375" style="110" customWidth="1"/>
    <col min="7442" max="7442" width="7.88671875" style="110" customWidth="1"/>
    <col min="7443" max="7443" width="6.5546875" style="110"/>
    <col min="7444" max="7448" width="7.109375" style="110" customWidth="1"/>
    <col min="7449" max="7450" width="6.5546875" style="110"/>
    <col min="7451" max="7451" width="9.44140625" style="110" bestFit="1" customWidth="1"/>
    <col min="7452" max="7680" width="6.5546875" style="110"/>
    <col min="7681" max="7681" width="19.33203125" style="110" customWidth="1"/>
    <col min="7682" max="7682" width="6.6640625" style="110" customWidth="1"/>
    <col min="7683" max="7684" width="5.88671875" style="110" customWidth="1"/>
    <col min="7685" max="7685" width="6.6640625" style="110" customWidth="1"/>
    <col min="7686" max="7686" width="6.88671875" style="110" customWidth="1"/>
    <col min="7687" max="7687" width="7.109375" style="110" customWidth="1"/>
    <col min="7688" max="7688" width="6.88671875" style="110" customWidth="1"/>
    <col min="7689" max="7689" width="7.109375" style="110" customWidth="1"/>
    <col min="7690" max="7690" width="6.109375" style="110" customWidth="1"/>
    <col min="7691" max="7694" width="6.5546875" style="110"/>
    <col min="7695" max="7697" width="8.109375" style="110" customWidth="1"/>
    <col min="7698" max="7698" width="7.88671875" style="110" customWidth="1"/>
    <col min="7699" max="7699" width="6.5546875" style="110"/>
    <col min="7700" max="7704" width="7.109375" style="110" customWidth="1"/>
    <col min="7705" max="7706" width="6.5546875" style="110"/>
    <col min="7707" max="7707" width="9.44140625" style="110" bestFit="1" customWidth="1"/>
    <col min="7708" max="7936" width="6.5546875" style="110"/>
    <col min="7937" max="7937" width="19.33203125" style="110" customWidth="1"/>
    <col min="7938" max="7938" width="6.6640625" style="110" customWidth="1"/>
    <col min="7939" max="7940" width="5.88671875" style="110" customWidth="1"/>
    <col min="7941" max="7941" width="6.6640625" style="110" customWidth="1"/>
    <col min="7942" max="7942" width="6.88671875" style="110" customWidth="1"/>
    <col min="7943" max="7943" width="7.109375" style="110" customWidth="1"/>
    <col min="7944" max="7944" width="6.88671875" style="110" customWidth="1"/>
    <col min="7945" max="7945" width="7.109375" style="110" customWidth="1"/>
    <col min="7946" max="7946" width="6.109375" style="110" customWidth="1"/>
    <col min="7947" max="7950" width="6.5546875" style="110"/>
    <col min="7951" max="7953" width="8.109375" style="110" customWidth="1"/>
    <col min="7954" max="7954" width="7.88671875" style="110" customWidth="1"/>
    <col min="7955" max="7955" width="6.5546875" style="110"/>
    <col min="7956" max="7960" width="7.109375" style="110" customWidth="1"/>
    <col min="7961" max="7962" width="6.5546875" style="110"/>
    <col min="7963" max="7963" width="9.44140625" style="110" bestFit="1" customWidth="1"/>
    <col min="7964" max="8192" width="6.5546875" style="110"/>
    <col min="8193" max="8193" width="19.33203125" style="110" customWidth="1"/>
    <col min="8194" max="8194" width="6.6640625" style="110" customWidth="1"/>
    <col min="8195" max="8196" width="5.88671875" style="110" customWidth="1"/>
    <col min="8197" max="8197" width="6.6640625" style="110" customWidth="1"/>
    <col min="8198" max="8198" width="6.88671875" style="110" customWidth="1"/>
    <col min="8199" max="8199" width="7.109375" style="110" customWidth="1"/>
    <col min="8200" max="8200" width="6.88671875" style="110" customWidth="1"/>
    <col min="8201" max="8201" width="7.109375" style="110" customWidth="1"/>
    <col min="8202" max="8202" width="6.109375" style="110" customWidth="1"/>
    <col min="8203" max="8206" width="6.5546875" style="110"/>
    <col min="8207" max="8209" width="8.109375" style="110" customWidth="1"/>
    <col min="8210" max="8210" width="7.88671875" style="110" customWidth="1"/>
    <col min="8211" max="8211" width="6.5546875" style="110"/>
    <col min="8212" max="8216" width="7.109375" style="110" customWidth="1"/>
    <col min="8217" max="8218" width="6.5546875" style="110"/>
    <col min="8219" max="8219" width="9.44140625" style="110" bestFit="1" customWidth="1"/>
    <col min="8220" max="8448" width="6.5546875" style="110"/>
    <col min="8449" max="8449" width="19.33203125" style="110" customWidth="1"/>
    <col min="8450" max="8450" width="6.6640625" style="110" customWidth="1"/>
    <col min="8451" max="8452" width="5.88671875" style="110" customWidth="1"/>
    <col min="8453" max="8453" width="6.6640625" style="110" customWidth="1"/>
    <col min="8454" max="8454" width="6.88671875" style="110" customWidth="1"/>
    <col min="8455" max="8455" width="7.109375" style="110" customWidth="1"/>
    <col min="8456" max="8456" width="6.88671875" style="110" customWidth="1"/>
    <col min="8457" max="8457" width="7.109375" style="110" customWidth="1"/>
    <col min="8458" max="8458" width="6.109375" style="110" customWidth="1"/>
    <col min="8459" max="8462" width="6.5546875" style="110"/>
    <col min="8463" max="8465" width="8.109375" style="110" customWidth="1"/>
    <col min="8466" max="8466" width="7.88671875" style="110" customWidth="1"/>
    <col min="8467" max="8467" width="6.5546875" style="110"/>
    <col min="8468" max="8472" width="7.109375" style="110" customWidth="1"/>
    <col min="8473" max="8474" width="6.5546875" style="110"/>
    <col min="8475" max="8475" width="9.44140625" style="110" bestFit="1" customWidth="1"/>
    <col min="8476" max="8704" width="6.5546875" style="110"/>
    <col min="8705" max="8705" width="19.33203125" style="110" customWidth="1"/>
    <col min="8706" max="8706" width="6.6640625" style="110" customWidth="1"/>
    <col min="8707" max="8708" width="5.88671875" style="110" customWidth="1"/>
    <col min="8709" max="8709" width="6.6640625" style="110" customWidth="1"/>
    <col min="8710" max="8710" width="6.88671875" style="110" customWidth="1"/>
    <col min="8711" max="8711" width="7.109375" style="110" customWidth="1"/>
    <col min="8712" max="8712" width="6.88671875" style="110" customWidth="1"/>
    <col min="8713" max="8713" width="7.109375" style="110" customWidth="1"/>
    <col min="8714" max="8714" width="6.109375" style="110" customWidth="1"/>
    <col min="8715" max="8718" width="6.5546875" style="110"/>
    <col min="8719" max="8721" width="8.109375" style="110" customWidth="1"/>
    <col min="8722" max="8722" width="7.88671875" style="110" customWidth="1"/>
    <col min="8723" max="8723" width="6.5546875" style="110"/>
    <col min="8724" max="8728" width="7.109375" style="110" customWidth="1"/>
    <col min="8729" max="8730" width="6.5546875" style="110"/>
    <col min="8731" max="8731" width="9.44140625" style="110" bestFit="1" customWidth="1"/>
    <col min="8732" max="8960" width="6.5546875" style="110"/>
    <col min="8961" max="8961" width="19.33203125" style="110" customWidth="1"/>
    <col min="8962" max="8962" width="6.6640625" style="110" customWidth="1"/>
    <col min="8963" max="8964" width="5.88671875" style="110" customWidth="1"/>
    <col min="8965" max="8965" width="6.6640625" style="110" customWidth="1"/>
    <col min="8966" max="8966" width="6.88671875" style="110" customWidth="1"/>
    <col min="8967" max="8967" width="7.109375" style="110" customWidth="1"/>
    <col min="8968" max="8968" width="6.88671875" style="110" customWidth="1"/>
    <col min="8969" max="8969" width="7.109375" style="110" customWidth="1"/>
    <col min="8970" max="8970" width="6.109375" style="110" customWidth="1"/>
    <col min="8971" max="8974" width="6.5546875" style="110"/>
    <col min="8975" max="8977" width="8.109375" style="110" customWidth="1"/>
    <col min="8978" max="8978" width="7.88671875" style="110" customWidth="1"/>
    <col min="8979" max="8979" width="6.5546875" style="110"/>
    <col min="8980" max="8984" width="7.109375" style="110" customWidth="1"/>
    <col min="8985" max="8986" width="6.5546875" style="110"/>
    <col min="8987" max="8987" width="9.44140625" style="110" bestFit="1" customWidth="1"/>
    <col min="8988" max="9216" width="6.5546875" style="110"/>
    <col min="9217" max="9217" width="19.33203125" style="110" customWidth="1"/>
    <col min="9218" max="9218" width="6.6640625" style="110" customWidth="1"/>
    <col min="9219" max="9220" width="5.88671875" style="110" customWidth="1"/>
    <col min="9221" max="9221" width="6.6640625" style="110" customWidth="1"/>
    <col min="9222" max="9222" width="6.88671875" style="110" customWidth="1"/>
    <col min="9223" max="9223" width="7.109375" style="110" customWidth="1"/>
    <col min="9224" max="9224" width="6.88671875" style="110" customWidth="1"/>
    <col min="9225" max="9225" width="7.109375" style="110" customWidth="1"/>
    <col min="9226" max="9226" width="6.109375" style="110" customWidth="1"/>
    <col min="9227" max="9230" width="6.5546875" style="110"/>
    <col min="9231" max="9233" width="8.109375" style="110" customWidth="1"/>
    <col min="9234" max="9234" width="7.88671875" style="110" customWidth="1"/>
    <col min="9235" max="9235" width="6.5546875" style="110"/>
    <col min="9236" max="9240" width="7.109375" style="110" customWidth="1"/>
    <col min="9241" max="9242" width="6.5546875" style="110"/>
    <col min="9243" max="9243" width="9.44140625" style="110" bestFit="1" customWidth="1"/>
    <col min="9244" max="9472" width="6.5546875" style="110"/>
    <col min="9473" max="9473" width="19.33203125" style="110" customWidth="1"/>
    <col min="9474" max="9474" width="6.6640625" style="110" customWidth="1"/>
    <col min="9475" max="9476" width="5.88671875" style="110" customWidth="1"/>
    <col min="9477" max="9477" width="6.6640625" style="110" customWidth="1"/>
    <col min="9478" max="9478" width="6.88671875" style="110" customWidth="1"/>
    <col min="9479" max="9479" width="7.109375" style="110" customWidth="1"/>
    <col min="9480" max="9480" width="6.88671875" style="110" customWidth="1"/>
    <col min="9481" max="9481" width="7.109375" style="110" customWidth="1"/>
    <col min="9482" max="9482" width="6.109375" style="110" customWidth="1"/>
    <col min="9483" max="9486" width="6.5546875" style="110"/>
    <col min="9487" max="9489" width="8.109375" style="110" customWidth="1"/>
    <col min="9490" max="9490" width="7.88671875" style="110" customWidth="1"/>
    <col min="9491" max="9491" width="6.5546875" style="110"/>
    <col min="9492" max="9496" width="7.109375" style="110" customWidth="1"/>
    <col min="9497" max="9498" width="6.5546875" style="110"/>
    <col min="9499" max="9499" width="9.44140625" style="110" bestFit="1" customWidth="1"/>
    <col min="9500" max="9728" width="6.5546875" style="110"/>
    <col min="9729" max="9729" width="19.33203125" style="110" customWidth="1"/>
    <col min="9730" max="9730" width="6.6640625" style="110" customWidth="1"/>
    <col min="9731" max="9732" width="5.88671875" style="110" customWidth="1"/>
    <col min="9733" max="9733" width="6.6640625" style="110" customWidth="1"/>
    <col min="9734" max="9734" width="6.88671875" style="110" customWidth="1"/>
    <col min="9735" max="9735" width="7.109375" style="110" customWidth="1"/>
    <col min="9736" max="9736" width="6.88671875" style="110" customWidth="1"/>
    <col min="9737" max="9737" width="7.109375" style="110" customWidth="1"/>
    <col min="9738" max="9738" width="6.109375" style="110" customWidth="1"/>
    <col min="9739" max="9742" width="6.5546875" style="110"/>
    <col min="9743" max="9745" width="8.109375" style="110" customWidth="1"/>
    <col min="9746" max="9746" width="7.88671875" style="110" customWidth="1"/>
    <col min="9747" max="9747" width="6.5546875" style="110"/>
    <col min="9748" max="9752" width="7.109375" style="110" customWidth="1"/>
    <col min="9753" max="9754" width="6.5546875" style="110"/>
    <col min="9755" max="9755" width="9.44140625" style="110" bestFit="1" customWidth="1"/>
    <col min="9756" max="9984" width="6.5546875" style="110"/>
    <col min="9985" max="9985" width="19.33203125" style="110" customWidth="1"/>
    <col min="9986" max="9986" width="6.6640625" style="110" customWidth="1"/>
    <col min="9987" max="9988" width="5.88671875" style="110" customWidth="1"/>
    <col min="9989" max="9989" width="6.6640625" style="110" customWidth="1"/>
    <col min="9990" max="9990" width="6.88671875" style="110" customWidth="1"/>
    <col min="9991" max="9991" width="7.109375" style="110" customWidth="1"/>
    <col min="9992" max="9992" width="6.88671875" style="110" customWidth="1"/>
    <col min="9993" max="9993" width="7.109375" style="110" customWidth="1"/>
    <col min="9994" max="9994" width="6.109375" style="110" customWidth="1"/>
    <col min="9995" max="9998" width="6.5546875" style="110"/>
    <col min="9999" max="10001" width="8.109375" style="110" customWidth="1"/>
    <col min="10002" max="10002" width="7.88671875" style="110" customWidth="1"/>
    <col min="10003" max="10003" width="6.5546875" style="110"/>
    <col min="10004" max="10008" width="7.109375" style="110" customWidth="1"/>
    <col min="10009" max="10010" width="6.5546875" style="110"/>
    <col min="10011" max="10011" width="9.44140625" style="110" bestFit="1" customWidth="1"/>
    <col min="10012" max="10240" width="6.5546875" style="110"/>
    <col min="10241" max="10241" width="19.33203125" style="110" customWidth="1"/>
    <col min="10242" max="10242" width="6.6640625" style="110" customWidth="1"/>
    <col min="10243" max="10244" width="5.88671875" style="110" customWidth="1"/>
    <col min="10245" max="10245" width="6.6640625" style="110" customWidth="1"/>
    <col min="10246" max="10246" width="6.88671875" style="110" customWidth="1"/>
    <col min="10247" max="10247" width="7.109375" style="110" customWidth="1"/>
    <col min="10248" max="10248" width="6.88671875" style="110" customWidth="1"/>
    <col min="10249" max="10249" width="7.109375" style="110" customWidth="1"/>
    <col min="10250" max="10250" width="6.109375" style="110" customWidth="1"/>
    <col min="10251" max="10254" width="6.5546875" style="110"/>
    <col min="10255" max="10257" width="8.109375" style="110" customWidth="1"/>
    <col min="10258" max="10258" width="7.88671875" style="110" customWidth="1"/>
    <col min="10259" max="10259" width="6.5546875" style="110"/>
    <col min="10260" max="10264" width="7.109375" style="110" customWidth="1"/>
    <col min="10265" max="10266" width="6.5546875" style="110"/>
    <col min="10267" max="10267" width="9.44140625" style="110" bestFit="1" customWidth="1"/>
    <col min="10268" max="10496" width="6.5546875" style="110"/>
    <col min="10497" max="10497" width="19.33203125" style="110" customWidth="1"/>
    <col min="10498" max="10498" width="6.6640625" style="110" customWidth="1"/>
    <col min="10499" max="10500" width="5.88671875" style="110" customWidth="1"/>
    <col min="10501" max="10501" width="6.6640625" style="110" customWidth="1"/>
    <col min="10502" max="10502" width="6.88671875" style="110" customWidth="1"/>
    <col min="10503" max="10503" width="7.109375" style="110" customWidth="1"/>
    <col min="10504" max="10504" width="6.88671875" style="110" customWidth="1"/>
    <col min="10505" max="10505" width="7.109375" style="110" customWidth="1"/>
    <col min="10506" max="10506" width="6.109375" style="110" customWidth="1"/>
    <col min="10507" max="10510" width="6.5546875" style="110"/>
    <col min="10511" max="10513" width="8.109375" style="110" customWidth="1"/>
    <col min="10514" max="10514" width="7.88671875" style="110" customWidth="1"/>
    <col min="10515" max="10515" width="6.5546875" style="110"/>
    <col min="10516" max="10520" width="7.109375" style="110" customWidth="1"/>
    <col min="10521" max="10522" width="6.5546875" style="110"/>
    <col min="10523" max="10523" width="9.44140625" style="110" bestFit="1" customWidth="1"/>
    <col min="10524" max="10752" width="6.5546875" style="110"/>
    <col min="10753" max="10753" width="19.33203125" style="110" customWidth="1"/>
    <col min="10754" max="10754" width="6.6640625" style="110" customWidth="1"/>
    <col min="10755" max="10756" width="5.88671875" style="110" customWidth="1"/>
    <col min="10757" max="10757" width="6.6640625" style="110" customWidth="1"/>
    <col min="10758" max="10758" width="6.88671875" style="110" customWidth="1"/>
    <col min="10759" max="10759" width="7.109375" style="110" customWidth="1"/>
    <col min="10760" max="10760" width="6.88671875" style="110" customWidth="1"/>
    <col min="10761" max="10761" width="7.109375" style="110" customWidth="1"/>
    <col min="10762" max="10762" width="6.109375" style="110" customWidth="1"/>
    <col min="10763" max="10766" width="6.5546875" style="110"/>
    <col min="10767" max="10769" width="8.109375" style="110" customWidth="1"/>
    <col min="10770" max="10770" width="7.88671875" style="110" customWidth="1"/>
    <col min="10771" max="10771" width="6.5546875" style="110"/>
    <col min="10772" max="10776" width="7.109375" style="110" customWidth="1"/>
    <col min="10777" max="10778" width="6.5546875" style="110"/>
    <col min="10779" max="10779" width="9.44140625" style="110" bestFit="1" customWidth="1"/>
    <col min="10780" max="11008" width="6.5546875" style="110"/>
    <col min="11009" max="11009" width="19.33203125" style="110" customWidth="1"/>
    <col min="11010" max="11010" width="6.6640625" style="110" customWidth="1"/>
    <col min="11011" max="11012" width="5.88671875" style="110" customWidth="1"/>
    <col min="11013" max="11013" width="6.6640625" style="110" customWidth="1"/>
    <col min="11014" max="11014" width="6.88671875" style="110" customWidth="1"/>
    <col min="11015" max="11015" width="7.109375" style="110" customWidth="1"/>
    <col min="11016" max="11016" width="6.88671875" style="110" customWidth="1"/>
    <col min="11017" max="11017" width="7.109375" style="110" customWidth="1"/>
    <col min="11018" max="11018" width="6.109375" style="110" customWidth="1"/>
    <col min="11019" max="11022" width="6.5546875" style="110"/>
    <col min="11023" max="11025" width="8.109375" style="110" customWidth="1"/>
    <col min="11026" max="11026" width="7.88671875" style="110" customWidth="1"/>
    <col min="11027" max="11027" width="6.5546875" style="110"/>
    <col min="11028" max="11032" width="7.109375" style="110" customWidth="1"/>
    <col min="11033" max="11034" width="6.5546875" style="110"/>
    <col min="11035" max="11035" width="9.44140625" style="110" bestFit="1" customWidth="1"/>
    <col min="11036" max="11264" width="6.5546875" style="110"/>
    <col min="11265" max="11265" width="19.33203125" style="110" customWidth="1"/>
    <col min="11266" max="11266" width="6.6640625" style="110" customWidth="1"/>
    <col min="11267" max="11268" width="5.88671875" style="110" customWidth="1"/>
    <col min="11269" max="11269" width="6.6640625" style="110" customWidth="1"/>
    <col min="11270" max="11270" width="6.88671875" style="110" customWidth="1"/>
    <col min="11271" max="11271" width="7.109375" style="110" customWidth="1"/>
    <col min="11272" max="11272" width="6.88671875" style="110" customWidth="1"/>
    <col min="11273" max="11273" width="7.109375" style="110" customWidth="1"/>
    <col min="11274" max="11274" width="6.109375" style="110" customWidth="1"/>
    <col min="11275" max="11278" width="6.5546875" style="110"/>
    <col min="11279" max="11281" width="8.109375" style="110" customWidth="1"/>
    <col min="11282" max="11282" width="7.88671875" style="110" customWidth="1"/>
    <col min="11283" max="11283" width="6.5546875" style="110"/>
    <col min="11284" max="11288" width="7.109375" style="110" customWidth="1"/>
    <col min="11289" max="11290" width="6.5546875" style="110"/>
    <col min="11291" max="11291" width="9.44140625" style="110" bestFit="1" customWidth="1"/>
    <col min="11292" max="11520" width="6.5546875" style="110"/>
    <col min="11521" max="11521" width="19.33203125" style="110" customWidth="1"/>
    <col min="11522" max="11522" width="6.6640625" style="110" customWidth="1"/>
    <col min="11523" max="11524" width="5.88671875" style="110" customWidth="1"/>
    <col min="11525" max="11525" width="6.6640625" style="110" customWidth="1"/>
    <col min="11526" max="11526" width="6.88671875" style="110" customWidth="1"/>
    <col min="11527" max="11527" width="7.109375" style="110" customWidth="1"/>
    <col min="11528" max="11528" width="6.88671875" style="110" customWidth="1"/>
    <col min="11529" max="11529" width="7.109375" style="110" customWidth="1"/>
    <col min="11530" max="11530" width="6.109375" style="110" customWidth="1"/>
    <col min="11531" max="11534" width="6.5546875" style="110"/>
    <col min="11535" max="11537" width="8.109375" style="110" customWidth="1"/>
    <col min="11538" max="11538" width="7.88671875" style="110" customWidth="1"/>
    <col min="11539" max="11539" width="6.5546875" style="110"/>
    <col min="11540" max="11544" width="7.109375" style="110" customWidth="1"/>
    <col min="11545" max="11546" width="6.5546875" style="110"/>
    <col min="11547" max="11547" width="9.44140625" style="110" bestFit="1" customWidth="1"/>
    <col min="11548" max="11776" width="6.5546875" style="110"/>
    <col min="11777" max="11777" width="19.33203125" style="110" customWidth="1"/>
    <col min="11778" max="11778" width="6.6640625" style="110" customWidth="1"/>
    <col min="11779" max="11780" width="5.88671875" style="110" customWidth="1"/>
    <col min="11781" max="11781" width="6.6640625" style="110" customWidth="1"/>
    <col min="11782" max="11782" width="6.88671875" style="110" customWidth="1"/>
    <col min="11783" max="11783" width="7.109375" style="110" customWidth="1"/>
    <col min="11784" max="11784" width="6.88671875" style="110" customWidth="1"/>
    <col min="11785" max="11785" width="7.109375" style="110" customWidth="1"/>
    <col min="11786" max="11786" width="6.109375" style="110" customWidth="1"/>
    <col min="11787" max="11790" width="6.5546875" style="110"/>
    <col min="11791" max="11793" width="8.109375" style="110" customWidth="1"/>
    <col min="11794" max="11794" width="7.88671875" style="110" customWidth="1"/>
    <col min="11795" max="11795" width="6.5546875" style="110"/>
    <col min="11796" max="11800" width="7.109375" style="110" customWidth="1"/>
    <col min="11801" max="11802" width="6.5546875" style="110"/>
    <col min="11803" max="11803" width="9.44140625" style="110" bestFit="1" customWidth="1"/>
    <col min="11804" max="12032" width="6.5546875" style="110"/>
    <col min="12033" max="12033" width="19.33203125" style="110" customWidth="1"/>
    <col min="12034" max="12034" width="6.6640625" style="110" customWidth="1"/>
    <col min="12035" max="12036" width="5.88671875" style="110" customWidth="1"/>
    <col min="12037" max="12037" width="6.6640625" style="110" customWidth="1"/>
    <col min="12038" max="12038" width="6.88671875" style="110" customWidth="1"/>
    <col min="12039" max="12039" width="7.109375" style="110" customWidth="1"/>
    <col min="12040" max="12040" width="6.88671875" style="110" customWidth="1"/>
    <col min="12041" max="12041" width="7.109375" style="110" customWidth="1"/>
    <col min="12042" max="12042" width="6.109375" style="110" customWidth="1"/>
    <col min="12043" max="12046" width="6.5546875" style="110"/>
    <col min="12047" max="12049" width="8.109375" style="110" customWidth="1"/>
    <col min="12050" max="12050" width="7.88671875" style="110" customWidth="1"/>
    <col min="12051" max="12051" width="6.5546875" style="110"/>
    <col min="12052" max="12056" width="7.109375" style="110" customWidth="1"/>
    <col min="12057" max="12058" width="6.5546875" style="110"/>
    <col min="12059" max="12059" width="9.44140625" style="110" bestFit="1" customWidth="1"/>
    <col min="12060" max="12288" width="6.5546875" style="110"/>
    <col min="12289" max="12289" width="19.33203125" style="110" customWidth="1"/>
    <col min="12290" max="12290" width="6.6640625" style="110" customWidth="1"/>
    <col min="12291" max="12292" width="5.88671875" style="110" customWidth="1"/>
    <col min="12293" max="12293" width="6.6640625" style="110" customWidth="1"/>
    <col min="12294" max="12294" width="6.88671875" style="110" customWidth="1"/>
    <col min="12295" max="12295" width="7.109375" style="110" customWidth="1"/>
    <col min="12296" max="12296" width="6.88671875" style="110" customWidth="1"/>
    <col min="12297" max="12297" width="7.109375" style="110" customWidth="1"/>
    <col min="12298" max="12298" width="6.109375" style="110" customWidth="1"/>
    <col min="12299" max="12302" width="6.5546875" style="110"/>
    <col min="12303" max="12305" width="8.109375" style="110" customWidth="1"/>
    <col min="12306" max="12306" width="7.88671875" style="110" customWidth="1"/>
    <col min="12307" max="12307" width="6.5546875" style="110"/>
    <col min="12308" max="12312" width="7.109375" style="110" customWidth="1"/>
    <col min="12313" max="12314" width="6.5546875" style="110"/>
    <col min="12315" max="12315" width="9.44140625" style="110" bestFit="1" customWidth="1"/>
    <col min="12316" max="12544" width="6.5546875" style="110"/>
    <col min="12545" max="12545" width="19.33203125" style="110" customWidth="1"/>
    <col min="12546" max="12546" width="6.6640625" style="110" customWidth="1"/>
    <col min="12547" max="12548" width="5.88671875" style="110" customWidth="1"/>
    <col min="12549" max="12549" width="6.6640625" style="110" customWidth="1"/>
    <col min="12550" max="12550" width="6.88671875" style="110" customWidth="1"/>
    <col min="12551" max="12551" width="7.109375" style="110" customWidth="1"/>
    <col min="12552" max="12552" width="6.88671875" style="110" customWidth="1"/>
    <col min="12553" max="12553" width="7.109375" style="110" customWidth="1"/>
    <col min="12554" max="12554" width="6.109375" style="110" customWidth="1"/>
    <col min="12555" max="12558" width="6.5546875" style="110"/>
    <col min="12559" max="12561" width="8.109375" style="110" customWidth="1"/>
    <col min="12562" max="12562" width="7.88671875" style="110" customWidth="1"/>
    <col min="12563" max="12563" width="6.5546875" style="110"/>
    <col min="12564" max="12568" width="7.109375" style="110" customWidth="1"/>
    <col min="12569" max="12570" width="6.5546875" style="110"/>
    <col min="12571" max="12571" width="9.44140625" style="110" bestFit="1" customWidth="1"/>
    <col min="12572" max="12800" width="6.5546875" style="110"/>
    <col min="12801" max="12801" width="19.33203125" style="110" customWidth="1"/>
    <col min="12802" max="12802" width="6.6640625" style="110" customWidth="1"/>
    <col min="12803" max="12804" width="5.88671875" style="110" customWidth="1"/>
    <col min="12805" max="12805" width="6.6640625" style="110" customWidth="1"/>
    <col min="12806" max="12806" width="6.88671875" style="110" customWidth="1"/>
    <col min="12807" max="12807" width="7.109375" style="110" customWidth="1"/>
    <col min="12808" max="12808" width="6.88671875" style="110" customWidth="1"/>
    <col min="12809" max="12809" width="7.109375" style="110" customWidth="1"/>
    <col min="12810" max="12810" width="6.109375" style="110" customWidth="1"/>
    <col min="12811" max="12814" width="6.5546875" style="110"/>
    <col min="12815" max="12817" width="8.109375" style="110" customWidth="1"/>
    <col min="12818" max="12818" width="7.88671875" style="110" customWidth="1"/>
    <col min="12819" max="12819" width="6.5546875" style="110"/>
    <col min="12820" max="12824" width="7.109375" style="110" customWidth="1"/>
    <col min="12825" max="12826" width="6.5546875" style="110"/>
    <col min="12827" max="12827" width="9.44140625" style="110" bestFit="1" customWidth="1"/>
    <col min="12828" max="13056" width="6.5546875" style="110"/>
    <col min="13057" max="13057" width="19.33203125" style="110" customWidth="1"/>
    <col min="13058" max="13058" width="6.6640625" style="110" customWidth="1"/>
    <col min="13059" max="13060" width="5.88671875" style="110" customWidth="1"/>
    <col min="13061" max="13061" width="6.6640625" style="110" customWidth="1"/>
    <col min="13062" max="13062" width="6.88671875" style="110" customWidth="1"/>
    <col min="13063" max="13063" width="7.109375" style="110" customWidth="1"/>
    <col min="13064" max="13064" width="6.88671875" style="110" customWidth="1"/>
    <col min="13065" max="13065" width="7.109375" style="110" customWidth="1"/>
    <col min="13066" max="13066" width="6.109375" style="110" customWidth="1"/>
    <col min="13067" max="13070" width="6.5546875" style="110"/>
    <col min="13071" max="13073" width="8.109375" style="110" customWidth="1"/>
    <col min="13074" max="13074" width="7.88671875" style="110" customWidth="1"/>
    <col min="13075" max="13075" width="6.5546875" style="110"/>
    <col min="13076" max="13080" width="7.109375" style="110" customWidth="1"/>
    <col min="13081" max="13082" width="6.5546875" style="110"/>
    <col min="13083" max="13083" width="9.44140625" style="110" bestFit="1" customWidth="1"/>
    <col min="13084" max="13312" width="6.5546875" style="110"/>
    <col min="13313" max="13313" width="19.33203125" style="110" customWidth="1"/>
    <col min="13314" max="13314" width="6.6640625" style="110" customWidth="1"/>
    <col min="13315" max="13316" width="5.88671875" style="110" customWidth="1"/>
    <col min="13317" max="13317" width="6.6640625" style="110" customWidth="1"/>
    <col min="13318" max="13318" width="6.88671875" style="110" customWidth="1"/>
    <col min="13319" max="13319" width="7.109375" style="110" customWidth="1"/>
    <col min="13320" max="13320" width="6.88671875" style="110" customWidth="1"/>
    <col min="13321" max="13321" width="7.109375" style="110" customWidth="1"/>
    <col min="13322" max="13322" width="6.109375" style="110" customWidth="1"/>
    <col min="13323" max="13326" width="6.5546875" style="110"/>
    <col min="13327" max="13329" width="8.109375" style="110" customWidth="1"/>
    <col min="13330" max="13330" width="7.88671875" style="110" customWidth="1"/>
    <col min="13331" max="13331" width="6.5546875" style="110"/>
    <col min="13332" max="13336" width="7.109375" style="110" customWidth="1"/>
    <col min="13337" max="13338" width="6.5546875" style="110"/>
    <col min="13339" max="13339" width="9.44140625" style="110" bestFit="1" customWidth="1"/>
    <col min="13340" max="13568" width="6.5546875" style="110"/>
    <col min="13569" max="13569" width="19.33203125" style="110" customWidth="1"/>
    <col min="13570" max="13570" width="6.6640625" style="110" customWidth="1"/>
    <col min="13571" max="13572" width="5.88671875" style="110" customWidth="1"/>
    <col min="13573" max="13573" width="6.6640625" style="110" customWidth="1"/>
    <col min="13574" max="13574" width="6.88671875" style="110" customWidth="1"/>
    <col min="13575" max="13575" width="7.109375" style="110" customWidth="1"/>
    <col min="13576" max="13576" width="6.88671875" style="110" customWidth="1"/>
    <col min="13577" max="13577" width="7.109375" style="110" customWidth="1"/>
    <col min="13578" max="13578" width="6.109375" style="110" customWidth="1"/>
    <col min="13579" max="13582" width="6.5546875" style="110"/>
    <col min="13583" max="13585" width="8.109375" style="110" customWidth="1"/>
    <col min="13586" max="13586" width="7.88671875" style="110" customWidth="1"/>
    <col min="13587" max="13587" width="6.5546875" style="110"/>
    <col min="13588" max="13592" width="7.109375" style="110" customWidth="1"/>
    <col min="13593" max="13594" width="6.5546875" style="110"/>
    <col min="13595" max="13595" width="9.44140625" style="110" bestFit="1" customWidth="1"/>
    <col min="13596" max="13824" width="6.5546875" style="110"/>
    <col min="13825" max="13825" width="19.33203125" style="110" customWidth="1"/>
    <col min="13826" max="13826" width="6.6640625" style="110" customWidth="1"/>
    <col min="13827" max="13828" width="5.88671875" style="110" customWidth="1"/>
    <col min="13829" max="13829" width="6.6640625" style="110" customWidth="1"/>
    <col min="13830" max="13830" width="6.88671875" style="110" customWidth="1"/>
    <col min="13831" max="13831" width="7.109375" style="110" customWidth="1"/>
    <col min="13832" max="13832" width="6.88671875" style="110" customWidth="1"/>
    <col min="13833" max="13833" width="7.109375" style="110" customWidth="1"/>
    <col min="13834" max="13834" width="6.109375" style="110" customWidth="1"/>
    <col min="13835" max="13838" width="6.5546875" style="110"/>
    <col min="13839" max="13841" width="8.109375" style="110" customWidth="1"/>
    <col min="13842" max="13842" width="7.88671875" style="110" customWidth="1"/>
    <col min="13843" max="13843" width="6.5546875" style="110"/>
    <col min="13844" max="13848" width="7.109375" style="110" customWidth="1"/>
    <col min="13849" max="13850" width="6.5546875" style="110"/>
    <col min="13851" max="13851" width="9.44140625" style="110" bestFit="1" customWidth="1"/>
    <col min="13852" max="14080" width="6.5546875" style="110"/>
    <col min="14081" max="14081" width="19.33203125" style="110" customWidth="1"/>
    <col min="14082" max="14082" width="6.6640625" style="110" customWidth="1"/>
    <col min="14083" max="14084" width="5.88671875" style="110" customWidth="1"/>
    <col min="14085" max="14085" width="6.6640625" style="110" customWidth="1"/>
    <col min="14086" max="14086" width="6.88671875" style="110" customWidth="1"/>
    <col min="14087" max="14087" width="7.109375" style="110" customWidth="1"/>
    <col min="14088" max="14088" width="6.88671875" style="110" customWidth="1"/>
    <col min="14089" max="14089" width="7.109375" style="110" customWidth="1"/>
    <col min="14090" max="14090" width="6.109375" style="110" customWidth="1"/>
    <col min="14091" max="14094" width="6.5546875" style="110"/>
    <col min="14095" max="14097" width="8.109375" style="110" customWidth="1"/>
    <col min="14098" max="14098" width="7.88671875" style="110" customWidth="1"/>
    <col min="14099" max="14099" width="6.5546875" style="110"/>
    <col min="14100" max="14104" width="7.109375" style="110" customWidth="1"/>
    <col min="14105" max="14106" width="6.5546875" style="110"/>
    <col min="14107" max="14107" width="9.44140625" style="110" bestFit="1" customWidth="1"/>
    <col min="14108" max="14336" width="6.5546875" style="110"/>
    <col min="14337" max="14337" width="19.33203125" style="110" customWidth="1"/>
    <col min="14338" max="14338" width="6.6640625" style="110" customWidth="1"/>
    <col min="14339" max="14340" width="5.88671875" style="110" customWidth="1"/>
    <col min="14341" max="14341" width="6.6640625" style="110" customWidth="1"/>
    <col min="14342" max="14342" width="6.88671875" style="110" customWidth="1"/>
    <col min="14343" max="14343" width="7.109375" style="110" customWidth="1"/>
    <col min="14344" max="14344" width="6.88671875" style="110" customWidth="1"/>
    <col min="14345" max="14345" width="7.109375" style="110" customWidth="1"/>
    <col min="14346" max="14346" width="6.109375" style="110" customWidth="1"/>
    <col min="14347" max="14350" width="6.5546875" style="110"/>
    <col min="14351" max="14353" width="8.109375" style="110" customWidth="1"/>
    <col min="14354" max="14354" width="7.88671875" style="110" customWidth="1"/>
    <col min="14355" max="14355" width="6.5546875" style="110"/>
    <col min="14356" max="14360" width="7.109375" style="110" customWidth="1"/>
    <col min="14361" max="14362" width="6.5546875" style="110"/>
    <col min="14363" max="14363" width="9.44140625" style="110" bestFit="1" customWidth="1"/>
    <col min="14364" max="14592" width="6.5546875" style="110"/>
    <col min="14593" max="14593" width="19.33203125" style="110" customWidth="1"/>
    <col min="14594" max="14594" width="6.6640625" style="110" customWidth="1"/>
    <col min="14595" max="14596" width="5.88671875" style="110" customWidth="1"/>
    <col min="14597" max="14597" width="6.6640625" style="110" customWidth="1"/>
    <col min="14598" max="14598" width="6.88671875" style="110" customWidth="1"/>
    <col min="14599" max="14599" width="7.109375" style="110" customWidth="1"/>
    <col min="14600" max="14600" width="6.88671875" style="110" customWidth="1"/>
    <col min="14601" max="14601" width="7.109375" style="110" customWidth="1"/>
    <col min="14602" max="14602" width="6.109375" style="110" customWidth="1"/>
    <col min="14603" max="14606" width="6.5546875" style="110"/>
    <col min="14607" max="14609" width="8.109375" style="110" customWidth="1"/>
    <col min="14610" max="14610" width="7.88671875" style="110" customWidth="1"/>
    <col min="14611" max="14611" width="6.5546875" style="110"/>
    <col min="14612" max="14616" width="7.109375" style="110" customWidth="1"/>
    <col min="14617" max="14618" width="6.5546875" style="110"/>
    <col min="14619" max="14619" width="9.44140625" style="110" bestFit="1" customWidth="1"/>
    <col min="14620" max="14848" width="6.5546875" style="110"/>
    <col min="14849" max="14849" width="19.33203125" style="110" customWidth="1"/>
    <col min="14850" max="14850" width="6.6640625" style="110" customWidth="1"/>
    <col min="14851" max="14852" width="5.88671875" style="110" customWidth="1"/>
    <col min="14853" max="14853" width="6.6640625" style="110" customWidth="1"/>
    <col min="14854" max="14854" width="6.88671875" style="110" customWidth="1"/>
    <col min="14855" max="14855" width="7.109375" style="110" customWidth="1"/>
    <col min="14856" max="14856" width="6.88671875" style="110" customWidth="1"/>
    <col min="14857" max="14857" width="7.109375" style="110" customWidth="1"/>
    <col min="14858" max="14858" width="6.109375" style="110" customWidth="1"/>
    <col min="14859" max="14862" width="6.5546875" style="110"/>
    <col min="14863" max="14865" width="8.109375" style="110" customWidth="1"/>
    <col min="14866" max="14866" width="7.88671875" style="110" customWidth="1"/>
    <col min="14867" max="14867" width="6.5546875" style="110"/>
    <col min="14868" max="14872" width="7.109375" style="110" customWidth="1"/>
    <col min="14873" max="14874" width="6.5546875" style="110"/>
    <col min="14875" max="14875" width="9.44140625" style="110" bestFit="1" customWidth="1"/>
    <col min="14876" max="15104" width="6.5546875" style="110"/>
    <col min="15105" max="15105" width="19.33203125" style="110" customWidth="1"/>
    <col min="15106" max="15106" width="6.6640625" style="110" customWidth="1"/>
    <col min="15107" max="15108" width="5.88671875" style="110" customWidth="1"/>
    <col min="15109" max="15109" width="6.6640625" style="110" customWidth="1"/>
    <col min="15110" max="15110" width="6.88671875" style="110" customWidth="1"/>
    <col min="15111" max="15111" width="7.109375" style="110" customWidth="1"/>
    <col min="15112" max="15112" width="6.88671875" style="110" customWidth="1"/>
    <col min="15113" max="15113" width="7.109375" style="110" customWidth="1"/>
    <col min="15114" max="15114" width="6.109375" style="110" customWidth="1"/>
    <col min="15115" max="15118" width="6.5546875" style="110"/>
    <col min="15119" max="15121" width="8.109375" style="110" customWidth="1"/>
    <col min="15122" max="15122" width="7.88671875" style="110" customWidth="1"/>
    <col min="15123" max="15123" width="6.5546875" style="110"/>
    <col min="15124" max="15128" width="7.109375" style="110" customWidth="1"/>
    <col min="15129" max="15130" width="6.5546875" style="110"/>
    <col min="15131" max="15131" width="9.44140625" style="110" bestFit="1" customWidth="1"/>
    <col min="15132" max="15360" width="6.5546875" style="110"/>
    <col min="15361" max="15361" width="19.33203125" style="110" customWidth="1"/>
    <col min="15362" max="15362" width="6.6640625" style="110" customWidth="1"/>
    <col min="15363" max="15364" width="5.88671875" style="110" customWidth="1"/>
    <col min="15365" max="15365" width="6.6640625" style="110" customWidth="1"/>
    <col min="15366" max="15366" width="6.88671875" style="110" customWidth="1"/>
    <col min="15367" max="15367" width="7.109375" style="110" customWidth="1"/>
    <col min="15368" max="15368" width="6.88671875" style="110" customWidth="1"/>
    <col min="15369" max="15369" width="7.109375" style="110" customWidth="1"/>
    <col min="15370" max="15370" width="6.109375" style="110" customWidth="1"/>
    <col min="15371" max="15374" width="6.5546875" style="110"/>
    <col min="15375" max="15377" width="8.109375" style="110" customWidth="1"/>
    <col min="15378" max="15378" width="7.88671875" style="110" customWidth="1"/>
    <col min="15379" max="15379" width="6.5546875" style="110"/>
    <col min="15380" max="15384" width="7.109375" style="110" customWidth="1"/>
    <col min="15385" max="15386" width="6.5546875" style="110"/>
    <col min="15387" max="15387" width="9.44140625" style="110" bestFit="1" customWidth="1"/>
    <col min="15388" max="15616" width="6.5546875" style="110"/>
    <col min="15617" max="15617" width="19.33203125" style="110" customWidth="1"/>
    <col min="15618" max="15618" width="6.6640625" style="110" customWidth="1"/>
    <col min="15619" max="15620" width="5.88671875" style="110" customWidth="1"/>
    <col min="15621" max="15621" width="6.6640625" style="110" customWidth="1"/>
    <col min="15622" max="15622" width="6.88671875" style="110" customWidth="1"/>
    <col min="15623" max="15623" width="7.109375" style="110" customWidth="1"/>
    <col min="15624" max="15624" width="6.88671875" style="110" customWidth="1"/>
    <col min="15625" max="15625" width="7.109375" style="110" customWidth="1"/>
    <col min="15626" max="15626" width="6.109375" style="110" customWidth="1"/>
    <col min="15627" max="15630" width="6.5546875" style="110"/>
    <col min="15631" max="15633" width="8.109375" style="110" customWidth="1"/>
    <col min="15634" max="15634" width="7.88671875" style="110" customWidth="1"/>
    <col min="15635" max="15635" width="6.5546875" style="110"/>
    <col min="15636" max="15640" width="7.109375" style="110" customWidth="1"/>
    <col min="15641" max="15642" width="6.5546875" style="110"/>
    <col min="15643" max="15643" width="9.44140625" style="110" bestFit="1" customWidth="1"/>
    <col min="15644" max="15872" width="6.5546875" style="110"/>
    <col min="15873" max="15873" width="19.33203125" style="110" customWidth="1"/>
    <col min="15874" max="15874" width="6.6640625" style="110" customWidth="1"/>
    <col min="15875" max="15876" width="5.88671875" style="110" customWidth="1"/>
    <col min="15877" max="15877" width="6.6640625" style="110" customWidth="1"/>
    <col min="15878" max="15878" width="6.88671875" style="110" customWidth="1"/>
    <col min="15879" max="15879" width="7.109375" style="110" customWidth="1"/>
    <col min="15880" max="15880" width="6.88671875" style="110" customWidth="1"/>
    <col min="15881" max="15881" width="7.109375" style="110" customWidth="1"/>
    <col min="15882" max="15882" width="6.109375" style="110" customWidth="1"/>
    <col min="15883" max="15886" width="6.5546875" style="110"/>
    <col min="15887" max="15889" width="8.109375" style="110" customWidth="1"/>
    <col min="15890" max="15890" width="7.88671875" style="110" customWidth="1"/>
    <col min="15891" max="15891" width="6.5546875" style="110"/>
    <col min="15892" max="15896" width="7.109375" style="110" customWidth="1"/>
    <col min="15897" max="15898" width="6.5546875" style="110"/>
    <col min="15899" max="15899" width="9.44140625" style="110" bestFit="1" customWidth="1"/>
    <col min="15900" max="16128" width="6.5546875" style="110"/>
    <col min="16129" max="16129" width="19.33203125" style="110" customWidth="1"/>
    <col min="16130" max="16130" width="6.6640625" style="110" customWidth="1"/>
    <col min="16131" max="16132" width="5.88671875" style="110" customWidth="1"/>
    <col min="16133" max="16133" width="6.6640625" style="110" customWidth="1"/>
    <col min="16134" max="16134" width="6.88671875" style="110" customWidth="1"/>
    <col min="16135" max="16135" width="7.109375" style="110" customWidth="1"/>
    <col min="16136" max="16136" width="6.88671875" style="110" customWidth="1"/>
    <col min="16137" max="16137" width="7.109375" style="110" customWidth="1"/>
    <col min="16138" max="16138" width="6.109375" style="110" customWidth="1"/>
    <col min="16139" max="16142" width="6.5546875" style="110"/>
    <col min="16143" max="16145" width="8.109375" style="110" customWidth="1"/>
    <col min="16146" max="16146" width="7.88671875" style="110" customWidth="1"/>
    <col min="16147" max="16147" width="6.5546875" style="110"/>
    <col min="16148" max="16152" width="7.109375" style="110" customWidth="1"/>
    <col min="16153" max="16154" width="6.5546875" style="110"/>
    <col min="16155" max="16155" width="9.44140625" style="110" bestFit="1" customWidth="1"/>
    <col min="16156" max="16384" width="6.5546875" style="110"/>
  </cols>
  <sheetData>
    <row r="1" spans="1:27" ht="12.9" customHeight="1" x14ac:dyDescent="0.3">
      <c r="A1" s="109" t="s">
        <v>142</v>
      </c>
    </row>
    <row r="2" spans="1:27" ht="12.9" customHeight="1" x14ac:dyDescent="0.3">
      <c r="A2" s="111" t="s">
        <v>143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</row>
    <row r="3" spans="1:27" ht="11.25" customHeight="1" x14ac:dyDescent="0.3">
      <c r="A3" s="113" t="s">
        <v>144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</row>
    <row r="4" spans="1:27" ht="3.75" customHeight="1" x14ac:dyDescent="0.3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</row>
    <row r="5" spans="1:27" ht="9.9" customHeight="1" x14ac:dyDescent="0.3">
      <c r="A5" s="156" t="s">
        <v>145</v>
      </c>
      <c r="B5" s="158" t="s">
        <v>146</v>
      </c>
      <c r="C5" s="154">
        <v>2001</v>
      </c>
      <c r="D5" s="154">
        <v>2002</v>
      </c>
      <c r="E5" s="154">
        <v>2003</v>
      </c>
      <c r="F5" s="154">
        <v>2004</v>
      </c>
      <c r="G5" s="154">
        <v>2005</v>
      </c>
      <c r="H5" s="154">
        <v>2006</v>
      </c>
      <c r="I5" s="154">
        <v>2007</v>
      </c>
      <c r="J5" s="154">
        <v>2008</v>
      </c>
      <c r="K5" s="154">
        <v>2009</v>
      </c>
      <c r="L5" s="154">
        <v>2010</v>
      </c>
      <c r="M5" s="154">
        <v>2011</v>
      </c>
      <c r="N5" s="154">
        <v>2012</v>
      </c>
      <c r="O5" s="154">
        <v>2013</v>
      </c>
      <c r="P5" s="154">
        <v>2014</v>
      </c>
      <c r="Q5" s="154">
        <v>2015</v>
      </c>
      <c r="R5" s="154">
        <v>2016</v>
      </c>
      <c r="S5" s="154">
        <v>2017</v>
      </c>
      <c r="T5" s="154" t="s">
        <v>147</v>
      </c>
      <c r="U5" s="154">
        <v>2019</v>
      </c>
      <c r="V5" s="154">
        <v>2020</v>
      </c>
      <c r="W5" s="154">
        <v>2021</v>
      </c>
      <c r="X5" s="154">
        <v>2022</v>
      </c>
    </row>
    <row r="6" spans="1:27" ht="9.9" customHeight="1" x14ac:dyDescent="0.3">
      <c r="A6" s="157"/>
      <c r="B6" s="159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</row>
    <row r="7" spans="1:27" ht="6" customHeight="1" x14ac:dyDescent="0.3">
      <c r="A7" s="117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27" ht="19.5" customHeight="1" x14ac:dyDescent="0.3">
      <c r="A8" s="119" t="s">
        <v>77</v>
      </c>
      <c r="B8" s="120">
        <f t="shared" ref="B8:S8" si="0">+B9+B17+B21</f>
        <v>34046</v>
      </c>
      <c r="C8" s="120">
        <f t="shared" si="0"/>
        <v>35711.800000000003</v>
      </c>
      <c r="D8" s="120">
        <f t="shared" si="0"/>
        <v>35772</v>
      </c>
      <c r="E8" s="120">
        <f t="shared" si="0"/>
        <v>44516</v>
      </c>
      <c r="F8" s="120">
        <f t="shared" si="0"/>
        <v>40892.86159</v>
      </c>
      <c r="G8" s="120">
        <f t="shared" si="0"/>
        <v>46183.691103999998</v>
      </c>
      <c r="H8" s="120">
        <f t="shared" si="0"/>
        <v>47038.640736000001</v>
      </c>
      <c r="I8" s="120">
        <f t="shared" si="0"/>
        <v>51322.614592999998</v>
      </c>
      <c r="J8" s="120">
        <f t="shared" si="0"/>
        <v>59913.633965000001</v>
      </c>
      <c r="K8" s="120">
        <f t="shared" si="0"/>
        <v>59917.519103999992</v>
      </c>
      <c r="L8" s="120">
        <f t="shared" si="0"/>
        <v>71960</v>
      </c>
      <c r="M8" s="120">
        <f t="shared" si="0"/>
        <v>76433</v>
      </c>
      <c r="N8" s="120">
        <f t="shared" si="0"/>
        <v>79762.3</v>
      </c>
      <c r="O8" s="120">
        <f t="shared" si="0"/>
        <v>90269.400000000009</v>
      </c>
      <c r="P8" s="120">
        <f t="shared" si="0"/>
        <v>101992.6</v>
      </c>
      <c r="Q8" s="120">
        <f t="shared" si="0"/>
        <v>114810</v>
      </c>
      <c r="R8" s="120">
        <f t="shared" si="0"/>
        <v>123632</v>
      </c>
      <c r="S8" s="120">
        <f t="shared" si="0"/>
        <v>127332.36409</v>
      </c>
      <c r="T8" s="120">
        <f>T9+T17+T21</f>
        <v>157158.74765099998</v>
      </c>
      <c r="U8" s="120">
        <f>U9+U17+U21</f>
        <v>168074.407244</v>
      </c>
      <c r="V8" s="120">
        <f>V9+V17+V21</f>
        <v>177367.85970700003</v>
      </c>
      <c r="W8" s="120">
        <f>W9+W17+W21</f>
        <v>183029.770158</v>
      </c>
      <c r="X8" s="120">
        <f>X9+X17+X21</f>
        <v>197001.66901399998</v>
      </c>
      <c r="Y8" s="121"/>
      <c r="AA8" s="121"/>
    </row>
    <row r="9" spans="1:27" ht="19.5" customHeight="1" x14ac:dyDescent="0.3">
      <c r="A9" s="119" t="s">
        <v>148</v>
      </c>
      <c r="B9" s="122">
        <f>SUM(B10:B16)</f>
        <v>3491.5</v>
      </c>
      <c r="C9" s="122">
        <f t="shared" ref="C9:X9" si="1">SUM(C10:C16)</f>
        <v>3408.4</v>
      </c>
      <c r="D9" s="122">
        <f t="shared" si="1"/>
        <v>2982</v>
      </c>
      <c r="E9" s="122">
        <f t="shared" si="1"/>
        <v>5184.8</v>
      </c>
      <c r="F9" s="122">
        <f t="shared" si="1"/>
        <v>3209.5528839999997</v>
      </c>
      <c r="G9" s="122">
        <f t="shared" si="1"/>
        <v>3455.3738320000007</v>
      </c>
      <c r="H9" s="122">
        <f t="shared" si="1"/>
        <v>3854.8871280000003</v>
      </c>
      <c r="I9" s="122">
        <f t="shared" si="1"/>
        <v>5078.2391179999995</v>
      </c>
      <c r="J9" s="122">
        <f t="shared" si="1"/>
        <v>7096.1509420000002</v>
      </c>
      <c r="K9" s="122">
        <f t="shared" si="1"/>
        <v>7678.8859109999994</v>
      </c>
      <c r="L9" s="122">
        <f t="shared" si="1"/>
        <v>10441</v>
      </c>
      <c r="M9" s="122">
        <f t="shared" si="1"/>
        <v>12925</v>
      </c>
      <c r="N9" s="122">
        <f t="shared" si="1"/>
        <v>12621.8</v>
      </c>
      <c r="O9" s="122">
        <f t="shared" si="1"/>
        <v>14545</v>
      </c>
      <c r="P9" s="122">
        <f t="shared" si="1"/>
        <v>17029.400000000001</v>
      </c>
      <c r="Q9" s="122">
        <f t="shared" si="1"/>
        <v>17992</v>
      </c>
      <c r="R9" s="122">
        <f t="shared" si="1"/>
        <v>19017.199999999997</v>
      </c>
      <c r="S9" s="122">
        <f t="shared" si="1"/>
        <v>19943.292696999997</v>
      </c>
      <c r="T9" s="122">
        <f t="shared" si="1"/>
        <v>28147.255641999996</v>
      </c>
      <c r="U9" s="122">
        <f t="shared" si="1"/>
        <v>31148.952444000002</v>
      </c>
      <c r="V9" s="122">
        <f t="shared" si="1"/>
        <v>35197.922939000004</v>
      </c>
      <c r="W9" s="122">
        <f t="shared" si="1"/>
        <v>36428.203858000008</v>
      </c>
      <c r="X9" s="122">
        <f t="shared" si="1"/>
        <v>35780.915707</v>
      </c>
    </row>
    <row r="10" spans="1:27" ht="20.25" customHeight="1" x14ac:dyDescent="0.3">
      <c r="A10" s="123" t="s">
        <v>149</v>
      </c>
      <c r="B10" s="124">
        <v>1584.5</v>
      </c>
      <c r="C10" s="124">
        <v>1548.4</v>
      </c>
      <c r="D10" s="124">
        <v>1318</v>
      </c>
      <c r="E10" s="124">
        <v>2561.5</v>
      </c>
      <c r="F10" s="125">
        <v>1207.9234799999999</v>
      </c>
      <c r="G10" s="125">
        <v>1338.3857049999999</v>
      </c>
      <c r="H10" s="125">
        <v>1435.0921040000001</v>
      </c>
      <c r="I10" s="125">
        <v>2149.7208000000001</v>
      </c>
      <c r="J10" s="125">
        <v>3363.1752860000001</v>
      </c>
      <c r="K10" s="125">
        <v>4127.7689180000007</v>
      </c>
      <c r="L10" s="125">
        <v>6310</v>
      </c>
      <c r="M10" s="125">
        <v>8406</v>
      </c>
      <c r="N10" s="125">
        <v>7881.4</v>
      </c>
      <c r="O10" s="125">
        <v>8689</v>
      </c>
      <c r="P10" s="125">
        <v>10248</v>
      </c>
      <c r="Q10" s="125">
        <v>9833</v>
      </c>
      <c r="R10" s="125">
        <v>11114.2</v>
      </c>
      <c r="S10" s="125">
        <v>12120.576003</v>
      </c>
      <c r="T10" s="125">
        <v>15249.540582</v>
      </c>
      <c r="U10" s="125">
        <v>16563.194900999999</v>
      </c>
      <c r="V10" s="125">
        <v>19074.180912</v>
      </c>
      <c r="W10" s="125">
        <v>19008.38625</v>
      </c>
      <c r="X10" s="125">
        <v>19578.471616999999</v>
      </c>
    </row>
    <row r="11" spans="1:27" ht="19.5" customHeight="1" x14ac:dyDescent="0.3">
      <c r="A11" s="126" t="s">
        <v>150</v>
      </c>
      <c r="B11" s="124">
        <v>1135</v>
      </c>
      <c r="C11" s="124">
        <v>1070</v>
      </c>
      <c r="D11" s="124">
        <v>960</v>
      </c>
      <c r="E11" s="124">
        <v>1549.1</v>
      </c>
      <c r="F11" s="125">
        <v>781.36010899999997</v>
      </c>
      <c r="G11" s="125">
        <v>870.28856800000005</v>
      </c>
      <c r="H11" s="125">
        <v>986.16434500000003</v>
      </c>
      <c r="I11" s="125">
        <v>1390.670038</v>
      </c>
      <c r="J11" s="125">
        <v>1513.3639250000001</v>
      </c>
      <c r="K11" s="125">
        <v>1582.0039749999994</v>
      </c>
      <c r="L11" s="125">
        <v>1684.5</v>
      </c>
      <c r="M11" s="125">
        <v>1706</v>
      </c>
      <c r="N11" s="125">
        <v>1774.4</v>
      </c>
      <c r="O11" s="125">
        <v>2319</v>
      </c>
      <c r="P11" s="125">
        <v>2491.3000000000002</v>
      </c>
      <c r="Q11" s="125">
        <v>3049</v>
      </c>
      <c r="R11" s="125">
        <v>2968.4</v>
      </c>
      <c r="S11" s="125">
        <v>3196.2653220000002</v>
      </c>
      <c r="T11" s="125">
        <v>6417.053242</v>
      </c>
      <c r="U11" s="125">
        <v>7847.9083700000001</v>
      </c>
      <c r="V11" s="125">
        <v>8610.0130169999993</v>
      </c>
      <c r="W11" s="125">
        <v>11740.987798</v>
      </c>
      <c r="X11" s="125">
        <v>9554.0714349999998</v>
      </c>
    </row>
    <row r="12" spans="1:27" ht="19.5" customHeight="1" x14ac:dyDescent="0.3">
      <c r="A12" s="127" t="s">
        <v>151</v>
      </c>
      <c r="B12" s="124">
        <v>120</v>
      </c>
      <c r="C12" s="124">
        <v>160</v>
      </c>
      <c r="D12" s="124">
        <v>110</v>
      </c>
      <c r="E12" s="124">
        <v>91.6</v>
      </c>
      <c r="F12" s="124">
        <v>283.02176700000001</v>
      </c>
      <c r="G12" s="124">
        <v>280.76406600000001</v>
      </c>
      <c r="H12" s="124">
        <v>250.69516200000001</v>
      </c>
      <c r="I12" s="124">
        <v>352.86182000000002</v>
      </c>
      <c r="J12" s="125">
        <v>678.39936699999998</v>
      </c>
      <c r="K12" s="125">
        <v>588.19321799999977</v>
      </c>
      <c r="L12" s="125">
        <v>703.5</v>
      </c>
      <c r="M12" s="125">
        <v>966</v>
      </c>
      <c r="N12" s="125">
        <v>1200</v>
      </c>
      <c r="O12" s="125">
        <v>1397.5</v>
      </c>
      <c r="P12" s="125">
        <v>2043</v>
      </c>
      <c r="Q12" s="125">
        <v>2803</v>
      </c>
      <c r="R12" s="125">
        <v>2435</v>
      </c>
      <c r="S12" s="125">
        <v>1854.244516</v>
      </c>
      <c r="T12" s="125">
        <v>2703.0351690000002</v>
      </c>
      <c r="U12" s="125">
        <v>2559.1742199999999</v>
      </c>
      <c r="V12" s="125">
        <v>2797.4959359999998</v>
      </c>
      <c r="W12" s="125">
        <v>2325.4455210000001</v>
      </c>
      <c r="X12" s="125">
        <v>2164.1155279999998</v>
      </c>
    </row>
    <row r="13" spans="1:27" ht="19.5" customHeight="1" x14ac:dyDescent="0.3">
      <c r="A13" s="127" t="s">
        <v>152</v>
      </c>
      <c r="B13" s="124">
        <v>129</v>
      </c>
      <c r="C13" s="124">
        <v>137</v>
      </c>
      <c r="D13" s="124">
        <v>108</v>
      </c>
      <c r="E13" s="124">
        <v>104.7</v>
      </c>
      <c r="F13" s="124">
        <v>298.21724699999999</v>
      </c>
      <c r="G13" s="124">
        <v>278.657782</v>
      </c>
      <c r="H13" s="124">
        <v>334.85092900000001</v>
      </c>
      <c r="I13" s="124">
        <v>291.45989200000002</v>
      </c>
      <c r="J13" s="125">
        <v>366.521951</v>
      </c>
      <c r="K13" s="125">
        <v>336</v>
      </c>
      <c r="L13" s="125">
        <v>367</v>
      </c>
      <c r="M13" s="125">
        <v>432</v>
      </c>
      <c r="N13" s="125">
        <v>506</v>
      </c>
      <c r="O13" s="125">
        <v>573</v>
      </c>
      <c r="P13" s="125">
        <v>583</v>
      </c>
      <c r="Q13" s="125">
        <v>707</v>
      </c>
      <c r="R13" s="125">
        <v>880.3</v>
      </c>
      <c r="S13" s="125">
        <v>951.22873400000003</v>
      </c>
      <c r="T13" s="125">
        <v>1266.9658460000001</v>
      </c>
      <c r="U13" s="125">
        <v>1195.911196</v>
      </c>
      <c r="V13" s="125">
        <v>1255.1236060000001</v>
      </c>
      <c r="W13" s="125">
        <v>1144.3690899999999</v>
      </c>
      <c r="X13" s="125">
        <v>1572.3201770000001</v>
      </c>
    </row>
    <row r="14" spans="1:27" ht="19.5" customHeight="1" x14ac:dyDescent="0.3">
      <c r="A14" s="123" t="s">
        <v>153</v>
      </c>
      <c r="B14" s="124">
        <v>63</v>
      </c>
      <c r="C14" s="124">
        <v>87</v>
      </c>
      <c r="D14" s="124">
        <v>86</v>
      </c>
      <c r="E14" s="124">
        <v>97</v>
      </c>
      <c r="F14" s="124">
        <v>184.974526</v>
      </c>
      <c r="G14" s="124">
        <v>187.062186</v>
      </c>
      <c r="H14" s="124">
        <v>217.22925699999999</v>
      </c>
      <c r="I14" s="124">
        <v>126.95483299999999</v>
      </c>
      <c r="J14" s="125">
        <v>197.007488</v>
      </c>
      <c r="K14" s="125">
        <v>221.50301900000005</v>
      </c>
      <c r="L14" s="125">
        <v>281.5</v>
      </c>
      <c r="M14" s="125">
        <v>265</v>
      </c>
      <c r="N14" s="125">
        <v>326</v>
      </c>
      <c r="O14" s="125">
        <v>298.5</v>
      </c>
      <c r="P14" s="125">
        <v>370.1</v>
      </c>
      <c r="Q14" s="125">
        <v>312</v>
      </c>
      <c r="R14" s="125">
        <v>295</v>
      </c>
      <c r="S14" s="125">
        <v>400.03655600000002</v>
      </c>
      <c r="T14" s="125">
        <v>856.24341100000004</v>
      </c>
      <c r="U14" s="125">
        <v>1429.999456</v>
      </c>
      <c r="V14" s="125">
        <v>1732.231736</v>
      </c>
      <c r="W14" s="125">
        <v>822.59141699999998</v>
      </c>
      <c r="X14" s="125">
        <v>1374.1459809999999</v>
      </c>
    </row>
    <row r="15" spans="1:27" ht="19.5" customHeight="1" x14ac:dyDescent="0.3">
      <c r="A15" s="123" t="s">
        <v>154</v>
      </c>
      <c r="B15" s="124">
        <v>366</v>
      </c>
      <c r="C15" s="124">
        <v>294</v>
      </c>
      <c r="D15" s="124">
        <v>297</v>
      </c>
      <c r="E15" s="124">
        <v>684.2</v>
      </c>
      <c r="F15" s="124">
        <v>355.93968799999999</v>
      </c>
      <c r="G15" s="124">
        <v>400.377927</v>
      </c>
      <c r="H15" s="124">
        <v>525.27590399999997</v>
      </c>
      <c r="I15" s="124">
        <v>619.07437400000003</v>
      </c>
      <c r="J15" s="125">
        <v>782.074027</v>
      </c>
      <c r="K15" s="125">
        <v>667</v>
      </c>
      <c r="L15" s="125">
        <v>942</v>
      </c>
      <c r="M15" s="125">
        <v>999</v>
      </c>
      <c r="N15" s="125">
        <v>780</v>
      </c>
      <c r="O15" s="125">
        <v>1040</v>
      </c>
      <c r="P15" s="125">
        <v>1007</v>
      </c>
      <c r="Q15" s="125">
        <v>984</v>
      </c>
      <c r="R15" s="125">
        <v>969.3</v>
      </c>
      <c r="S15" s="125">
        <v>1008.428255</v>
      </c>
      <c r="T15" s="125">
        <v>1191.408306</v>
      </c>
      <c r="U15" s="125">
        <v>1077.2554890000001</v>
      </c>
      <c r="V15" s="125">
        <v>1279.133947</v>
      </c>
      <c r="W15" s="125">
        <v>1028.1861739999999</v>
      </c>
      <c r="X15" s="125">
        <v>1090.0879110000001</v>
      </c>
    </row>
    <row r="16" spans="1:27" ht="19.5" customHeight="1" x14ac:dyDescent="0.3">
      <c r="A16" s="123" t="s">
        <v>80</v>
      </c>
      <c r="B16" s="124">
        <v>94</v>
      </c>
      <c r="C16" s="124">
        <v>112</v>
      </c>
      <c r="D16" s="124">
        <v>103</v>
      </c>
      <c r="E16" s="124">
        <v>96.7</v>
      </c>
      <c r="F16" s="124">
        <v>98.116067000000001</v>
      </c>
      <c r="G16" s="124">
        <v>99.837598</v>
      </c>
      <c r="H16" s="124">
        <v>105.579427</v>
      </c>
      <c r="I16" s="124">
        <v>147.49736100000001</v>
      </c>
      <c r="J16" s="125">
        <v>195.60889800000001</v>
      </c>
      <c r="K16" s="125">
        <v>156.41678100000001</v>
      </c>
      <c r="L16" s="125">
        <v>152.5</v>
      </c>
      <c r="M16" s="125">
        <v>151</v>
      </c>
      <c r="N16" s="125">
        <v>154</v>
      </c>
      <c r="O16" s="125">
        <v>228</v>
      </c>
      <c r="P16" s="125">
        <v>287</v>
      </c>
      <c r="Q16" s="125">
        <v>304</v>
      </c>
      <c r="R16" s="125">
        <v>355</v>
      </c>
      <c r="S16" s="125">
        <v>412.51331099999999</v>
      </c>
      <c r="T16" s="125">
        <v>463.00908600000002</v>
      </c>
      <c r="U16" s="125">
        <v>475.50881199999998</v>
      </c>
      <c r="V16" s="125">
        <v>449.743785</v>
      </c>
      <c r="W16" s="125">
        <v>358.23760800000002</v>
      </c>
      <c r="X16" s="125">
        <v>447.703058</v>
      </c>
    </row>
    <row r="17" spans="1:26" ht="19.5" customHeight="1" x14ac:dyDescent="0.3">
      <c r="A17" s="119" t="s">
        <v>155</v>
      </c>
      <c r="B17" s="122">
        <f>SUM(B18:B20)</f>
        <v>15816</v>
      </c>
      <c r="C17" s="122">
        <f t="shared" ref="C17:X17" si="2">SUM(C18:C20)</f>
        <v>15871.4</v>
      </c>
      <c r="D17" s="122">
        <f t="shared" si="2"/>
        <v>17402</v>
      </c>
      <c r="E17" s="122">
        <f t="shared" si="2"/>
        <v>21583.599999999999</v>
      </c>
      <c r="F17" s="122">
        <f t="shared" si="2"/>
        <v>18477.151854</v>
      </c>
      <c r="G17" s="122">
        <f t="shared" si="2"/>
        <v>21144.793030000001</v>
      </c>
      <c r="H17" s="122">
        <f t="shared" si="2"/>
        <v>22568.180639999999</v>
      </c>
      <c r="I17" s="122">
        <f t="shared" si="2"/>
        <v>25297.490680999999</v>
      </c>
      <c r="J17" s="122">
        <f t="shared" si="2"/>
        <v>27483.093505000001</v>
      </c>
      <c r="K17" s="122">
        <f t="shared" si="2"/>
        <v>28890</v>
      </c>
      <c r="L17" s="122">
        <f t="shared" si="2"/>
        <v>32027</v>
      </c>
      <c r="M17" s="122">
        <f t="shared" si="2"/>
        <v>34721</v>
      </c>
      <c r="N17" s="122">
        <f t="shared" si="2"/>
        <v>36683</v>
      </c>
      <c r="O17" s="122">
        <f t="shared" si="2"/>
        <v>43074.600000000006</v>
      </c>
      <c r="P17" s="122">
        <f t="shared" si="2"/>
        <v>47398.600000000006</v>
      </c>
      <c r="Q17" s="122">
        <f t="shared" si="2"/>
        <v>55271</v>
      </c>
      <c r="R17" s="122">
        <f t="shared" si="2"/>
        <v>58621</v>
      </c>
      <c r="S17" s="122">
        <f t="shared" si="2"/>
        <v>63586.660241999998</v>
      </c>
      <c r="T17" s="122">
        <f>SUM(T18:T20)</f>
        <v>68832.387826999999</v>
      </c>
      <c r="U17" s="122">
        <f t="shared" si="2"/>
        <v>76515.754512999993</v>
      </c>
      <c r="V17" s="122">
        <f t="shared" si="2"/>
        <v>76816.194055</v>
      </c>
      <c r="W17" s="122">
        <f t="shared" si="2"/>
        <v>81859.800019000002</v>
      </c>
      <c r="X17" s="122">
        <f t="shared" si="2"/>
        <v>84507.348352999994</v>
      </c>
    </row>
    <row r="18" spans="1:26" ht="19.5" customHeight="1" x14ac:dyDescent="0.3">
      <c r="A18" s="127" t="s">
        <v>156</v>
      </c>
      <c r="B18" s="124">
        <v>5157</v>
      </c>
      <c r="C18" s="124">
        <v>5180</v>
      </c>
      <c r="D18" s="124">
        <v>6066</v>
      </c>
      <c r="E18" s="124">
        <v>6604.6</v>
      </c>
      <c r="F18" s="125">
        <v>6795.651296</v>
      </c>
      <c r="G18" s="125">
        <v>7615.8613869999999</v>
      </c>
      <c r="H18" s="125">
        <v>8168.952319</v>
      </c>
      <c r="I18" s="125">
        <v>9269.5646180000003</v>
      </c>
      <c r="J18" s="125">
        <v>10497.062699</v>
      </c>
      <c r="K18" s="125">
        <v>10866</v>
      </c>
      <c r="L18" s="125">
        <v>11655</v>
      </c>
      <c r="M18" s="125">
        <v>12848</v>
      </c>
      <c r="N18" s="125">
        <v>14628</v>
      </c>
      <c r="O18" s="125">
        <v>16581.400000000001</v>
      </c>
      <c r="P18" s="125">
        <v>18192.400000000001</v>
      </c>
      <c r="Q18" s="125">
        <v>22376</v>
      </c>
      <c r="R18" s="125">
        <f>24482+704</f>
        <v>25186</v>
      </c>
      <c r="S18" s="125">
        <v>27251.237743000002</v>
      </c>
      <c r="T18" s="125">
        <v>30507.142865999998</v>
      </c>
      <c r="U18" s="125">
        <v>33788.839171</v>
      </c>
      <c r="V18" s="125">
        <v>32642.102116999999</v>
      </c>
      <c r="W18" s="125">
        <v>34456.905977000002</v>
      </c>
      <c r="X18" s="125">
        <v>37389.714601</v>
      </c>
    </row>
    <row r="19" spans="1:26" ht="19.5" customHeight="1" x14ac:dyDescent="0.3">
      <c r="A19" s="127" t="s">
        <v>157</v>
      </c>
      <c r="B19" s="124">
        <v>3079</v>
      </c>
      <c r="C19" s="124">
        <v>3124.4</v>
      </c>
      <c r="D19" s="124">
        <v>3328</v>
      </c>
      <c r="E19" s="124">
        <v>4695</v>
      </c>
      <c r="F19" s="125">
        <v>3361.3321540000002</v>
      </c>
      <c r="G19" s="125">
        <v>3666.9681059999998</v>
      </c>
      <c r="H19" s="125">
        <v>3959.989114</v>
      </c>
      <c r="I19" s="125">
        <v>4779.2585630000003</v>
      </c>
      <c r="J19" s="125">
        <v>6962.3250070000004</v>
      </c>
      <c r="K19" s="125">
        <v>6803</v>
      </c>
      <c r="L19" s="125">
        <v>8286</v>
      </c>
      <c r="M19" s="125">
        <v>10104</v>
      </c>
      <c r="N19" s="125">
        <v>10644</v>
      </c>
      <c r="O19" s="125">
        <v>13270.2</v>
      </c>
      <c r="P19" s="125">
        <v>14157.5</v>
      </c>
      <c r="Q19" s="125">
        <v>16231</v>
      </c>
      <c r="R19" s="125">
        <f>13276+2732+671</f>
        <v>16679</v>
      </c>
      <c r="S19" s="125">
        <v>19033.370749000002</v>
      </c>
      <c r="T19" s="125">
        <v>20337.118383000001</v>
      </c>
      <c r="U19" s="125">
        <v>23753.554767000001</v>
      </c>
      <c r="V19" s="125">
        <v>24170.123310999999</v>
      </c>
      <c r="W19" s="125">
        <v>26854.119610999998</v>
      </c>
      <c r="X19" s="125">
        <v>27223.341827</v>
      </c>
    </row>
    <row r="20" spans="1:26" ht="19.5" customHeight="1" x14ac:dyDescent="0.3">
      <c r="A20" s="127" t="s">
        <v>158</v>
      </c>
      <c r="B20" s="124">
        <v>7580</v>
      </c>
      <c r="C20" s="124">
        <v>7567</v>
      </c>
      <c r="D20" s="124">
        <v>8008</v>
      </c>
      <c r="E20" s="124">
        <v>10284</v>
      </c>
      <c r="F20" s="125">
        <v>8320.168404</v>
      </c>
      <c r="G20" s="125">
        <v>9861.9635369999996</v>
      </c>
      <c r="H20" s="125">
        <v>10439.239207000001</v>
      </c>
      <c r="I20" s="125">
        <v>11248.6675</v>
      </c>
      <c r="J20" s="125">
        <v>10023.705798999999</v>
      </c>
      <c r="K20" s="125">
        <v>11221</v>
      </c>
      <c r="L20" s="125">
        <v>12086</v>
      </c>
      <c r="M20" s="125">
        <v>11769</v>
      </c>
      <c r="N20" s="125">
        <v>11411</v>
      </c>
      <c r="O20" s="125">
        <v>13223</v>
      </c>
      <c r="P20" s="125">
        <v>15048.7</v>
      </c>
      <c r="Q20" s="125">
        <v>16664</v>
      </c>
      <c r="R20" s="125">
        <f>4812+11944</f>
        <v>16756</v>
      </c>
      <c r="S20" s="125">
        <v>17302.051749999999</v>
      </c>
      <c r="T20" s="125">
        <v>17988.126577999999</v>
      </c>
      <c r="U20" s="125">
        <v>18973.360574999999</v>
      </c>
      <c r="V20" s="125">
        <v>20003.968626999998</v>
      </c>
      <c r="W20" s="125">
        <v>20548.774431000002</v>
      </c>
      <c r="X20" s="125">
        <v>19894.291924999998</v>
      </c>
    </row>
    <row r="21" spans="1:26" ht="19.5" customHeight="1" x14ac:dyDescent="0.3">
      <c r="A21" s="119" t="s">
        <v>159</v>
      </c>
      <c r="B21" s="122">
        <f>SUM(B22:B28)</f>
        <v>14738.5</v>
      </c>
      <c r="C21" s="122">
        <f t="shared" ref="C21:X21" si="3">SUM(C22:C28)</f>
        <v>16432</v>
      </c>
      <c r="D21" s="122">
        <f t="shared" si="3"/>
        <v>15388</v>
      </c>
      <c r="E21" s="122">
        <f t="shared" si="3"/>
        <v>17747.599999999999</v>
      </c>
      <c r="F21" s="122">
        <f t="shared" si="3"/>
        <v>19206.156852</v>
      </c>
      <c r="G21" s="122">
        <f t="shared" si="3"/>
        <v>21583.524242</v>
      </c>
      <c r="H21" s="122">
        <f t="shared" si="3"/>
        <v>20615.572968</v>
      </c>
      <c r="I21" s="122">
        <f t="shared" si="3"/>
        <v>20946.884793999998</v>
      </c>
      <c r="J21" s="122">
        <f t="shared" si="3"/>
        <v>25334.389517999996</v>
      </c>
      <c r="K21" s="122">
        <f t="shared" si="3"/>
        <v>23348.633192999998</v>
      </c>
      <c r="L21" s="122">
        <f t="shared" si="3"/>
        <v>29492</v>
      </c>
      <c r="M21" s="122">
        <f t="shared" si="3"/>
        <v>28787</v>
      </c>
      <c r="N21" s="122">
        <f t="shared" si="3"/>
        <v>30457.5</v>
      </c>
      <c r="O21" s="122">
        <f t="shared" si="3"/>
        <v>32649.800000000003</v>
      </c>
      <c r="P21" s="122">
        <f t="shared" si="3"/>
        <v>37564.6</v>
      </c>
      <c r="Q21" s="122">
        <f t="shared" si="3"/>
        <v>41547</v>
      </c>
      <c r="R21" s="122">
        <f t="shared" si="3"/>
        <v>45993.8</v>
      </c>
      <c r="S21" s="122">
        <f t="shared" si="3"/>
        <v>43802.411151000008</v>
      </c>
      <c r="T21" s="122">
        <f t="shared" si="3"/>
        <v>60179.104181999995</v>
      </c>
      <c r="U21" s="122">
        <f t="shared" si="3"/>
        <v>60409.700287000007</v>
      </c>
      <c r="V21" s="122">
        <f t="shared" si="3"/>
        <v>65353.742713</v>
      </c>
      <c r="W21" s="122">
        <f t="shared" si="3"/>
        <v>64741.766281000004</v>
      </c>
      <c r="X21" s="122">
        <f t="shared" si="3"/>
        <v>76713.404953999998</v>
      </c>
    </row>
    <row r="22" spans="1:26" s="129" customFormat="1" ht="19.5" customHeight="1" x14ac:dyDescent="0.3">
      <c r="A22" s="128" t="s">
        <v>160</v>
      </c>
      <c r="B22" s="124">
        <v>8686.5</v>
      </c>
      <c r="C22" s="124">
        <v>9959</v>
      </c>
      <c r="D22" s="124">
        <v>9702</v>
      </c>
      <c r="E22" s="124">
        <v>11352</v>
      </c>
      <c r="F22" s="125">
        <v>12664.420066000001</v>
      </c>
      <c r="G22" s="125">
        <v>14728.537678000001</v>
      </c>
      <c r="H22" s="125">
        <v>13437.083533999999</v>
      </c>
      <c r="I22" s="125">
        <v>12875.293745000001</v>
      </c>
      <c r="J22" s="125">
        <v>15881.824121</v>
      </c>
      <c r="K22" s="125">
        <v>13831</v>
      </c>
      <c r="L22" s="125">
        <v>18381</v>
      </c>
      <c r="M22" s="125">
        <v>17828</v>
      </c>
      <c r="N22" s="125">
        <v>18395.3</v>
      </c>
      <c r="O22" s="125">
        <v>19344</v>
      </c>
      <c r="P22" s="125">
        <v>21388.400000000001</v>
      </c>
      <c r="Q22" s="125">
        <v>24031</v>
      </c>
      <c r="R22" s="125">
        <f>16070+10888.4</f>
        <v>26958.400000000001</v>
      </c>
      <c r="S22" s="125">
        <v>23629.683289000001</v>
      </c>
      <c r="T22" s="125">
        <v>25619.137632000002</v>
      </c>
      <c r="U22" s="125">
        <v>22371.003859</v>
      </c>
      <c r="V22" s="125">
        <v>26135.823323000001</v>
      </c>
      <c r="W22" s="125">
        <v>24127.809674</v>
      </c>
      <c r="X22" s="125">
        <v>25709.338702000001</v>
      </c>
    </row>
    <row r="23" spans="1:26" s="129" customFormat="1" ht="19.5" customHeight="1" x14ac:dyDescent="0.3">
      <c r="A23" s="128" t="s">
        <v>161</v>
      </c>
      <c r="B23" s="124">
        <v>4734</v>
      </c>
      <c r="C23" s="124">
        <v>5116</v>
      </c>
      <c r="D23" s="124">
        <v>4189</v>
      </c>
      <c r="E23" s="124">
        <v>4617.2</v>
      </c>
      <c r="F23" s="125">
        <v>4801.3890030000002</v>
      </c>
      <c r="G23" s="125">
        <v>4972.2778760000001</v>
      </c>
      <c r="H23" s="125">
        <v>5114.7970169999999</v>
      </c>
      <c r="I23" s="125">
        <v>5713.8090119999997</v>
      </c>
      <c r="J23" s="125">
        <v>6535.7120729999997</v>
      </c>
      <c r="K23" s="125">
        <v>6495</v>
      </c>
      <c r="L23" s="125">
        <v>7582.5</v>
      </c>
      <c r="M23" s="125">
        <v>7413</v>
      </c>
      <c r="N23" s="125">
        <v>8075.2</v>
      </c>
      <c r="O23" s="125">
        <v>8814</v>
      </c>
      <c r="P23" s="125">
        <v>10833</v>
      </c>
      <c r="Q23" s="125">
        <v>12012</v>
      </c>
      <c r="R23" s="125">
        <f>5376+7585.4</f>
        <v>12961.4</v>
      </c>
      <c r="S23" s="125">
        <v>13466.880912000001</v>
      </c>
      <c r="T23" s="125">
        <v>14727.538724999999</v>
      </c>
      <c r="U23" s="125">
        <v>15178.631974</v>
      </c>
      <c r="V23" s="125">
        <v>16302.787865</v>
      </c>
      <c r="W23" s="125">
        <v>15554.066838000001</v>
      </c>
      <c r="X23" s="125">
        <v>18467.992673000001</v>
      </c>
    </row>
    <row r="24" spans="1:26" s="129" customFormat="1" ht="19.5" customHeight="1" x14ac:dyDescent="0.3">
      <c r="A24" s="130" t="s">
        <v>162</v>
      </c>
      <c r="B24" s="124">
        <v>709</v>
      </c>
      <c r="C24" s="124">
        <v>715</v>
      </c>
      <c r="D24" s="124">
        <v>862</v>
      </c>
      <c r="E24" s="124">
        <v>915.1</v>
      </c>
      <c r="F24" s="125">
        <v>935.11705800000004</v>
      </c>
      <c r="G24" s="125">
        <v>1040.9865420000001</v>
      </c>
      <c r="H24" s="125">
        <v>1146.631394</v>
      </c>
      <c r="I24" s="125">
        <v>1403.9760960000001</v>
      </c>
      <c r="J24" s="125">
        <v>1842.943663</v>
      </c>
      <c r="K24" s="125">
        <v>2179.0481089999994</v>
      </c>
      <c r="L24" s="125">
        <v>2478.5</v>
      </c>
      <c r="M24" s="125">
        <v>2491.5</v>
      </c>
      <c r="N24" s="125">
        <v>2930</v>
      </c>
      <c r="O24" s="125">
        <v>3308</v>
      </c>
      <c r="P24" s="125">
        <v>4024.5</v>
      </c>
      <c r="Q24" s="125">
        <v>4143</v>
      </c>
      <c r="R24" s="125">
        <v>4573</v>
      </c>
      <c r="S24" s="125">
        <v>4997.0789640000003</v>
      </c>
      <c r="T24" s="125">
        <v>5364.763551</v>
      </c>
      <c r="U24" s="125">
        <v>5872.7025780000004</v>
      </c>
      <c r="V24" s="125">
        <v>6859.1069729999999</v>
      </c>
      <c r="W24" s="125">
        <v>6926.5012610000003</v>
      </c>
      <c r="X24" s="125">
        <v>6863.7811119999997</v>
      </c>
    </row>
    <row r="25" spans="1:26" s="129" customFormat="1" ht="19.5" customHeight="1" x14ac:dyDescent="0.3">
      <c r="A25" s="128" t="s">
        <v>163</v>
      </c>
      <c r="B25" s="124">
        <v>334</v>
      </c>
      <c r="C25" s="124">
        <v>357</v>
      </c>
      <c r="D25" s="124">
        <v>334</v>
      </c>
      <c r="E25" s="124">
        <v>359.8</v>
      </c>
      <c r="F25" s="124">
        <v>339.003445</v>
      </c>
      <c r="G25" s="124">
        <v>380.08434599999998</v>
      </c>
      <c r="H25" s="124">
        <v>416.38087899999999</v>
      </c>
      <c r="I25" s="124">
        <v>459.14601900000002</v>
      </c>
      <c r="J25" s="125">
        <v>492.61404700000003</v>
      </c>
      <c r="K25" s="125">
        <v>491.45761199999993</v>
      </c>
      <c r="L25" s="125">
        <v>489</v>
      </c>
      <c r="M25" s="125">
        <v>502.5</v>
      </c>
      <c r="N25" s="125">
        <v>490</v>
      </c>
      <c r="O25" s="125">
        <v>504</v>
      </c>
      <c r="P25" s="125">
        <v>541</v>
      </c>
      <c r="Q25" s="125">
        <v>550</v>
      </c>
      <c r="R25" s="125">
        <v>558</v>
      </c>
      <c r="S25" s="125">
        <v>714.32167800000002</v>
      </c>
      <c r="T25" s="125">
        <v>765.22277299999996</v>
      </c>
      <c r="U25" s="125">
        <v>740.43678999999997</v>
      </c>
      <c r="V25" s="125">
        <v>750.41047400000002</v>
      </c>
      <c r="W25" s="125">
        <v>759.93363599999998</v>
      </c>
      <c r="X25" s="125">
        <v>797.06877099999997</v>
      </c>
    </row>
    <row r="26" spans="1:26" s="129" customFormat="1" ht="19.5" customHeight="1" x14ac:dyDescent="0.3">
      <c r="A26" s="130" t="s">
        <v>164</v>
      </c>
      <c r="B26" s="124">
        <v>244</v>
      </c>
      <c r="C26" s="124">
        <v>251</v>
      </c>
      <c r="D26" s="124">
        <v>268</v>
      </c>
      <c r="E26" s="124">
        <v>280.89999999999998</v>
      </c>
      <c r="F26" s="124">
        <v>253.83419699999999</v>
      </c>
      <c r="G26" s="124">
        <v>224.47162599999999</v>
      </c>
      <c r="H26" s="124">
        <v>263.82475399999998</v>
      </c>
      <c r="I26" s="124">
        <v>239.07826399999999</v>
      </c>
      <c r="J26" s="125">
        <v>258.143665</v>
      </c>
      <c r="K26" s="125">
        <v>258.66968900000001</v>
      </c>
      <c r="L26" s="125">
        <v>282</v>
      </c>
      <c r="M26" s="125">
        <v>370</v>
      </c>
      <c r="N26" s="125">
        <v>370</v>
      </c>
      <c r="O26" s="125">
        <v>437.4</v>
      </c>
      <c r="P26" s="125">
        <v>464.5</v>
      </c>
      <c r="Q26" s="125">
        <v>489</v>
      </c>
      <c r="R26" s="125">
        <v>595</v>
      </c>
      <c r="S26" s="125">
        <v>581.21577100000002</v>
      </c>
      <c r="T26" s="125">
        <v>667.62825599999996</v>
      </c>
      <c r="U26" s="125">
        <v>672.75473099999999</v>
      </c>
      <c r="V26" s="125">
        <v>614.54892600000005</v>
      </c>
      <c r="W26" s="125">
        <v>614.54892600000005</v>
      </c>
      <c r="X26" s="125">
        <v>845.25949100000003</v>
      </c>
    </row>
    <row r="27" spans="1:26" s="129" customFormat="1" ht="14.25" customHeight="1" x14ac:dyDescent="0.3">
      <c r="A27" s="131" t="s">
        <v>165</v>
      </c>
      <c r="B27" s="124">
        <v>31</v>
      </c>
      <c r="C27" s="124">
        <v>34</v>
      </c>
      <c r="D27" s="124">
        <v>33</v>
      </c>
      <c r="E27" s="124">
        <v>222.6</v>
      </c>
      <c r="F27" s="124">
        <v>212.39308299999999</v>
      </c>
      <c r="G27" s="124">
        <v>237.16617400000001</v>
      </c>
      <c r="H27" s="124">
        <v>236.85539</v>
      </c>
      <c r="I27" s="124">
        <v>255.581658</v>
      </c>
      <c r="J27" s="125">
        <v>323.151949</v>
      </c>
      <c r="K27" s="125">
        <v>93.457782999999992</v>
      </c>
      <c r="L27" s="125">
        <v>279</v>
      </c>
      <c r="M27" s="125">
        <v>182</v>
      </c>
      <c r="N27" s="125">
        <v>197</v>
      </c>
      <c r="O27" s="125">
        <v>242.4</v>
      </c>
      <c r="P27" s="125">
        <v>313.2</v>
      </c>
      <c r="Q27" s="125">
        <v>322</v>
      </c>
      <c r="R27" s="125">
        <v>348</v>
      </c>
      <c r="S27" s="125">
        <v>413.23053700000003</v>
      </c>
      <c r="T27" s="125">
        <v>602.24740099999997</v>
      </c>
      <c r="U27" s="125">
        <v>496.46445</v>
      </c>
      <c r="V27" s="125">
        <v>518.75732300000004</v>
      </c>
      <c r="W27" s="125">
        <v>515.68455400000005</v>
      </c>
      <c r="X27" s="125">
        <v>920.00141900000006</v>
      </c>
    </row>
    <row r="28" spans="1:26" s="129" customFormat="1" ht="14.25" customHeight="1" x14ac:dyDescent="0.3">
      <c r="A28" s="132" t="s">
        <v>166</v>
      </c>
      <c r="B28" s="133">
        <v>0</v>
      </c>
      <c r="C28" s="134">
        <v>0</v>
      </c>
      <c r="D28" s="134">
        <v>0</v>
      </c>
      <c r="E28" s="134">
        <v>0</v>
      </c>
      <c r="F28" s="134">
        <v>0</v>
      </c>
      <c r="G28" s="134">
        <v>0</v>
      </c>
      <c r="H28" s="134">
        <v>0</v>
      </c>
      <c r="I28" s="134">
        <v>0</v>
      </c>
      <c r="J28" s="134">
        <v>0</v>
      </c>
      <c r="K28" s="134">
        <v>0</v>
      </c>
      <c r="L28" s="134">
        <v>0</v>
      </c>
      <c r="M28" s="134">
        <v>0</v>
      </c>
      <c r="N28" s="134">
        <v>0</v>
      </c>
      <c r="O28" s="134">
        <v>0</v>
      </c>
      <c r="P28" s="134">
        <v>0</v>
      </c>
      <c r="Q28" s="134">
        <v>0</v>
      </c>
      <c r="R28" s="134">
        <v>0</v>
      </c>
      <c r="S28" s="134">
        <v>0</v>
      </c>
      <c r="T28" s="135">
        <v>12432.565844000001</v>
      </c>
      <c r="U28" s="135">
        <v>15077.705905000001</v>
      </c>
      <c r="V28" s="135">
        <v>14172.307828999999</v>
      </c>
      <c r="W28" s="135">
        <v>16243.221391999999</v>
      </c>
      <c r="X28" s="125">
        <v>23109.962786</v>
      </c>
      <c r="Z28" s="136"/>
    </row>
    <row r="29" spans="1:26" s="129" customFormat="1" ht="3" customHeight="1" x14ac:dyDescent="0.3">
      <c r="A29" s="137"/>
      <c r="B29" s="138"/>
      <c r="C29" s="138"/>
      <c r="D29" s="138"/>
      <c r="E29" s="138"/>
      <c r="F29" s="138"/>
      <c r="G29" s="138"/>
      <c r="H29" s="138"/>
      <c r="I29" s="138"/>
      <c r="J29" s="138"/>
      <c r="U29" s="139"/>
      <c r="V29" s="139"/>
      <c r="W29" s="139"/>
      <c r="X29" s="139"/>
    </row>
    <row r="30" spans="1:26" ht="9.75" customHeight="1" x14ac:dyDescent="0.3">
      <c r="A30" s="140" t="s">
        <v>167</v>
      </c>
    </row>
    <row r="31" spans="1:26" ht="9.75" customHeight="1" x14ac:dyDescent="0.3">
      <c r="A31" s="141" t="s">
        <v>168</v>
      </c>
    </row>
    <row r="32" spans="1:26" ht="9.75" customHeight="1" x14ac:dyDescent="0.3">
      <c r="A32" s="141" t="s">
        <v>169</v>
      </c>
    </row>
    <row r="33" spans="1:9" ht="9.75" customHeight="1" x14ac:dyDescent="0.3">
      <c r="A33" s="142" t="s">
        <v>170</v>
      </c>
    </row>
    <row r="34" spans="1:9" ht="2.25" customHeight="1" x14ac:dyDescent="0.3"/>
    <row r="38" spans="1:9" x14ac:dyDescent="0.3">
      <c r="I38" s="110">
        <v>10136</v>
      </c>
    </row>
  </sheetData>
  <mergeCells count="24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X5:X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1DFE-7FB7-46BF-BD05-C72790B7A283}">
  <dimension ref="A1:Z43"/>
  <sheetViews>
    <sheetView zoomScale="75" workbookViewId="0">
      <selection activeCell="E29" sqref="E29"/>
    </sheetView>
  </sheetViews>
  <sheetFormatPr baseColWidth="10" defaultColWidth="10.109375" defaultRowHeight="10.199999999999999" x14ac:dyDescent="0.3"/>
  <cols>
    <col min="1" max="1" width="23.109375" style="87" customWidth="1"/>
    <col min="2" max="2" width="12.5546875" style="87" customWidth="1"/>
    <col min="3" max="3" width="13.77734375" style="88" customWidth="1"/>
    <col min="4" max="4" width="12.5546875" style="87" customWidth="1"/>
    <col min="5" max="5" width="13.5546875" style="87" customWidth="1"/>
    <col min="6" max="6" width="13.6640625" style="87" customWidth="1"/>
    <col min="7" max="7" width="14.5546875" style="87" customWidth="1"/>
    <col min="8" max="8" width="13.33203125" style="87" customWidth="1"/>
    <col min="9" max="9" width="16.77734375" style="87" customWidth="1"/>
    <col min="10" max="10" width="16.21875" style="87" customWidth="1"/>
    <col min="11" max="11" width="15.44140625" style="87" customWidth="1"/>
    <col min="12" max="12" width="14.33203125" style="87" customWidth="1"/>
    <col min="13" max="13" width="13.21875" style="87" customWidth="1"/>
    <col min="14" max="14" width="14" style="87" customWidth="1"/>
    <col min="15" max="15" width="13.5546875" style="87" customWidth="1"/>
    <col min="16" max="17" width="11" style="87" bestFit="1" customWidth="1"/>
    <col min="18" max="16384" width="10.109375" style="87"/>
  </cols>
  <sheetData>
    <row r="1" spans="1:26" s="78" customFormat="1" ht="16.5" customHeight="1" x14ac:dyDescent="0.3">
      <c r="A1" s="77" t="s">
        <v>101</v>
      </c>
      <c r="C1" s="79"/>
      <c r="H1" s="80">
        <v>4</v>
      </c>
    </row>
    <row r="2" spans="1:26" s="78" customFormat="1" ht="16.5" customHeight="1" x14ac:dyDescent="0.3">
      <c r="A2" s="77" t="s">
        <v>102</v>
      </c>
      <c r="C2" s="81"/>
    </row>
    <row r="3" spans="1:26" s="83" customFormat="1" ht="16.5" customHeight="1" x14ac:dyDescent="0.3">
      <c r="A3" s="82" t="s">
        <v>103</v>
      </c>
      <c r="C3" s="81"/>
    </row>
    <row r="4" spans="1:26" s="78" customFormat="1" ht="16.5" customHeight="1" x14ac:dyDescent="0.3">
      <c r="A4" s="84" t="s">
        <v>104</v>
      </c>
      <c r="C4" s="81"/>
    </row>
    <row r="5" spans="1:26" s="78" customFormat="1" ht="16.5" customHeight="1" x14ac:dyDescent="0.3">
      <c r="A5" s="85" t="s">
        <v>105</v>
      </c>
      <c r="C5" s="81"/>
      <c r="E5" s="81"/>
      <c r="F5" s="81"/>
      <c r="G5" s="81"/>
      <c r="H5" s="81"/>
    </row>
    <row r="6" spans="1:26" ht="16.5" customHeight="1" x14ac:dyDescent="0.3">
      <c r="A6" s="86"/>
      <c r="E6" s="86"/>
      <c r="F6" s="86"/>
      <c r="G6" s="86"/>
      <c r="H6" s="86"/>
    </row>
    <row r="7" spans="1:26" s="91" customFormat="1" ht="27" customHeight="1" x14ac:dyDescent="0.3">
      <c r="A7" s="89" t="s">
        <v>106</v>
      </c>
      <c r="B7" s="90">
        <v>2007</v>
      </c>
      <c r="C7" s="90">
        <v>2008</v>
      </c>
      <c r="D7" s="90">
        <v>2009</v>
      </c>
      <c r="E7" s="90">
        <v>2010</v>
      </c>
      <c r="F7" s="90">
        <v>2011</v>
      </c>
      <c r="G7" s="90">
        <v>2012</v>
      </c>
      <c r="H7" s="90">
        <v>2013</v>
      </c>
      <c r="I7" s="90">
        <v>2014</v>
      </c>
      <c r="J7" s="90">
        <v>2015</v>
      </c>
      <c r="K7" s="90">
        <v>2016</v>
      </c>
      <c r="L7" s="90">
        <v>2017</v>
      </c>
      <c r="M7" s="90">
        <v>2018</v>
      </c>
      <c r="N7" s="90">
        <v>2019</v>
      </c>
      <c r="O7" s="90" t="s">
        <v>107</v>
      </c>
      <c r="P7" s="90" t="s">
        <v>108</v>
      </c>
      <c r="Q7" s="90" t="s">
        <v>109</v>
      </c>
    </row>
    <row r="8" spans="1:26" s="91" customFormat="1" ht="5.25" customHeight="1" x14ac:dyDescent="0.3">
      <c r="A8" s="92"/>
    </row>
    <row r="9" spans="1:26" s="91" customFormat="1" ht="16.5" customHeight="1" x14ac:dyDescent="0.3">
      <c r="A9" s="93" t="s">
        <v>110</v>
      </c>
      <c r="B9" s="94">
        <v>676232</v>
      </c>
      <c r="C9" s="94">
        <v>729685</v>
      </c>
      <c r="D9" s="94">
        <v>746233</v>
      </c>
      <c r="E9" s="94">
        <v>781302</v>
      </c>
      <c r="F9" s="94">
        <v>727210</v>
      </c>
      <c r="G9" s="94">
        <v>848815</v>
      </c>
      <c r="H9" s="94">
        <v>868115</v>
      </c>
      <c r="I9" s="94">
        <v>903125</v>
      </c>
      <c r="J9" s="94">
        <v>921183</v>
      </c>
      <c r="K9" s="94">
        <v>891535</v>
      </c>
      <c r="L9" s="94">
        <v>955673</v>
      </c>
      <c r="M9" s="94">
        <v>1021446</v>
      </c>
      <c r="N9" s="94">
        <v>1049723</v>
      </c>
      <c r="O9" s="94">
        <v>1018696</v>
      </c>
      <c r="P9" s="94">
        <v>954666</v>
      </c>
      <c r="Q9" s="94">
        <v>953052</v>
      </c>
      <c r="S9" s="95"/>
      <c r="T9" s="95"/>
      <c r="U9" s="95"/>
      <c r="V9" s="95"/>
      <c r="W9" s="95"/>
      <c r="X9" s="95"/>
      <c r="Y9" s="95"/>
      <c r="Z9" s="95"/>
    </row>
    <row r="10" spans="1:26" s="91" customFormat="1" ht="16.5" customHeight="1" x14ac:dyDescent="0.3">
      <c r="A10" s="93" t="s">
        <v>111</v>
      </c>
      <c r="B10" s="94">
        <v>518225</v>
      </c>
      <c r="C10" s="94">
        <v>561166</v>
      </c>
      <c r="D10" s="94">
        <v>531852</v>
      </c>
      <c r="E10" s="94">
        <v>581763</v>
      </c>
      <c r="F10" s="94">
        <v>592336</v>
      </c>
      <c r="G10" s="94">
        <v>614332</v>
      </c>
      <c r="H10" s="94">
        <v>627138</v>
      </c>
      <c r="I10" s="94">
        <v>622352</v>
      </c>
      <c r="J10" s="94">
        <v>668617</v>
      </c>
      <c r="K10" s="94">
        <v>640755</v>
      </c>
      <c r="L10" s="94">
        <v>639524</v>
      </c>
      <c r="M10" s="94">
        <v>707244</v>
      </c>
      <c r="N10" s="94">
        <v>712171</v>
      </c>
      <c r="O10" s="94">
        <v>716070</v>
      </c>
      <c r="P10" s="94">
        <v>823205</v>
      </c>
      <c r="Q10" s="94">
        <v>794670</v>
      </c>
      <c r="S10" s="95"/>
      <c r="T10" s="95"/>
      <c r="U10" s="95"/>
      <c r="V10" s="95"/>
      <c r="W10" s="95"/>
      <c r="X10" s="95"/>
      <c r="Y10" s="95"/>
      <c r="Z10" s="95"/>
    </row>
    <row r="11" spans="1:26" s="91" customFormat="1" ht="16.5" customHeight="1" x14ac:dyDescent="0.3">
      <c r="A11" s="93" t="s">
        <v>112</v>
      </c>
      <c r="B11" s="94">
        <v>260818</v>
      </c>
      <c r="C11" s="94">
        <v>272342</v>
      </c>
      <c r="D11" s="94">
        <v>283287</v>
      </c>
      <c r="E11" s="94">
        <v>302258</v>
      </c>
      <c r="F11" s="94">
        <v>321851</v>
      </c>
      <c r="G11" s="94">
        <v>363315</v>
      </c>
      <c r="H11" s="94">
        <v>368739</v>
      </c>
      <c r="I11" s="94">
        <v>380301</v>
      </c>
      <c r="J11" s="94">
        <v>391756</v>
      </c>
      <c r="K11" s="94">
        <v>402859</v>
      </c>
      <c r="L11" s="94">
        <v>427714</v>
      </c>
      <c r="M11" s="94">
        <v>452383</v>
      </c>
      <c r="N11" s="94">
        <v>464332</v>
      </c>
      <c r="O11" s="94">
        <v>439917</v>
      </c>
      <c r="P11" s="94">
        <v>457376</v>
      </c>
      <c r="Q11" s="94">
        <v>467496</v>
      </c>
      <c r="S11" s="95"/>
      <c r="T11" s="95"/>
      <c r="U11" s="95"/>
      <c r="V11" s="95"/>
      <c r="W11" s="95"/>
      <c r="X11" s="95"/>
      <c r="Y11" s="95"/>
      <c r="Z11" s="95"/>
    </row>
    <row r="12" spans="1:26" s="91" customFormat="1" ht="16.5" customHeight="1" x14ac:dyDescent="0.3">
      <c r="A12" s="93" t="s">
        <v>113</v>
      </c>
      <c r="B12" s="94">
        <v>1296368</v>
      </c>
      <c r="C12" s="94">
        <v>1430241</v>
      </c>
      <c r="D12" s="94">
        <v>1386861</v>
      </c>
      <c r="E12" s="94">
        <v>1374603</v>
      </c>
      <c r="F12" s="94">
        <v>1415362</v>
      </c>
      <c r="G12" s="94">
        <v>1528671</v>
      </c>
      <c r="H12" s="94">
        <v>1539470</v>
      </c>
      <c r="I12" s="94">
        <v>1598997</v>
      </c>
      <c r="J12" s="94">
        <v>1575924</v>
      </c>
      <c r="K12" s="94">
        <v>1662593</v>
      </c>
      <c r="L12" s="94">
        <v>1688892</v>
      </c>
      <c r="M12" s="94">
        <v>1800677</v>
      </c>
      <c r="N12" s="94">
        <v>1763842</v>
      </c>
      <c r="O12" s="94">
        <v>1767288</v>
      </c>
      <c r="P12" s="94">
        <v>1779836</v>
      </c>
      <c r="Q12" s="94">
        <v>1759892</v>
      </c>
      <c r="S12" s="95"/>
      <c r="T12" s="95"/>
      <c r="U12" s="95"/>
      <c r="V12" s="95"/>
      <c r="W12" s="95"/>
      <c r="X12" s="95"/>
      <c r="Y12" s="95"/>
      <c r="Z12" s="95"/>
    </row>
    <row r="13" spans="1:26" s="91" customFormat="1" ht="16.5" customHeight="1" x14ac:dyDescent="0.3">
      <c r="A13" s="93" t="s">
        <v>114</v>
      </c>
      <c r="B13" s="94">
        <v>572045</v>
      </c>
      <c r="C13" s="94">
        <v>653750</v>
      </c>
      <c r="D13" s="94">
        <v>674869</v>
      </c>
      <c r="E13" s="94">
        <v>640648</v>
      </c>
      <c r="F13" s="94">
        <v>614517</v>
      </c>
      <c r="G13" s="94">
        <v>713576</v>
      </c>
      <c r="H13" s="94">
        <v>675637</v>
      </c>
      <c r="I13" s="94">
        <v>613609</v>
      </c>
      <c r="J13" s="94">
        <v>621295</v>
      </c>
      <c r="K13" s="94">
        <v>613838</v>
      </c>
      <c r="L13" s="94">
        <v>651260</v>
      </c>
      <c r="M13" s="94">
        <v>749957</v>
      </c>
      <c r="N13" s="94">
        <v>740184</v>
      </c>
      <c r="O13" s="94">
        <v>774005</v>
      </c>
      <c r="P13" s="94">
        <v>730180</v>
      </c>
      <c r="Q13" s="94">
        <v>934389</v>
      </c>
      <c r="S13" s="95"/>
      <c r="T13" s="95"/>
      <c r="U13" s="95"/>
      <c r="V13" s="95"/>
      <c r="W13" s="95"/>
      <c r="X13" s="95"/>
      <c r="Y13" s="95"/>
      <c r="Z13" s="95"/>
    </row>
    <row r="14" spans="1:26" s="91" customFormat="1" ht="16.5" customHeight="1" x14ac:dyDescent="0.3">
      <c r="A14" s="93" t="s">
        <v>115</v>
      </c>
      <c r="B14" s="94">
        <v>1260057</v>
      </c>
      <c r="C14" s="94">
        <v>1303761</v>
      </c>
      <c r="D14" s="94">
        <v>1322345</v>
      </c>
      <c r="E14" s="94">
        <v>1361611</v>
      </c>
      <c r="F14" s="94">
        <v>1380041</v>
      </c>
      <c r="G14" s="94">
        <v>1396103</v>
      </c>
      <c r="H14" s="94">
        <v>1382326</v>
      </c>
      <c r="I14" s="94">
        <v>1346302</v>
      </c>
      <c r="J14" s="94">
        <v>1332248</v>
      </c>
      <c r="K14" s="94">
        <v>1286478</v>
      </c>
      <c r="L14" s="94">
        <v>1301587</v>
      </c>
      <c r="M14" s="94">
        <v>1358213</v>
      </c>
      <c r="N14" s="94">
        <v>1406046</v>
      </c>
      <c r="O14" s="94">
        <v>1344750</v>
      </c>
      <c r="P14" s="94">
        <v>1442040</v>
      </c>
      <c r="Q14" s="94">
        <v>1427054</v>
      </c>
      <c r="S14" s="95"/>
      <c r="T14" s="95"/>
      <c r="U14" s="95"/>
      <c r="V14" s="95"/>
      <c r="W14" s="95"/>
      <c r="X14" s="95"/>
      <c r="Y14" s="95"/>
      <c r="Z14" s="95"/>
    </row>
    <row r="15" spans="1:26" s="91" customFormat="1" ht="16.5" customHeight="1" x14ac:dyDescent="0.3">
      <c r="A15" s="93" t="s">
        <v>116</v>
      </c>
      <c r="B15" s="94">
        <v>908163</v>
      </c>
      <c r="C15" s="94">
        <v>970631</v>
      </c>
      <c r="D15" s="94">
        <v>1001799</v>
      </c>
      <c r="E15" s="94">
        <v>1008142</v>
      </c>
      <c r="F15" s="94">
        <v>1102533</v>
      </c>
      <c r="G15" s="94">
        <v>1115502</v>
      </c>
      <c r="H15" s="94">
        <v>1093655</v>
      </c>
      <c r="I15" s="94">
        <v>1005438</v>
      </c>
      <c r="J15" s="94">
        <v>975698</v>
      </c>
      <c r="K15" s="94">
        <v>1039706</v>
      </c>
      <c r="L15" s="94">
        <v>1000062</v>
      </c>
      <c r="M15" s="94">
        <v>1027938</v>
      </c>
      <c r="N15" s="94">
        <v>1079877</v>
      </c>
      <c r="O15" s="94">
        <v>1033419</v>
      </c>
      <c r="P15" s="94">
        <v>1046836</v>
      </c>
      <c r="Q15" s="94">
        <v>1126723</v>
      </c>
      <c r="S15" s="95"/>
      <c r="T15" s="95"/>
      <c r="U15" s="95"/>
      <c r="V15" s="95"/>
      <c r="W15" s="95"/>
      <c r="X15" s="95"/>
      <c r="Y15" s="95"/>
      <c r="Z15" s="95"/>
    </row>
    <row r="16" spans="1:26" s="91" customFormat="1" ht="16.5" customHeight="1" x14ac:dyDescent="0.3">
      <c r="A16" s="93" t="s">
        <v>117</v>
      </c>
      <c r="B16" s="94">
        <v>186797</v>
      </c>
      <c r="C16" s="94">
        <v>234394</v>
      </c>
      <c r="D16" s="94">
        <v>251981</v>
      </c>
      <c r="E16" s="94">
        <v>250182</v>
      </c>
      <c r="F16" s="94">
        <v>304479</v>
      </c>
      <c r="G16" s="94">
        <v>370655</v>
      </c>
      <c r="H16" s="94">
        <v>319002</v>
      </c>
      <c r="I16" s="94">
        <v>305604</v>
      </c>
      <c r="J16" s="94">
        <v>304445</v>
      </c>
      <c r="K16" s="94">
        <v>312422</v>
      </c>
      <c r="L16" s="94">
        <v>311446</v>
      </c>
      <c r="M16" s="94">
        <v>300430</v>
      </c>
      <c r="N16" s="94">
        <v>301441</v>
      </c>
      <c r="O16" s="94">
        <v>305323</v>
      </c>
      <c r="P16" s="94">
        <v>286441</v>
      </c>
      <c r="Q16" s="94">
        <v>301785</v>
      </c>
      <c r="S16" s="95"/>
      <c r="T16" s="95"/>
      <c r="U16" s="95"/>
      <c r="V16" s="95"/>
      <c r="W16" s="95"/>
      <c r="X16" s="95"/>
      <c r="Y16" s="95"/>
      <c r="Z16" s="95"/>
    </row>
    <row r="17" spans="1:26" s="91" customFormat="1" ht="16.5" customHeight="1" x14ac:dyDescent="0.3">
      <c r="A17" s="93" t="s">
        <v>118</v>
      </c>
      <c r="B17" s="94">
        <v>736288</v>
      </c>
      <c r="C17" s="94">
        <v>767285</v>
      </c>
      <c r="D17" s="94">
        <v>759510</v>
      </c>
      <c r="E17" s="94">
        <v>716685</v>
      </c>
      <c r="F17" s="94">
        <v>759137</v>
      </c>
      <c r="G17" s="94">
        <v>791356</v>
      </c>
      <c r="H17" s="94">
        <v>856413</v>
      </c>
      <c r="I17" s="94">
        <v>890833</v>
      </c>
      <c r="J17" s="94">
        <v>922907</v>
      </c>
      <c r="K17" s="94">
        <v>889851</v>
      </c>
      <c r="L17" s="94">
        <v>1002883</v>
      </c>
      <c r="M17" s="94">
        <v>1051142</v>
      </c>
      <c r="N17" s="94">
        <v>1100670</v>
      </c>
      <c r="O17" s="94">
        <v>1132429</v>
      </c>
      <c r="P17" s="94">
        <v>1181695</v>
      </c>
      <c r="Q17" s="94">
        <v>1205374</v>
      </c>
      <c r="S17" s="95"/>
      <c r="T17" s="95"/>
      <c r="U17" s="95"/>
      <c r="V17" s="95"/>
      <c r="W17" s="95"/>
      <c r="X17" s="95"/>
      <c r="Y17" s="95"/>
      <c r="Z17" s="95"/>
    </row>
    <row r="18" spans="1:26" s="91" customFormat="1" ht="16.5" customHeight="1" x14ac:dyDescent="0.3">
      <c r="A18" s="93" t="s">
        <v>119</v>
      </c>
      <c r="B18" s="94">
        <v>1359513</v>
      </c>
      <c r="C18" s="94">
        <v>1423570</v>
      </c>
      <c r="D18" s="94">
        <v>1462209</v>
      </c>
      <c r="E18" s="94">
        <v>1510089</v>
      </c>
      <c r="F18" s="94">
        <v>1669429</v>
      </c>
      <c r="G18" s="94">
        <v>1796520</v>
      </c>
      <c r="H18" s="94">
        <v>1825174</v>
      </c>
      <c r="I18" s="94">
        <v>1940260</v>
      </c>
      <c r="J18" s="94">
        <v>1949378</v>
      </c>
      <c r="K18" s="94">
        <v>1999926</v>
      </c>
      <c r="L18" s="94">
        <v>2133824</v>
      </c>
      <c r="M18" s="94">
        <v>2393203</v>
      </c>
      <c r="N18" s="94">
        <v>2488993</v>
      </c>
      <c r="O18" s="94">
        <v>2469435</v>
      </c>
      <c r="P18" s="94">
        <v>2743532</v>
      </c>
      <c r="Q18" s="94">
        <v>2873774</v>
      </c>
      <c r="S18" s="95"/>
      <c r="T18" s="95"/>
      <c r="U18" s="95"/>
      <c r="V18" s="95"/>
      <c r="W18" s="95"/>
      <c r="X18" s="95"/>
      <c r="Y18" s="95"/>
      <c r="Z18" s="95"/>
    </row>
    <row r="19" spans="1:26" s="91" customFormat="1" ht="16.5" customHeight="1" x14ac:dyDescent="0.3">
      <c r="A19" s="93" t="s">
        <v>120</v>
      </c>
      <c r="B19" s="94">
        <v>898497</v>
      </c>
      <c r="C19" s="94">
        <v>1077874</v>
      </c>
      <c r="D19" s="94">
        <v>1019080</v>
      </c>
      <c r="E19" s="94">
        <v>1116788</v>
      </c>
      <c r="F19" s="94">
        <v>1252364</v>
      </c>
      <c r="G19" s="94">
        <v>1266535</v>
      </c>
      <c r="H19" s="94">
        <v>1205944</v>
      </c>
      <c r="I19" s="94">
        <v>1108556</v>
      </c>
      <c r="J19" s="94">
        <v>1196629</v>
      </c>
      <c r="K19" s="94">
        <v>1260909</v>
      </c>
      <c r="L19" s="94">
        <v>1366908</v>
      </c>
      <c r="M19" s="94">
        <v>1490317</v>
      </c>
      <c r="N19" s="94">
        <v>1450618</v>
      </c>
      <c r="O19" s="94">
        <v>1441772</v>
      </c>
      <c r="P19" s="94">
        <v>1482564</v>
      </c>
      <c r="Q19" s="94">
        <v>1510649</v>
      </c>
      <c r="S19" s="95"/>
      <c r="T19" s="95"/>
      <c r="U19" s="95"/>
      <c r="V19" s="95"/>
      <c r="W19" s="95"/>
      <c r="X19" s="95"/>
      <c r="Y19" s="95"/>
      <c r="Z19" s="95"/>
    </row>
    <row r="20" spans="1:26" s="91" customFormat="1" ht="16.5" customHeight="1" x14ac:dyDescent="0.3">
      <c r="A20" s="93" t="s">
        <v>121</v>
      </c>
      <c r="B20" s="94">
        <v>2157076</v>
      </c>
      <c r="C20" s="94">
        <v>2271551</v>
      </c>
      <c r="D20" s="94">
        <v>2346322</v>
      </c>
      <c r="E20" s="94">
        <v>2463598</v>
      </c>
      <c r="F20" s="94">
        <v>2639154</v>
      </c>
      <c r="G20" s="94">
        <v>2681068</v>
      </c>
      <c r="H20" s="94">
        <v>2761143</v>
      </c>
      <c r="I20" s="94">
        <v>2799839</v>
      </c>
      <c r="J20" s="94">
        <v>2872620</v>
      </c>
      <c r="K20" s="94">
        <v>2914461</v>
      </c>
      <c r="L20" s="94">
        <v>2931963</v>
      </c>
      <c r="M20" s="94">
        <v>3390023</v>
      </c>
      <c r="N20" s="94">
        <v>3781548</v>
      </c>
      <c r="O20" s="94">
        <v>3862316</v>
      </c>
      <c r="P20" s="94">
        <v>3923528</v>
      </c>
      <c r="Q20" s="94">
        <v>4257710</v>
      </c>
      <c r="S20" s="95"/>
      <c r="T20" s="95"/>
      <c r="U20" s="95"/>
      <c r="V20" s="95"/>
      <c r="W20" s="95"/>
      <c r="X20" s="95"/>
      <c r="Y20" s="95"/>
      <c r="Z20" s="95"/>
    </row>
    <row r="21" spans="1:26" s="91" customFormat="1" ht="16.5" customHeight="1" x14ac:dyDescent="0.3">
      <c r="A21" s="93" t="s">
        <v>122</v>
      </c>
      <c r="B21" s="94">
        <v>755879</v>
      </c>
      <c r="C21" s="94">
        <v>875268</v>
      </c>
      <c r="D21" s="94">
        <v>915673</v>
      </c>
      <c r="E21" s="94">
        <v>902003</v>
      </c>
      <c r="F21" s="94">
        <v>861423</v>
      </c>
      <c r="G21" s="94">
        <v>933796</v>
      </c>
      <c r="H21" s="94">
        <v>852134</v>
      </c>
      <c r="I21" s="94">
        <v>850675</v>
      </c>
      <c r="J21" s="94">
        <v>920856</v>
      </c>
      <c r="K21" s="94">
        <v>908579</v>
      </c>
      <c r="L21" s="94">
        <v>914714</v>
      </c>
      <c r="M21" s="94">
        <v>1025465</v>
      </c>
      <c r="N21" s="94">
        <v>1066100</v>
      </c>
      <c r="O21" s="94">
        <v>1199093</v>
      </c>
      <c r="P21" s="94">
        <v>1366140</v>
      </c>
      <c r="Q21" s="94">
        <v>1494481</v>
      </c>
      <c r="R21" s="96"/>
      <c r="S21" s="96"/>
      <c r="T21" s="97"/>
      <c r="U21" s="95"/>
      <c r="V21" s="95"/>
      <c r="W21" s="95"/>
      <c r="X21" s="95"/>
      <c r="Y21" s="95"/>
      <c r="Z21" s="95"/>
    </row>
    <row r="22" spans="1:26" s="91" customFormat="1" ht="16.5" customHeight="1" x14ac:dyDescent="0.3">
      <c r="A22" s="93" t="s">
        <v>123</v>
      </c>
      <c r="B22" s="94">
        <v>2930353</v>
      </c>
      <c r="C22" s="94">
        <v>3166890</v>
      </c>
      <c r="D22" s="94">
        <v>3168945</v>
      </c>
      <c r="E22" s="94">
        <v>3276594</v>
      </c>
      <c r="F22" s="94">
        <v>3462142</v>
      </c>
      <c r="G22" s="94">
        <v>3593336</v>
      </c>
      <c r="H22" s="94">
        <v>3697081</v>
      </c>
      <c r="I22" s="94">
        <v>3868767</v>
      </c>
      <c r="J22" s="94">
        <v>4008066</v>
      </c>
      <c r="K22" s="94">
        <v>4252617</v>
      </c>
      <c r="L22" s="94">
        <v>4327756</v>
      </c>
      <c r="M22" s="94">
        <v>4438371</v>
      </c>
      <c r="N22" s="94">
        <v>4568365</v>
      </c>
      <c r="O22" s="94">
        <v>4485356</v>
      </c>
      <c r="P22" s="94">
        <v>4670936</v>
      </c>
      <c r="Q22" s="94">
        <v>4776332</v>
      </c>
      <c r="S22" s="95"/>
      <c r="T22" s="95"/>
      <c r="U22" s="95"/>
      <c r="V22" s="95"/>
      <c r="W22" s="95"/>
      <c r="X22" s="95"/>
      <c r="Y22" s="95"/>
      <c r="Z22" s="95"/>
    </row>
    <row r="23" spans="1:26" s="91" customFormat="1" ht="16.5" hidden="1" customHeight="1" x14ac:dyDescent="0.3">
      <c r="A23" s="93" t="s">
        <v>124</v>
      </c>
      <c r="B23" s="94">
        <v>10649</v>
      </c>
      <c r="C23" s="94">
        <v>13030</v>
      </c>
      <c r="D23" s="94">
        <v>14498</v>
      </c>
      <c r="E23" s="94">
        <v>14033</v>
      </c>
      <c r="F23" s="94">
        <v>12550</v>
      </c>
      <c r="G23" s="94">
        <v>5974</v>
      </c>
      <c r="H23" s="94">
        <v>6161</v>
      </c>
      <c r="I23" s="94">
        <v>6430</v>
      </c>
      <c r="J23" s="94">
        <v>6664</v>
      </c>
      <c r="K23" s="94">
        <v>5800</v>
      </c>
      <c r="L23" s="94">
        <v>6000</v>
      </c>
      <c r="M23" s="94">
        <v>6000</v>
      </c>
      <c r="N23" s="94">
        <v>6000</v>
      </c>
      <c r="O23" s="94">
        <v>6000</v>
      </c>
      <c r="P23" s="94">
        <v>6100</v>
      </c>
      <c r="Q23" s="94">
        <v>5534</v>
      </c>
      <c r="R23" s="95"/>
      <c r="S23" s="95"/>
      <c r="T23" s="95"/>
      <c r="U23" s="95"/>
      <c r="V23" s="95"/>
      <c r="W23" s="95"/>
      <c r="X23" s="95"/>
      <c r="Y23" s="95"/>
      <c r="Z23" s="95"/>
    </row>
    <row r="24" spans="1:26" s="91" customFormat="1" ht="16.5" hidden="1" customHeight="1" x14ac:dyDescent="0.3">
      <c r="A24" s="93" t="s">
        <v>125</v>
      </c>
      <c r="B24" s="94">
        <v>2424285</v>
      </c>
      <c r="C24" s="94">
        <v>2615011</v>
      </c>
      <c r="D24" s="94">
        <v>2581125</v>
      </c>
      <c r="E24" s="94">
        <v>2681033</v>
      </c>
      <c r="F24" s="94">
        <v>2833558</v>
      </c>
      <c r="G24" s="94">
        <v>2939924</v>
      </c>
      <c r="H24" s="94">
        <v>3021217</v>
      </c>
      <c r="I24" s="94">
        <v>3162020</v>
      </c>
      <c r="J24" s="94">
        <v>3272738</v>
      </c>
      <c r="K24" s="94">
        <v>3458817</v>
      </c>
      <c r="L24" s="94">
        <v>3522797</v>
      </c>
      <c r="M24" s="94">
        <v>3603746</v>
      </c>
      <c r="N24" s="94">
        <v>3721365</v>
      </c>
      <c r="O24" s="94">
        <v>3671356</v>
      </c>
      <c r="P24" s="94">
        <v>3847336</v>
      </c>
      <c r="Q24" s="94">
        <v>3944849</v>
      </c>
      <c r="R24" s="96"/>
      <c r="S24" s="96"/>
      <c r="T24" s="95"/>
      <c r="U24" s="95"/>
      <c r="V24" s="95"/>
      <c r="W24" s="95"/>
      <c r="X24" s="95"/>
      <c r="Y24" s="95"/>
      <c r="Z24" s="95"/>
    </row>
    <row r="25" spans="1:26" s="91" customFormat="1" ht="16.5" hidden="1" customHeight="1" x14ac:dyDescent="0.3">
      <c r="A25" s="93" t="s">
        <v>126</v>
      </c>
      <c r="B25" s="94">
        <v>495419</v>
      </c>
      <c r="C25" s="94">
        <v>538849</v>
      </c>
      <c r="D25" s="94">
        <v>573322</v>
      </c>
      <c r="E25" s="94">
        <v>581528</v>
      </c>
      <c r="F25" s="94">
        <v>616034</v>
      </c>
      <c r="G25" s="94">
        <v>647438</v>
      </c>
      <c r="H25" s="94">
        <v>669703</v>
      </c>
      <c r="I25" s="94">
        <v>700317</v>
      </c>
      <c r="J25" s="94">
        <v>728664</v>
      </c>
      <c r="K25" s="94">
        <v>788000</v>
      </c>
      <c r="L25" s="94">
        <v>798959</v>
      </c>
      <c r="M25" s="94">
        <v>828625</v>
      </c>
      <c r="N25" s="94">
        <v>841000</v>
      </c>
      <c r="O25" s="94">
        <v>808000</v>
      </c>
      <c r="P25" s="94">
        <v>817500</v>
      </c>
      <c r="Q25" s="94">
        <v>825949</v>
      </c>
      <c r="S25" s="95"/>
      <c r="T25" s="95"/>
      <c r="U25" s="95"/>
      <c r="V25" s="95"/>
      <c r="W25" s="95"/>
      <c r="X25" s="95"/>
      <c r="Y25" s="95"/>
      <c r="Z25" s="95"/>
    </row>
    <row r="26" spans="1:26" s="91" customFormat="1" ht="16.5" customHeight="1" x14ac:dyDescent="0.3">
      <c r="A26" s="93" t="s">
        <v>127</v>
      </c>
      <c r="B26" s="94">
        <v>525853</v>
      </c>
      <c r="C26" s="94">
        <v>543825</v>
      </c>
      <c r="D26" s="94">
        <v>547552</v>
      </c>
      <c r="E26" s="94">
        <v>592532</v>
      </c>
      <c r="F26" s="94">
        <v>584538</v>
      </c>
      <c r="G26" s="94">
        <v>675664</v>
      </c>
      <c r="H26" s="94">
        <v>713513</v>
      </c>
      <c r="I26" s="94">
        <v>725630</v>
      </c>
      <c r="J26" s="94">
        <v>757598</v>
      </c>
      <c r="K26" s="94">
        <v>764087</v>
      </c>
      <c r="L26" s="94">
        <v>790294</v>
      </c>
      <c r="M26" s="94">
        <v>805674</v>
      </c>
      <c r="N26" s="94">
        <v>805046</v>
      </c>
      <c r="O26" s="94">
        <v>744149</v>
      </c>
      <c r="P26" s="94">
        <v>818356</v>
      </c>
      <c r="Q26" s="94">
        <v>830541</v>
      </c>
      <c r="S26" s="95"/>
      <c r="T26" s="95"/>
      <c r="U26" s="95"/>
      <c r="V26" s="95"/>
      <c r="W26" s="95"/>
      <c r="X26" s="95"/>
      <c r="Y26" s="95"/>
      <c r="Z26" s="95"/>
    </row>
    <row r="27" spans="1:26" s="91" customFormat="1" ht="16.5" customHeight="1" x14ac:dyDescent="0.3">
      <c r="A27" s="93" t="s">
        <v>128</v>
      </c>
      <c r="B27" s="94">
        <v>100040</v>
      </c>
      <c r="C27" s="94">
        <v>112010</v>
      </c>
      <c r="D27" s="94">
        <v>121319</v>
      </c>
      <c r="E27" s="94">
        <v>132752</v>
      </c>
      <c r="F27" s="94">
        <v>124301</v>
      </c>
      <c r="G27" s="94">
        <v>132554</v>
      </c>
      <c r="H27" s="94">
        <v>149433</v>
      </c>
      <c r="I27" s="94">
        <v>139935</v>
      </c>
      <c r="J27" s="94">
        <v>152036</v>
      </c>
      <c r="K27" s="94">
        <v>160054</v>
      </c>
      <c r="L27" s="94">
        <v>175944</v>
      </c>
      <c r="M27" s="94">
        <v>183151</v>
      </c>
      <c r="N27" s="94">
        <v>190643</v>
      </c>
      <c r="O27" s="94">
        <v>172005</v>
      </c>
      <c r="P27" s="94">
        <v>195728</v>
      </c>
      <c r="Q27" s="94">
        <v>197135</v>
      </c>
      <c r="S27" s="95"/>
      <c r="T27" s="95"/>
      <c r="U27" s="95"/>
      <c r="V27" s="95"/>
      <c r="W27" s="95"/>
      <c r="X27" s="95"/>
      <c r="Y27" s="95"/>
      <c r="Z27" s="95"/>
    </row>
    <row r="28" spans="1:26" s="91" customFormat="1" ht="16.5" customHeight="1" x14ac:dyDescent="0.3">
      <c r="A28" s="93" t="s">
        <v>129</v>
      </c>
      <c r="B28" s="94">
        <v>70949</v>
      </c>
      <c r="C28" s="94">
        <v>84376</v>
      </c>
      <c r="D28" s="94">
        <v>79572</v>
      </c>
      <c r="E28" s="94">
        <v>81596</v>
      </c>
      <c r="F28" s="94">
        <v>88823</v>
      </c>
      <c r="G28" s="94">
        <v>86217</v>
      </c>
      <c r="H28" s="94">
        <v>98186</v>
      </c>
      <c r="I28" s="94">
        <v>89224</v>
      </c>
      <c r="J28" s="94">
        <v>93000</v>
      </c>
      <c r="K28" s="94">
        <v>83000</v>
      </c>
      <c r="L28" s="94">
        <v>86000</v>
      </c>
      <c r="M28" s="94">
        <v>94000</v>
      </c>
      <c r="N28" s="94">
        <v>100000</v>
      </c>
      <c r="O28" s="94">
        <v>110000</v>
      </c>
      <c r="P28" s="94">
        <v>102000</v>
      </c>
      <c r="Q28" s="94">
        <v>106742</v>
      </c>
      <c r="S28" s="95"/>
      <c r="T28" s="95"/>
      <c r="U28" s="95"/>
      <c r="V28" s="95"/>
      <c r="W28" s="95"/>
      <c r="X28" s="95"/>
      <c r="Y28" s="95"/>
      <c r="Z28" s="95"/>
    </row>
    <row r="29" spans="1:26" s="91" customFormat="1" ht="16.5" customHeight="1" x14ac:dyDescent="0.3">
      <c r="A29" s="93" t="s">
        <v>130</v>
      </c>
      <c r="B29" s="94">
        <v>234185</v>
      </c>
      <c r="C29" s="94">
        <v>271642</v>
      </c>
      <c r="D29" s="94">
        <v>258356</v>
      </c>
      <c r="E29" s="94">
        <v>261586</v>
      </c>
      <c r="F29" s="94">
        <v>299225</v>
      </c>
      <c r="G29" s="94">
        <v>319566</v>
      </c>
      <c r="H29" s="94">
        <v>337461</v>
      </c>
      <c r="I29" s="94">
        <v>323370</v>
      </c>
      <c r="J29" s="94">
        <v>355907</v>
      </c>
      <c r="K29" s="94">
        <v>367858</v>
      </c>
      <c r="L29" s="94">
        <v>406905</v>
      </c>
      <c r="M29" s="94">
        <v>419872</v>
      </c>
      <c r="N29" s="94">
        <v>425896</v>
      </c>
      <c r="O29" s="94">
        <v>432657</v>
      </c>
      <c r="P29" s="94">
        <v>534897</v>
      </c>
      <c r="Q29" s="94">
        <v>484100</v>
      </c>
      <c r="S29" s="95"/>
      <c r="T29" s="95"/>
      <c r="U29" s="95"/>
      <c r="V29" s="95"/>
      <c r="W29" s="95"/>
      <c r="X29" s="95"/>
      <c r="Y29" s="95"/>
      <c r="Z29" s="95"/>
    </row>
    <row r="30" spans="1:26" s="91" customFormat="1" ht="16.5" customHeight="1" x14ac:dyDescent="0.3">
      <c r="A30" s="93" t="s">
        <v>131</v>
      </c>
      <c r="B30" s="94">
        <v>1081344</v>
      </c>
      <c r="C30" s="94">
        <v>1118573</v>
      </c>
      <c r="D30" s="94">
        <v>1117843</v>
      </c>
      <c r="E30" s="94">
        <v>1315866</v>
      </c>
      <c r="F30" s="94">
        <v>1234777</v>
      </c>
      <c r="G30" s="94">
        <v>1454625</v>
      </c>
      <c r="H30" s="94">
        <v>1632072</v>
      </c>
      <c r="I30" s="94">
        <v>1443523</v>
      </c>
      <c r="J30" s="94">
        <v>1636706</v>
      </c>
      <c r="K30" s="94">
        <v>1874228</v>
      </c>
      <c r="L30" s="94">
        <v>1494771</v>
      </c>
      <c r="M30" s="94">
        <v>1631192</v>
      </c>
      <c r="N30" s="94">
        <v>1696856</v>
      </c>
      <c r="O30" s="94">
        <v>1839895</v>
      </c>
      <c r="P30" s="94">
        <v>2037485</v>
      </c>
      <c r="Q30" s="94">
        <v>2112258</v>
      </c>
      <c r="S30" s="95"/>
      <c r="T30" s="95"/>
      <c r="U30" s="95"/>
      <c r="V30" s="95"/>
      <c r="W30" s="95"/>
      <c r="X30" s="95"/>
      <c r="Y30" s="95"/>
      <c r="Z30" s="95"/>
    </row>
    <row r="31" spans="1:26" s="91" customFormat="1" ht="16.5" customHeight="1" x14ac:dyDescent="0.3">
      <c r="A31" s="93" t="s">
        <v>132</v>
      </c>
      <c r="B31" s="94">
        <v>965370</v>
      </c>
      <c r="C31" s="94">
        <v>987243</v>
      </c>
      <c r="D31" s="94">
        <v>1078200</v>
      </c>
      <c r="E31" s="94">
        <v>1122882</v>
      </c>
      <c r="F31" s="94">
        <v>1139077</v>
      </c>
      <c r="G31" s="94">
        <v>1146450</v>
      </c>
      <c r="H31" s="94">
        <v>1220764</v>
      </c>
      <c r="I31" s="94">
        <v>1277000</v>
      </c>
      <c r="J31" s="94">
        <v>1342097</v>
      </c>
      <c r="K31" s="94">
        <v>1341402</v>
      </c>
      <c r="L31" s="94">
        <v>1425481</v>
      </c>
      <c r="M31" s="94">
        <v>1491276</v>
      </c>
      <c r="N31" s="94">
        <v>1547568</v>
      </c>
      <c r="O31" s="94">
        <v>1591589</v>
      </c>
      <c r="P31" s="94">
        <v>1703486</v>
      </c>
      <c r="Q31" s="94">
        <v>1824568</v>
      </c>
      <c r="S31" s="95"/>
      <c r="T31" s="95"/>
      <c r="U31" s="95"/>
      <c r="V31" s="95"/>
      <c r="W31" s="95"/>
      <c r="X31" s="95"/>
      <c r="Y31" s="95"/>
      <c r="Z31" s="95"/>
    </row>
    <row r="32" spans="1:26" s="91" customFormat="1" ht="16.5" customHeight="1" x14ac:dyDescent="0.3">
      <c r="A32" s="93" t="s">
        <v>133</v>
      </c>
      <c r="B32" s="94">
        <v>875807</v>
      </c>
      <c r="C32" s="94">
        <v>960742</v>
      </c>
      <c r="D32" s="94">
        <v>1017084</v>
      </c>
      <c r="E32" s="94">
        <v>1077496</v>
      </c>
      <c r="F32" s="94">
        <v>1139344</v>
      </c>
      <c r="G32" s="94">
        <v>1257282</v>
      </c>
      <c r="H32" s="94">
        <v>1202942</v>
      </c>
      <c r="I32" s="94">
        <v>1317722</v>
      </c>
      <c r="J32" s="94">
        <v>1430568</v>
      </c>
      <c r="K32" s="94">
        <v>1473860</v>
      </c>
      <c r="L32" s="94">
        <v>1622033</v>
      </c>
      <c r="M32" s="94">
        <v>1646804</v>
      </c>
      <c r="N32" s="94">
        <v>1544117</v>
      </c>
      <c r="O32" s="94">
        <v>1697992</v>
      </c>
      <c r="P32" s="94">
        <v>1690012</v>
      </c>
      <c r="Q32" s="94">
        <v>1675453</v>
      </c>
      <c r="S32" s="95"/>
      <c r="T32" s="95"/>
      <c r="U32" s="95"/>
      <c r="V32" s="95"/>
      <c r="W32" s="95"/>
      <c r="X32" s="95"/>
      <c r="Y32" s="95"/>
      <c r="Z32" s="95"/>
    </row>
    <row r="33" spans="1:26" s="91" customFormat="1" ht="16.5" customHeight="1" x14ac:dyDescent="0.3">
      <c r="A33" s="93" t="s">
        <v>134</v>
      </c>
      <c r="B33" s="94">
        <v>240620</v>
      </c>
      <c r="C33" s="94">
        <v>302065</v>
      </c>
      <c r="D33" s="94">
        <v>182261</v>
      </c>
      <c r="E33" s="94">
        <v>268036</v>
      </c>
      <c r="F33" s="94">
        <v>276242</v>
      </c>
      <c r="G33" s="94">
        <v>291152</v>
      </c>
      <c r="H33" s="94">
        <v>292066</v>
      </c>
      <c r="I33" s="94">
        <v>424929</v>
      </c>
      <c r="J33" s="94">
        <v>292037</v>
      </c>
      <c r="K33" s="94">
        <v>275981</v>
      </c>
      <c r="L33" s="94">
        <v>371036</v>
      </c>
      <c r="M33" s="94">
        <v>522997</v>
      </c>
      <c r="N33" s="94">
        <v>511025</v>
      </c>
      <c r="O33" s="94">
        <v>462752</v>
      </c>
      <c r="P33" s="94">
        <v>447026</v>
      </c>
      <c r="Q33" s="94">
        <v>580720</v>
      </c>
      <c r="S33" s="95"/>
      <c r="T33" s="95"/>
      <c r="U33" s="95"/>
      <c r="V33" s="95"/>
      <c r="W33" s="95"/>
      <c r="X33" s="95"/>
      <c r="Y33" s="95"/>
      <c r="Z33" s="95"/>
    </row>
    <row r="34" spans="1:26" s="91" customFormat="1" ht="16.5" customHeight="1" x14ac:dyDescent="0.3">
      <c r="A34" s="93" t="s">
        <v>135</v>
      </c>
      <c r="B34" s="94">
        <v>119031</v>
      </c>
      <c r="C34" s="94">
        <v>127156</v>
      </c>
      <c r="D34" s="94">
        <v>145740</v>
      </c>
      <c r="E34" s="94">
        <v>161138</v>
      </c>
      <c r="F34" s="94">
        <v>181240</v>
      </c>
      <c r="G34" s="94">
        <v>187450</v>
      </c>
      <c r="H34" s="94">
        <v>162552</v>
      </c>
      <c r="I34" s="94">
        <v>204980</v>
      </c>
      <c r="J34" s="94">
        <v>183291</v>
      </c>
      <c r="K34" s="94">
        <v>182275</v>
      </c>
      <c r="L34" s="94">
        <v>176289</v>
      </c>
      <c r="M34" s="94">
        <v>191278</v>
      </c>
      <c r="N34" s="94">
        <v>192286</v>
      </c>
      <c r="O34" s="94">
        <v>191209</v>
      </c>
      <c r="P34" s="94">
        <v>204286</v>
      </c>
      <c r="Q34" s="94">
        <v>217581</v>
      </c>
      <c r="S34" s="95"/>
      <c r="T34" s="95"/>
      <c r="U34" s="95"/>
      <c r="V34" s="95"/>
      <c r="W34" s="95"/>
      <c r="X34" s="95"/>
      <c r="Y34" s="95"/>
      <c r="Z34" s="95"/>
    </row>
    <row r="35" spans="1:26" s="91" customFormat="1" ht="16.5" customHeight="1" x14ac:dyDescent="0.3">
      <c r="A35" s="93" t="s">
        <v>136</v>
      </c>
      <c r="B35" s="94">
        <v>344818</v>
      </c>
      <c r="C35" s="94">
        <v>354070</v>
      </c>
      <c r="D35" s="94">
        <v>365077</v>
      </c>
      <c r="E35" s="94">
        <v>355818</v>
      </c>
      <c r="F35" s="94">
        <v>347068</v>
      </c>
      <c r="G35" s="94">
        <v>379350</v>
      </c>
      <c r="H35" s="94">
        <v>335040</v>
      </c>
      <c r="I35" s="94">
        <v>359029</v>
      </c>
      <c r="J35" s="94">
        <v>389138</v>
      </c>
      <c r="K35" s="94">
        <v>363726</v>
      </c>
      <c r="L35" s="94">
        <v>421041</v>
      </c>
      <c r="M35" s="94">
        <v>449947</v>
      </c>
      <c r="N35" s="94">
        <v>486653</v>
      </c>
      <c r="O35" s="94">
        <v>473883</v>
      </c>
      <c r="P35" s="94">
        <v>563749</v>
      </c>
      <c r="Q35" s="94">
        <v>599521</v>
      </c>
      <c r="S35" s="95"/>
      <c r="T35" s="95"/>
      <c r="U35" s="95"/>
      <c r="V35" s="95"/>
      <c r="W35" s="95"/>
      <c r="X35" s="95"/>
      <c r="Y35" s="95"/>
      <c r="Z35" s="95"/>
    </row>
    <row r="36" spans="1:26" s="91" customFormat="1" ht="2.25" customHeight="1" x14ac:dyDescent="0.3">
      <c r="A36" s="93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8"/>
      <c r="P36" s="98"/>
      <c r="Q36" s="98"/>
      <c r="S36" s="95"/>
      <c r="T36" s="95"/>
      <c r="U36" s="95"/>
      <c r="V36" s="95"/>
      <c r="W36" s="95"/>
      <c r="X36" s="95"/>
      <c r="Y36" s="95"/>
      <c r="Z36" s="95"/>
    </row>
    <row r="37" spans="1:26" s="100" customFormat="1" ht="16.5" customHeight="1" x14ac:dyDescent="0.3">
      <c r="A37" s="99" t="s">
        <v>137</v>
      </c>
      <c r="B37" s="143">
        <v>19074328</v>
      </c>
      <c r="C37" s="143">
        <v>20600110</v>
      </c>
      <c r="D37" s="143">
        <v>20783970</v>
      </c>
      <c r="E37" s="143">
        <v>21655968</v>
      </c>
      <c r="F37" s="143">
        <v>22516613</v>
      </c>
      <c r="G37" s="143">
        <v>23943890</v>
      </c>
      <c r="H37" s="143">
        <v>24216000</v>
      </c>
      <c r="I37" s="143">
        <v>24540000</v>
      </c>
      <c r="J37" s="143">
        <v>25294000</v>
      </c>
      <c r="K37" s="143">
        <v>25963000</v>
      </c>
      <c r="L37" s="143">
        <v>26624000</v>
      </c>
      <c r="M37" s="143">
        <v>28643000</v>
      </c>
      <c r="N37" s="143">
        <v>29474000</v>
      </c>
      <c r="O37" s="143">
        <v>29706000</v>
      </c>
      <c r="P37" s="143">
        <v>31186000</v>
      </c>
      <c r="Q37" s="143">
        <v>32512000</v>
      </c>
      <c r="S37" s="95"/>
      <c r="T37" s="95"/>
      <c r="U37" s="95"/>
      <c r="V37" s="95"/>
      <c r="W37" s="95"/>
      <c r="X37" s="95"/>
      <c r="Y37" s="95"/>
      <c r="Z37" s="95"/>
    </row>
    <row r="38" spans="1:26" s="91" customFormat="1" ht="6.75" customHeight="1" x14ac:dyDescent="0.3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</row>
    <row r="39" spans="1:26" s="91" customFormat="1" ht="6.75" customHeight="1" x14ac:dyDescent="0.3">
      <c r="A39" s="103"/>
      <c r="B39" s="104"/>
      <c r="C39" s="104"/>
      <c r="D39" s="104"/>
      <c r="E39" s="104"/>
      <c r="F39" s="104"/>
      <c r="G39" s="104"/>
      <c r="H39" s="104"/>
      <c r="I39" s="104"/>
    </row>
    <row r="40" spans="1:26" s="91" customFormat="1" ht="16.5" customHeight="1" x14ac:dyDescent="0.3">
      <c r="A40" s="105" t="s">
        <v>138</v>
      </c>
      <c r="D40" s="106">
        <v>2930353</v>
      </c>
      <c r="E40" s="106">
        <v>3166890</v>
      </c>
      <c r="F40" s="106">
        <v>3168945</v>
      </c>
      <c r="G40" s="106">
        <v>3276594</v>
      </c>
      <c r="H40" s="106">
        <v>3462142</v>
      </c>
      <c r="I40" s="106">
        <v>3593336</v>
      </c>
      <c r="J40" s="106">
        <v>3697081</v>
      </c>
      <c r="K40" s="106">
        <v>3868083</v>
      </c>
      <c r="L40" s="106">
        <v>4017739</v>
      </c>
      <c r="M40" s="106">
        <v>4205392</v>
      </c>
      <c r="N40" s="107" t="s">
        <v>139</v>
      </c>
    </row>
    <row r="41" spans="1:26" s="91" customFormat="1" ht="12" customHeight="1" x14ac:dyDescent="0.3">
      <c r="A41" s="105" t="s">
        <v>140</v>
      </c>
      <c r="D41" s="108">
        <v>0</v>
      </c>
      <c r="E41" s="108">
        <v>0</v>
      </c>
      <c r="F41" s="108">
        <v>0</v>
      </c>
      <c r="G41" s="108">
        <v>0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7"/>
    </row>
    <row r="42" spans="1:26" ht="16.5" customHeight="1" x14ac:dyDescent="0.3">
      <c r="C42" s="87"/>
    </row>
    <row r="43" spans="1:26" ht="16.5" customHeight="1" x14ac:dyDescent="0.3">
      <c r="C43" s="87"/>
    </row>
  </sheetData>
  <conditionalFormatting sqref="S37:Z3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7"/>
  <sheetViews>
    <sheetView zoomScale="164" workbookViewId="0">
      <selection sqref="A1:XFD1048576"/>
    </sheetView>
  </sheetViews>
  <sheetFormatPr baseColWidth="10" defaultRowHeight="14.4" x14ac:dyDescent="0.3"/>
  <cols>
    <col min="1" max="1" width="18.88671875" bestFit="1" customWidth="1"/>
    <col min="2" max="2" width="13.6640625" customWidth="1"/>
    <col min="3" max="3" width="31.44140625" bestFit="1" customWidth="1"/>
    <col min="19" max="19" width="13" bestFit="1" customWidth="1"/>
    <col min="20" max="20" width="16.44140625" customWidth="1"/>
    <col min="21" max="21" width="15" bestFit="1" customWidth="1"/>
  </cols>
  <sheetData>
    <row r="1" spans="1:22" s="2" customFormat="1" ht="24" customHeight="1" x14ac:dyDescent="0.3">
      <c r="A1" s="1" t="s">
        <v>0</v>
      </c>
      <c r="B1" s="1" t="s">
        <v>1</v>
      </c>
      <c r="C1" s="1" t="s">
        <v>2</v>
      </c>
      <c r="D1" s="2" t="s">
        <v>174</v>
      </c>
      <c r="U1" s="2" t="s">
        <v>175</v>
      </c>
    </row>
    <row r="2" spans="1:22" s="5" customFormat="1" ht="28.8" x14ac:dyDescent="0.3">
      <c r="A2" s="3" t="s">
        <v>3</v>
      </c>
      <c r="B2" s="4">
        <v>39478</v>
      </c>
      <c r="C2" s="3">
        <v>1559811</v>
      </c>
      <c r="D2" s="6" t="s">
        <v>4</v>
      </c>
      <c r="E2" s="7">
        <v>39478</v>
      </c>
      <c r="F2" s="6">
        <v>0</v>
      </c>
      <c r="G2" s="3" t="s">
        <v>5</v>
      </c>
      <c r="H2" s="4">
        <v>39478</v>
      </c>
      <c r="I2" s="3">
        <v>147677</v>
      </c>
      <c r="J2" s="6" t="s">
        <v>6</v>
      </c>
      <c r="K2" s="7">
        <v>39478</v>
      </c>
      <c r="L2" s="6">
        <v>170139</v>
      </c>
      <c r="M2" s="3" t="s">
        <v>7</v>
      </c>
      <c r="N2" s="4">
        <v>39478</v>
      </c>
      <c r="O2" s="3">
        <v>60195</v>
      </c>
      <c r="P2" s="6" t="s">
        <v>9</v>
      </c>
      <c r="Q2" s="7">
        <v>39478</v>
      </c>
      <c r="R2" s="6">
        <v>2039594</v>
      </c>
      <c r="T2" s="145">
        <f>+O2+L2+I2+F2+C2+R2</f>
        <v>3977416</v>
      </c>
      <c r="U2" s="145">
        <f>+T2+T3+T4+T5+T6+T7+T8+T9+T10+T11+T12</f>
        <v>51868382</v>
      </c>
      <c r="V2" s="5">
        <v>2008</v>
      </c>
    </row>
    <row r="3" spans="1:22" s="8" customFormat="1" ht="28.8" x14ac:dyDescent="0.3">
      <c r="A3" s="6" t="s">
        <v>3</v>
      </c>
      <c r="B3" s="7">
        <v>39507</v>
      </c>
      <c r="C3" s="6">
        <v>1579644</v>
      </c>
      <c r="D3" s="3" t="s">
        <v>4</v>
      </c>
      <c r="E3" s="4">
        <v>39507</v>
      </c>
      <c r="F3" s="3">
        <v>0</v>
      </c>
      <c r="G3" s="6" t="s">
        <v>5</v>
      </c>
      <c r="H3" s="7">
        <v>39507</v>
      </c>
      <c r="I3" s="6">
        <v>152889</v>
      </c>
      <c r="J3" s="3" t="s">
        <v>6</v>
      </c>
      <c r="K3" s="4">
        <v>39507</v>
      </c>
      <c r="L3" s="3">
        <v>176700</v>
      </c>
      <c r="M3" s="6" t="s">
        <v>7</v>
      </c>
      <c r="N3" s="7">
        <v>39507</v>
      </c>
      <c r="O3" s="6">
        <v>60730</v>
      </c>
      <c r="P3" s="3" t="s">
        <v>9</v>
      </c>
      <c r="Q3" s="4">
        <v>39507</v>
      </c>
      <c r="R3" s="3">
        <v>2069757</v>
      </c>
      <c r="T3" s="145">
        <f t="shared" ref="T3:T66" si="0">+O3+L3+I3+F3+C3+R3</f>
        <v>4039720</v>
      </c>
      <c r="U3" s="144">
        <f>+SUM(T14:T25)</f>
        <v>76017207</v>
      </c>
      <c r="V3" s="5">
        <v>2009</v>
      </c>
    </row>
    <row r="4" spans="1:22" s="5" customFormat="1" ht="28.8" x14ac:dyDescent="0.3">
      <c r="A4" s="3" t="s">
        <v>3</v>
      </c>
      <c r="B4" s="4">
        <v>39538</v>
      </c>
      <c r="C4" s="3">
        <v>1576068</v>
      </c>
      <c r="D4" s="6" t="s">
        <v>4</v>
      </c>
      <c r="E4" s="7">
        <v>39538</v>
      </c>
      <c r="F4" s="6">
        <v>1379</v>
      </c>
      <c r="G4" s="3" t="s">
        <v>5</v>
      </c>
      <c r="H4" s="4">
        <v>39538</v>
      </c>
      <c r="I4" s="3">
        <v>174506</v>
      </c>
      <c r="J4" s="6" t="s">
        <v>6</v>
      </c>
      <c r="K4" s="7">
        <v>39538</v>
      </c>
      <c r="L4" s="6">
        <v>155623</v>
      </c>
      <c r="M4" s="3" t="s">
        <v>7</v>
      </c>
      <c r="N4" s="4">
        <v>39538</v>
      </c>
      <c r="O4" s="3">
        <v>60663</v>
      </c>
      <c r="P4" s="6" t="s">
        <v>9</v>
      </c>
      <c r="Q4" s="7">
        <v>39538</v>
      </c>
      <c r="R4" s="6">
        <v>2065641</v>
      </c>
      <c r="T4" s="145">
        <f t="shared" si="0"/>
        <v>4033880</v>
      </c>
      <c r="U4" s="145">
        <f>+SUM(T26:T37)</f>
        <v>84615596</v>
      </c>
      <c r="V4" s="5">
        <v>2010</v>
      </c>
    </row>
    <row r="5" spans="1:22" s="8" customFormat="1" ht="28.8" x14ac:dyDescent="0.3">
      <c r="A5" s="6" t="s">
        <v>3</v>
      </c>
      <c r="B5" s="7">
        <v>39568</v>
      </c>
      <c r="C5" s="6">
        <v>1678249</v>
      </c>
      <c r="D5" s="3" t="s">
        <v>4</v>
      </c>
      <c r="E5" s="4">
        <v>39568</v>
      </c>
      <c r="F5" s="3">
        <v>1086</v>
      </c>
      <c r="G5" s="6" t="s">
        <v>5</v>
      </c>
      <c r="H5" s="7">
        <v>39568</v>
      </c>
      <c r="I5" s="6">
        <v>180504</v>
      </c>
      <c r="J5" s="3" t="s">
        <v>6</v>
      </c>
      <c r="K5" s="4">
        <v>39568</v>
      </c>
      <c r="L5" s="3">
        <v>178255</v>
      </c>
      <c r="M5" s="6" t="s">
        <v>7</v>
      </c>
      <c r="N5" s="7">
        <v>39568</v>
      </c>
      <c r="O5" s="6">
        <v>61293</v>
      </c>
      <c r="P5" s="3" t="s">
        <v>9</v>
      </c>
      <c r="Q5" s="4">
        <v>39568</v>
      </c>
      <c r="R5" s="3">
        <v>2200049</v>
      </c>
      <c r="T5" s="145">
        <f t="shared" si="0"/>
        <v>4299436</v>
      </c>
      <c r="U5" s="144">
        <f>+SUM(T38:T49)</f>
        <v>101193053</v>
      </c>
      <c r="V5" s="5">
        <v>2011</v>
      </c>
    </row>
    <row r="6" spans="1:22" s="5" customFormat="1" ht="28.8" x14ac:dyDescent="0.3">
      <c r="A6" s="3" t="s">
        <v>3</v>
      </c>
      <c r="B6" s="4">
        <v>39599</v>
      </c>
      <c r="C6" s="3">
        <v>1729212</v>
      </c>
      <c r="D6" s="6" t="s">
        <v>4</v>
      </c>
      <c r="E6" s="7">
        <v>39599</v>
      </c>
      <c r="F6" s="6">
        <v>809</v>
      </c>
      <c r="G6" s="3" t="s">
        <v>5</v>
      </c>
      <c r="H6" s="4">
        <v>39599</v>
      </c>
      <c r="I6" s="3">
        <v>184780</v>
      </c>
      <c r="J6" s="6" t="s">
        <v>6</v>
      </c>
      <c r="K6" s="7">
        <v>39599</v>
      </c>
      <c r="L6" s="6">
        <v>166069</v>
      </c>
      <c r="M6" s="3" t="s">
        <v>7</v>
      </c>
      <c r="N6" s="4">
        <v>39599</v>
      </c>
      <c r="O6" s="3">
        <v>61683</v>
      </c>
      <c r="P6" s="6" t="s">
        <v>9</v>
      </c>
      <c r="Q6" s="7">
        <v>39599</v>
      </c>
      <c r="R6" s="6">
        <v>2244384</v>
      </c>
      <c r="T6" s="145">
        <f t="shared" si="0"/>
        <v>4386937</v>
      </c>
      <c r="U6" s="145">
        <f>+SUM(T50:T61)</f>
        <v>118726094</v>
      </c>
      <c r="V6" s="5">
        <v>2012</v>
      </c>
    </row>
    <row r="7" spans="1:22" s="8" customFormat="1" ht="28.8" x14ac:dyDescent="0.3">
      <c r="A7" s="6" t="s">
        <v>3</v>
      </c>
      <c r="B7" s="7">
        <v>39629</v>
      </c>
      <c r="C7" s="6">
        <v>1905729</v>
      </c>
      <c r="D7" s="3" t="s">
        <v>4</v>
      </c>
      <c r="E7" s="4">
        <v>39629</v>
      </c>
      <c r="F7" s="3">
        <v>982</v>
      </c>
      <c r="G7" s="6" t="s">
        <v>5</v>
      </c>
      <c r="H7" s="7">
        <v>39629</v>
      </c>
      <c r="I7" s="6">
        <v>186017</v>
      </c>
      <c r="J7" s="3" t="s">
        <v>6</v>
      </c>
      <c r="K7" s="4">
        <v>39629</v>
      </c>
      <c r="L7" s="3">
        <v>167855</v>
      </c>
      <c r="M7" s="6" t="s">
        <v>7</v>
      </c>
      <c r="N7" s="7">
        <v>39629</v>
      </c>
      <c r="O7" s="6">
        <v>61840</v>
      </c>
      <c r="P7" s="3" t="s">
        <v>9</v>
      </c>
      <c r="Q7" s="4">
        <v>39629</v>
      </c>
      <c r="R7" s="3">
        <v>2427277</v>
      </c>
      <c r="T7" s="145">
        <f t="shared" si="0"/>
        <v>4749700</v>
      </c>
      <c r="U7" s="144">
        <f>+SUM(T62:T73)</f>
        <v>143071379</v>
      </c>
      <c r="V7" s="5">
        <v>2013</v>
      </c>
    </row>
    <row r="8" spans="1:22" s="5" customFormat="1" ht="28.8" x14ac:dyDescent="0.3">
      <c r="A8" s="3" t="s">
        <v>3</v>
      </c>
      <c r="B8" s="4">
        <v>39660</v>
      </c>
      <c r="C8" s="3">
        <v>1903980</v>
      </c>
      <c r="D8" s="6" t="s">
        <v>4</v>
      </c>
      <c r="E8" s="7">
        <v>39660</v>
      </c>
      <c r="F8" s="6">
        <v>667</v>
      </c>
      <c r="G8" s="3" t="s">
        <v>5</v>
      </c>
      <c r="H8" s="4">
        <v>39660</v>
      </c>
      <c r="I8" s="3">
        <v>194459</v>
      </c>
      <c r="J8" s="6" t="s">
        <v>6</v>
      </c>
      <c r="K8" s="7">
        <v>39660</v>
      </c>
      <c r="L8" s="6">
        <v>168295</v>
      </c>
      <c r="M8" s="3" t="s">
        <v>7</v>
      </c>
      <c r="N8" s="4">
        <v>39660</v>
      </c>
      <c r="O8" s="3">
        <v>61347</v>
      </c>
      <c r="P8" s="6" t="s">
        <v>9</v>
      </c>
      <c r="Q8" s="7">
        <v>39660</v>
      </c>
      <c r="R8" s="6">
        <v>2433203</v>
      </c>
      <c r="T8" s="145">
        <f t="shared" si="0"/>
        <v>4761951</v>
      </c>
      <c r="U8" s="145">
        <f>+SUM(T74:T85)</f>
        <v>162958128</v>
      </c>
      <c r="V8" s="5">
        <v>2014</v>
      </c>
    </row>
    <row r="9" spans="1:22" s="8" customFormat="1" ht="28.8" x14ac:dyDescent="0.3">
      <c r="A9" s="6" t="s">
        <v>3</v>
      </c>
      <c r="B9" s="7">
        <v>39691</v>
      </c>
      <c r="C9" s="6">
        <v>2062955</v>
      </c>
      <c r="D9" s="3" t="s">
        <v>4</v>
      </c>
      <c r="E9" s="4">
        <v>39691</v>
      </c>
      <c r="F9" s="3">
        <v>1873</v>
      </c>
      <c r="G9" s="6" t="s">
        <v>5</v>
      </c>
      <c r="H9" s="7">
        <v>39691</v>
      </c>
      <c r="I9" s="6">
        <v>216371</v>
      </c>
      <c r="J9" s="3" t="s">
        <v>6</v>
      </c>
      <c r="K9" s="4">
        <v>39691</v>
      </c>
      <c r="L9" s="3">
        <v>178470</v>
      </c>
      <c r="M9" s="6" t="s">
        <v>7</v>
      </c>
      <c r="N9" s="7">
        <v>39691</v>
      </c>
      <c r="O9" s="6">
        <v>64338</v>
      </c>
      <c r="P9" s="3" t="s">
        <v>9</v>
      </c>
      <c r="Q9" s="4">
        <v>39691</v>
      </c>
      <c r="R9" s="3">
        <v>2632097</v>
      </c>
      <c r="T9" s="145">
        <f t="shared" si="0"/>
        <v>5156104</v>
      </c>
      <c r="U9" s="144">
        <f>+SUM(T86:T97)</f>
        <v>186089761</v>
      </c>
      <c r="V9" s="5">
        <v>2015</v>
      </c>
    </row>
    <row r="10" spans="1:22" s="5" customFormat="1" ht="28.8" x14ac:dyDescent="0.3">
      <c r="A10" s="3" t="s">
        <v>3</v>
      </c>
      <c r="B10" s="4">
        <v>39721</v>
      </c>
      <c r="C10" s="3">
        <v>2042946</v>
      </c>
      <c r="D10" s="6" t="s">
        <v>4</v>
      </c>
      <c r="E10" s="7">
        <v>39721</v>
      </c>
      <c r="F10" s="6">
        <v>1514</v>
      </c>
      <c r="G10" s="3" t="s">
        <v>5</v>
      </c>
      <c r="H10" s="4">
        <v>39721</v>
      </c>
      <c r="I10" s="3">
        <v>239071</v>
      </c>
      <c r="J10" s="6" t="s">
        <v>6</v>
      </c>
      <c r="K10" s="7">
        <v>39721</v>
      </c>
      <c r="L10" s="6">
        <v>188302</v>
      </c>
      <c r="M10" s="3" t="s">
        <v>7</v>
      </c>
      <c r="N10" s="4">
        <v>39721</v>
      </c>
      <c r="O10" s="3">
        <v>70174</v>
      </c>
      <c r="P10" s="6" t="s">
        <v>9</v>
      </c>
      <c r="Q10" s="7">
        <v>39721</v>
      </c>
      <c r="R10" s="6">
        <v>2650175</v>
      </c>
      <c r="T10" s="145">
        <f t="shared" si="0"/>
        <v>5192182</v>
      </c>
      <c r="U10" s="145">
        <f>+SUM(T98:T109)</f>
        <v>202927943</v>
      </c>
      <c r="V10" s="5">
        <v>2016</v>
      </c>
    </row>
    <row r="11" spans="1:22" s="8" customFormat="1" ht="28.8" x14ac:dyDescent="0.3">
      <c r="A11" s="6" t="s">
        <v>3</v>
      </c>
      <c r="B11" s="7">
        <v>39752</v>
      </c>
      <c r="C11" s="6">
        <v>2168525</v>
      </c>
      <c r="D11" s="3" t="s">
        <v>4</v>
      </c>
      <c r="E11" s="4">
        <v>39752</v>
      </c>
      <c r="F11" s="3">
        <v>3146</v>
      </c>
      <c r="G11" s="6" t="s">
        <v>5</v>
      </c>
      <c r="H11" s="7">
        <v>39752</v>
      </c>
      <c r="I11" s="6">
        <v>266620</v>
      </c>
      <c r="J11" s="3" t="s">
        <v>6</v>
      </c>
      <c r="K11" s="4">
        <v>39752</v>
      </c>
      <c r="L11" s="3">
        <v>199731</v>
      </c>
      <c r="M11" s="6" t="s">
        <v>7</v>
      </c>
      <c r="N11" s="7">
        <v>39752</v>
      </c>
      <c r="O11" s="6">
        <v>76551</v>
      </c>
      <c r="P11" s="3" t="s">
        <v>9</v>
      </c>
      <c r="Q11" s="4">
        <v>39752</v>
      </c>
      <c r="R11" s="3">
        <v>2827875</v>
      </c>
      <c r="T11" s="145">
        <f t="shared" si="0"/>
        <v>5542448</v>
      </c>
      <c r="U11" s="144">
        <f>+SUM(T110:T121)</f>
        <v>211960797</v>
      </c>
      <c r="V11" s="5">
        <v>2017</v>
      </c>
    </row>
    <row r="12" spans="1:22" s="5" customFormat="1" ht="28.8" x14ac:dyDescent="0.3">
      <c r="A12" s="3" t="s">
        <v>3</v>
      </c>
      <c r="B12" s="4">
        <v>39782</v>
      </c>
      <c r="C12" s="3">
        <v>2215995</v>
      </c>
      <c r="D12" s="6" t="s">
        <v>4</v>
      </c>
      <c r="E12" s="7">
        <v>39782</v>
      </c>
      <c r="F12" s="6">
        <v>3078</v>
      </c>
      <c r="G12" s="3" t="s">
        <v>5</v>
      </c>
      <c r="H12" s="4">
        <v>39782</v>
      </c>
      <c r="I12" s="3">
        <v>285667</v>
      </c>
      <c r="J12" s="6" t="s">
        <v>6</v>
      </c>
      <c r="K12" s="7">
        <v>39782</v>
      </c>
      <c r="L12" s="6">
        <v>218151</v>
      </c>
      <c r="M12" s="3" t="s">
        <v>7</v>
      </c>
      <c r="N12" s="4">
        <v>39782</v>
      </c>
      <c r="O12" s="3">
        <v>81062</v>
      </c>
      <c r="P12" s="6" t="s">
        <v>9</v>
      </c>
      <c r="Q12" s="7">
        <v>39782</v>
      </c>
      <c r="R12" s="6">
        <v>2924655</v>
      </c>
      <c r="T12" s="145">
        <f t="shared" si="0"/>
        <v>5728608</v>
      </c>
      <c r="U12" s="145">
        <f>+SUM(T122:T133)</f>
        <v>228430475</v>
      </c>
      <c r="V12" s="5">
        <v>2018</v>
      </c>
    </row>
    <row r="13" spans="1:22" s="8" customFormat="1" ht="28.8" x14ac:dyDescent="0.3">
      <c r="A13" s="6" t="s">
        <v>3</v>
      </c>
      <c r="B13" s="7">
        <v>39813</v>
      </c>
      <c r="C13" s="6">
        <v>2282808</v>
      </c>
      <c r="D13" s="3" t="s">
        <v>4</v>
      </c>
      <c r="E13" s="4">
        <v>39813</v>
      </c>
      <c r="F13" s="3">
        <v>572</v>
      </c>
      <c r="G13" s="6" t="s">
        <v>5</v>
      </c>
      <c r="H13" s="7">
        <v>39813</v>
      </c>
      <c r="I13" s="6">
        <v>306099</v>
      </c>
      <c r="J13" s="3" t="s">
        <v>6</v>
      </c>
      <c r="K13" s="4">
        <v>39813</v>
      </c>
      <c r="L13" s="3">
        <v>229011</v>
      </c>
      <c r="M13" s="6" t="s">
        <v>7</v>
      </c>
      <c r="N13" s="7">
        <v>39813</v>
      </c>
      <c r="O13" s="6">
        <v>86334</v>
      </c>
      <c r="P13" s="3" t="s">
        <v>9</v>
      </c>
      <c r="Q13" s="4">
        <v>39813</v>
      </c>
      <c r="R13" s="3">
        <v>3047091</v>
      </c>
      <c r="T13" s="145">
        <f t="shared" si="0"/>
        <v>5951915</v>
      </c>
      <c r="U13" s="144">
        <f>+SUM(T134:T145)</f>
        <v>250883624</v>
      </c>
      <c r="V13" s="5">
        <v>2019</v>
      </c>
    </row>
    <row r="14" spans="1:22" s="5" customFormat="1" ht="28.8" x14ac:dyDescent="0.3">
      <c r="A14" s="3" t="s">
        <v>3</v>
      </c>
      <c r="B14" s="4">
        <v>39844</v>
      </c>
      <c r="C14" s="3">
        <v>2312267</v>
      </c>
      <c r="D14" s="6" t="s">
        <v>4</v>
      </c>
      <c r="E14" s="7">
        <v>39844</v>
      </c>
      <c r="F14" s="6">
        <v>7029</v>
      </c>
      <c r="G14" s="3" t="s">
        <v>5</v>
      </c>
      <c r="H14" s="4">
        <v>39844</v>
      </c>
      <c r="I14" s="3">
        <v>321439</v>
      </c>
      <c r="J14" s="6" t="s">
        <v>6</v>
      </c>
      <c r="K14" s="7">
        <v>39844</v>
      </c>
      <c r="L14" s="6">
        <v>237084</v>
      </c>
      <c r="M14" s="3" t="s">
        <v>7</v>
      </c>
      <c r="N14" s="4">
        <v>39844</v>
      </c>
      <c r="O14" s="3">
        <v>89576</v>
      </c>
      <c r="P14" s="6" t="s">
        <v>9</v>
      </c>
      <c r="Q14" s="7">
        <v>39844</v>
      </c>
      <c r="R14" s="6">
        <v>3112374</v>
      </c>
      <c r="T14" s="145">
        <f t="shared" si="0"/>
        <v>6079769</v>
      </c>
      <c r="U14" s="145">
        <f>+SUM(T146:T157)</f>
        <v>301255511</v>
      </c>
      <c r="V14" s="5">
        <v>2020</v>
      </c>
    </row>
    <row r="15" spans="1:22" s="8" customFormat="1" ht="28.8" x14ac:dyDescent="0.3">
      <c r="A15" s="6" t="s">
        <v>3</v>
      </c>
      <c r="B15" s="7">
        <v>39872</v>
      </c>
      <c r="C15" s="6">
        <v>2313317</v>
      </c>
      <c r="D15" s="3" t="s">
        <v>4</v>
      </c>
      <c r="E15" s="4">
        <v>39872</v>
      </c>
      <c r="F15" s="3">
        <v>3977</v>
      </c>
      <c r="G15" s="6" t="s">
        <v>5</v>
      </c>
      <c r="H15" s="7">
        <v>39872</v>
      </c>
      <c r="I15" s="6">
        <v>336584</v>
      </c>
      <c r="J15" s="3" t="s">
        <v>6</v>
      </c>
      <c r="K15" s="4">
        <v>39872</v>
      </c>
      <c r="L15" s="3">
        <v>245288</v>
      </c>
      <c r="M15" s="6" t="s">
        <v>7</v>
      </c>
      <c r="N15" s="7">
        <v>39872</v>
      </c>
      <c r="O15" s="6">
        <v>93487</v>
      </c>
      <c r="P15" s="3" t="s">
        <v>9</v>
      </c>
      <c r="Q15" s="4">
        <v>39872</v>
      </c>
      <c r="R15" s="3">
        <v>3138859</v>
      </c>
      <c r="T15" s="145">
        <f t="shared" si="0"/>
        <v>6131512</v>
      </c>
      <c r="U15" s="144">
        <f>+SUM(T158:T169)</f>
        <v>351478736</v>
      </c>
      <c r="V15" s="5">
        <v>2021</v>
      </c>
    </row>
    <row r="16" spans="1:22" s="5" customFormat="1" ht="28.8" x14ac:dyDescent="0.3">
      <c r="A16" s="3" t="s">
        <v>3</v>
      </c>
      <c r="B16" s="4">
        <v>39903</v>
      </c>
      <c r="C16" s="3">
        <v>2272510</v>
      </c>
      <c r="D16" s="6" t="s">
        <v>4</v>
      </c>
      <c r="E16" s="7">
        <v>39903</v>
      </c>
      <c r="F16" s="6">
        <v>3713</v>
      </c>
      <c r="G16" s="3" t="s">
        <v>5</v>
      </c>
      <c r="H16" s="4">
        <v>39903</v>
      </c>
      <c r="I16" s="3">
        <v>350698</v>
      </c>
      <c r="J16" s="6" t="s">
        <v>6</v>
      </c>
      <c r="K16" s="7">
        <v>39903</v>
      </c>
      <c r="L16" s="6">
        <v>248686</v>
      </c>
      <c r="M16" s="3" t="s">
        <v>7</v>
      </c>
      <c r="N16" s="4">
        <v>39903</v>
      </c>
      <c r="O16" s="3">
        <v>95664</v>
      </c>
      <c r="P16" s="6" t="s">
        <v>9</v>
      </c>
      <c r="Q16" s="7">
        <v>39903</v>
      </c>
      <c r="R16" s="6">
        <v>3111230</v>
      </c>
      <c r="T16" s="145">
        <f t="shared" si="0"/>
        <v>6082501</v>
      </c>
      <c r="U16" s="145">
        <f>+SUM(T170:T178)</f>
        <v>292361581</v>
      </c>
      <c r="V16" s="5">
        <v>2022</v>
      </c>
    </row>
    <row r="17" spans="1:22" s="8" customFormat="1" ht="28.8" x14ac:dyDescent="0.3">
      <c r="A17" s="6" t="s">
        <v>3</v>
      </c>
      <c r="B17" s="7">
        <v>39933</v>
      </c>
      <c r="C17" s="6">
        <v>2270663</v>
      </c>
      <c r="D17" s="3" t="s">
        <v>4</v>
      </c>
      <c r="E17" s="4">
        <v>39933</v>
      </c>
      <c r="F17" s="3">
        <v>3464</v>
      </c>
      <c r="G17" s="6" t="s">
        <v>5</v>
      </c>
      <c r="H17" s="7">
        <v>39933</v>
      </c>
      <c r="I17" s="6">
        <v>376834</v>
      </c>
      <c r="J17" s="3" t="s">
        <v>6</v>
      </c>
      <c r="K17" s="4">
        <v>39933</v>
      </c>
      <c r="L17" s="3">
        <v>250745</v>
      </c>
      <c r="M17" s="6" t="s">
        <v>7</v>
      </c>
      <c r="N17" s="7">
        <v>39933</v>
      </c>
      <c r="O17" s="6">
        <v>96740</v>
      </c>
      <c r="P17" s="3" t="s">
        <v>9</v>
      </c>
      <c r="Q17" s="4">
        <v>39933</v>
      </c>
      <c r="R17" s="3">
        <v>3137848</v>
      </c>
      <c r="T17" s="145">
        <f t="shared" si="0"/>
        <v>6136294</v>
      </c>
      <c r="V17" s="5">
        <v>2023</v>
      </c>
    </row>
    <row r="18" spans="1:22" s="5" customFormat="1" ht="28.8" x14ac:dyDescent="0.3">
      <c r="A18" s="3" t="s">
        <v>3</v>
      </c>
      <c r="B18" s="4">
        <v>39964</v>
      </c>
      <c r="C18" s="3">
        <v>2327957</v>
      </c>
      <c r="D18" s="6" t="s">
        <v>4</v>
      </c>
      <c r="E18" s="7">
        <v>39964</v>
      </c>
      <c r="F18" s="6">
        <v>3388</v>
      </c>
      <c r="G18" s="3" t="s">
        <v>5</v>
      </c>
      <c r="H18" s="4">
        <v>39964</v>
      </c>
      <c r="I18" s="3">
        <v>386248</v>
      </c>
      <c r="J18" s="6" t="s">
        <v>6</v>
      </c>
      <c r="K18" s="7">
        <v>39964</v>
      </c>
      <c r="L18" s="6">
        <v>236288</v>
      </c>
      <c r="M18" s="3" t="s">
        <v>7</v>
      </c>
      <c r="N18" s="4">
        <v>39964</v>
      </c>
      <c r="O18" s="3">
        <v>96581</v>
      </c>
      <c r="P18" s="6" t="s">
        <v>9</v>
      </c>
      <c r="Q18" s="7">
        <v>39964</v>
      </c>
      <c r="R18" s="6">
        <v>3194774</v>
      </c>
      <c r="T18" s="145">
        <f t="shared" si="0"/>
        <v>6245236</v>
      </c>
    </row>
    <row r="19" spans="1:22" s="8" customFormat="1" ht="28.8" x14ac:dyDescent="0.3">
      <c r="A19" s="6" t="s">
        <v>3</v>
      </c>
      <c r="B19" s="7">
        <v>39994</v>
      </c>
      <c r="C19" s="6">
        <v>2358364</v>
      </c>
      <c r="D19" s="3" t="s">
        <v>4</v>
      </c>
      <c r="E19" s="4">
        <v>39994</v>
      </c>
      <c r="F19" s="3">
        <v>3242</v>
      </c>
      <c r="G19" s="6" t="s">
        <v>5</v>
      </c>
      <c r="H19" s="7">
        <v>39994</v>
      </c>
      <c r="I19" s="6">
        <v>386800</v>
      </c>
      <c r="J19" s="3" t="s">
        <v>6</v>
      </c>
      <c r="K19" s="4">
        <v>39994</v>
      </c>
      <c r="L19" s="3">
        <v>234851</v>
      </c>
      <c r="M19" s="6" t="s">
        <v>7</v>
      </c>
      <c r="N19" s="7">
        <v>39994</v>
      </c>
      <c r="O19" s="6">
        <v>96651</v>
      </c>
      <c r="P19" s="3" t="s">
        <v>9</v>
      </c>
      <c r="Q19" s="4">
        <v>39994</v>
      </c>
      <c r="R19" s="3">
        <v>3222305</v>
      </c>
      <c r="T19" s="145">
        <f t="shared" si="0"/>
        <v>6302213</v>
      </c>
    </row>
    <row r="20" spans="1:22" s="5" customFormat="1" ht="28.8" x14ac:dyDescent="0.3">
      <c r="A20" s="3" t="s">
        <v>3</v>
      </c>
      <c r="B20" s="4">
        <v>40025</v>
      </c>
      <c r="C20" s="3">
        <v>2318176</v>
      </c>
      <c r="D20" s="6" t="s">
        <v>4</v>
      </c>
      <c r="E20" s="7">
        <v>40025</v>
      </c>
      <c r="F20" s="6">
        <v>3089</v>
      </c>
      <c r="G20" s="3" t="s">
        <v>5</v>
      </c>
      <c r="H20" s="4">
        <v>40025</v>
      </c>
      <c r="I20" s="3">
        <v>394211</v>
      </c>
      <c r="J20" s="6" t="s">
        <v>6</v>
      </c>
      <c r="K20" s="7">
        <v>40025</v>
      </c>
      <c r="L20" s="6">
        <v>236984</v>
      </c>
      <c r="M20" s="3" t="s">
        <v>7</v>
      </c>
      <c r="N20" s="4">
        <v>40025</v>
      </c>
      <c r="O20" s="3">
        <v>97891</v>
      </c>
      <c r="P20" s="6" t="s">
        <v>9</v>
      </c>
      <c r="Q20" s="7">
        <v>40025</v>
      </c>
      <c r="R20" s="6">
        <v>3173016</v>
      </c>
      <c r="T20" s="145">
        <f t="shared" si="0"/>
        <v>6223367</v>
      </c>
    </row>
    <row r="21" spans="1:22" s="8" customFormat="1" ht="28.8" x14ac:dyDescent="0.3">
      <c r="A21" s="6" t="s">
        <v>3</v>
      </c>
      <c r="B21" s="7">
        <v>40056</v>
      </c>
      <c r="C21" s="6">
        <v>2361512</v>
      </c>
      <c r="D21" s="3" t="s">
        <v>4</v>
      </c>
      <c r="E21" s="4">
        <v>40056</v>
      </c>
      <c r="F21" s="3">
        <v>3016</v>
      </c>
      <c r="G21" s="6" t="s">
        <v>5</v>
      </c>
      <c r="H21" s="7">
        <v>40056</v>
      </c>
      <c r="I21" s="6">
        <v>399963</v>
      </c>
      <c r="J21" s="3" t="s">
        <v>6</v>
      </c>
      <c r="K21" s="4">
        <v>40056</v>
      </c>
      <c r="L21" s="3">
        <v>240695</v>
      </c>
      <c r="M21" s="6" t="s">
        <v>7</v>
      </c>
      <c r="N21" s="7">
        <v>40056</v>
      </c>
      <c r="O21" s="6">
        <v>101640</v>
      </c>
      <c r="P21" s="3" t="s">
        <v>9</v>
      </c>
      <c r="Q21" s="4">
        <v>40056</v>
      </c>
      <c r="R21" s="3">
        <v>3225808</v>
      </c>
      <c r="T21" s="145">
        <f t="shared" si="0"/>
        <v>6332634</v>
      </c>
    </row>
    <row r="22" spans="1:22" s="5" customFormat="1" ht="28.8" x14ac:dyDescent="0.3">
      <c r="A22" s="3" t="s">
        <v>3</v>
      </c>
      <c r="B22" s="4">
        <v>40086</v>
      </c>
      <c r="C22" s="3">
        <v>2406241</v>
      </c>
      <c r="D22" s="6" t="s">
        <v>4</v>
      </c>
      <c r="E22" s="7">
        <v>40086</v>
      </c>
      <c r="F22" s="6">
        <v>58776</v>
      </c>
      <c r="G22" s="3" t="s">
        <v>5</v>
      </c>
      <c r="H22" s="4">
        <v>40086</v>
      </c>
      <c r="I22" s="3">
        <v>406759</v>
      </c>
      <c r="J22" s="6" t="s">
        <v>6</v>
      </c>
      <c r="K22" s="7">
        <v>40086</v>
      </c>
      <c r="L22" s="6">
        <v>244777</v>
      </c>
      <c r="M22" s="3" t="s">
        <v>7</v>
      </c>
      <c r="N22" s="4">
        <v>40086</v>
      </c>
      <c r="O22" s="3">
        <v>51323</v>
      </c>
      <c r="P22" s="6" t="s">
        <v>9</v>
      </c>
      <c r="Q22" s="7">
        <v>40086</v>
      </c>
      <c r="R22" s="6">
        <v>3289832</v>
      </c>
      <c r="T22" s="145">
        <f t="shared" si="0"/>
        <v>6457708</v>
      </c>
    </row>
    <row r="23" spans="1:22" s="8" customFormat="1" ht="28.8" x14ac:dyDescent="0.3">
      <c r="A23" s="6" t="s">
        <v>3</v>
      </c>
      <c r="B23" s="7">
        <v>40117</v>
      </c>
      <c r="C23" s="6">
        <v>2420374</v>
      </c>
      <c r="D23" s="3" t="s">
        <v>4</v>
      </c>
      <c r="E23" s="4">
        <v>40117</v>
      </c>
      <c r="F23" s="3">
        <v>64466</v>
      </c>
      <c r="G23" s="6" t="s">
        <v>5</v>
      </c>
      <c r="H23" s="7">
        <v>40117</v>
      </c>
      <c r="I23" s="6">
        <v>418607</v>
      </c>
      <c r="J23" s="3" t="s">
        <v>6</v>
      </c>
      <c r="K23" s="4">
        <v>40117</v>
      </c>
      <c r="L23" s="3">
        <v>266560</v>
      </c>
      <c r="M23" s="6" t="s">
        <v>7</v>
      </c>
      <c r="N23" s="7">
        <v>40117</v>
      </c>
      <c r="O23" s="6">
        <v>55706</v>
      </c>
      <c r="P23" s="3" t="s">
        <v>9</v>
      </c>
      <c r="Q23" s="4">
        <v>40117</v>
      </c>
      <c r="R23" s="3">
        <v>3361438</v>
      </c>
      <c r="T23" s="145">
        <f t="shared" si="0"/>
        <v>6587151</v>
      </c>
    </row>
    <row r="24" spans="1:22" s="5" customFormat="1" ht="28.8" x14ac:dyDescent="0.3">
      <c r="A24" s="3" t="s">
        <v>3</v>
      </c>
      <c r="B24" s="4">
        <v>40147</v>
      </c>
      <c r="C24" s="3">
        <v>2463813</v>
      </c>
      <c r="D24" s="6" t="s">
        <v>4</v>
      </c>
      <c r="E24" s="7">
        <v>40147</v>
      </c>
      <c r="F24" s="6">
        <v>67791</v>
      </c>
      <c r="G24" s="3" t="s">
        <v>5</v>
      </c>
      <c r="H24" s="4">
        <v>40147</v>
      </c>
      <c r="I24" s="3">
        <v>426259</v>
      </c>
      <c r="J24" s="6" t="s">
        <v>6</v>
      </c>
      <c r="K24" s="7">
        <v>40147</v>
      </c>
      <c r="L24" s="6">
        <v>277121</v>
      </c>
      <c r="M24" s="3" t="s">
        <v>7</v>
      </c>
      <c r="N24" s="4">
        <v>40147</v>
      </c>
      <c r="O24" s="3">
        <v>57755</v>
      </c>
      <c r="P24" s="6" t="s">
        <v>9</v>
      </c>
      <c r="Q24" s="7">
        <v>40147</v>
      </c>
      <c r="R24" s="6">
        <v>3443002</v>
      </c>
      <c r="T24" s="145">
        <f t="shared" si="0"/>
        <v>6735741</v>
      </c>
    </row>
    <row r="25" spans="1:22" s="8" customFormat="1" ht="28.8" x14ac:dyDescent="0.3">
      <c r="A25" s="6" t="s">
        <v>3</v>
      </c>
      <c r="B25" s="7">
        <v>40178</v>
      </c>
      <c r="C25" s="6">
        <v>2416830</v>
      </c>
      <c r="D25" s="3" t="s">
        <v>4</v>
      </c>
      <c r="E25" s="4">
        <v>40178</v>
      </c>
      <c r="F25" s="3">
        <v>70577</v>
      </c>
      <c r="G25" s="6" t="s">
        <v>5</v>
      </c>
      <c r="H25" s="7">
        <v>40178</v>
      </c>
      <c r="I25" s="6">
        <v>431280</v>
      </c>
      <c r="J25" s="3" t="s">
        <v>6</v>
      </c>
      <c r="K25" s="4">
        <v>40178</v>
      </c>
      <c r="L25" s="3">
        <v>292570</v>
      </c>
      <c r="M25" s="6" t="s">
        <v>7</v>
      </c>
      <c r="N25" s="7">
        <v>40178</v>
      </c>
      <c r="O25" s="6">
        <v>59315</v>
      </c>
      <c r="P25" s="3" t="s">
        <v>9</v>
      </c>
      <c r="Q25" s="4">
        <v>40178</v>
      </c>
      <c r="R25" s="3">
        <v>3432509</v>
      </c>
      <c r="T25" s="145">
        <f t="shared" si="0"/>
        <v>6703081</v>
      </c>
    </row>
    <row r="26" spans="1:22" s="5" customFormat="1" ht="28.8" x14ac:dyDescent="0.3">
      <c r="A26" s="3" t="s">
        <v>3</v>
      </c>
      <c r="B26" s="4">
        <v>40209</v>
      </c>
      <c r="C26" s="3">
        <v>2387680</v>
      </c>
      <c r="D26" s="6" t="s">
        <v>4</v>
      </c>
      <c r="E26" s="7">
        <v>40209</v>
      </c>
      <c r="F26" s="6">
        <v>71032</v>
      </c>
      <c r="G26" s="3" t="s">
        <v>5</v>
      </c>
      <c r="H26" s="4">
        <v>40209</v>
      </c>
      <c r="I26" s="3">
        <v>430208</v>
      </c>
      <c r="J26" s="6" t="s">
        <v>6</v>
      </c>
      <c r="K26" s="7">
        <v>40209</v>
      </c>
      <c r="L26" s="6">
        <v>292561</v>
      </c>
      <c r="M26" s="3" t="s">
        <v>7</v>
      </c>
      <c r="N26" s="4">
        <v>40209</v>
      </c>
      <c r="O26" s="3">
        <v>61164</v>
      </c>
      <c r="P26" s="6" t="s">
        <v>9</v>
      </c>
      <c r="Q26" s="7">
        <v>40209</v>
      </c>
      <c r="R26" s="6">
        <v>3411781</v>
      </c>
      <c r="T26" s="145">
        <f t="shared" si="0"/>
        <v>6654426</v>
      </c>
    </row>
    <row r="27" spans="1:22" s="8" customFormat="1" ht="28.8" x14ac:dyDescent="0.3">
      <c r="A27" s="6" t="s">
        <v>3</v>
      </c>
      <c r="B27" s="7">
        <v>40237</v>
      </c>
      <c r="C27" s="6">
        <v>2383313</v>
      </c>
      <c r="D27" s="3" t="s">
        <v>4</v>
      </c>
      <c r="E27" s="4">
        <v>40237</v>
      </c>
      <c r="F27" s="3">
        <v>70704</v>
      </c>
      <c r="G27" s="6" t="s">
        <v>5</v>
      </c>
      <c r="H27" s="7">
        <v>40237</v>
      </c>
      <c r="I27" s="6">
        <v>446111</v>
      </c>
      <c r="J27" s="3" t="s">
        <v>6</v>
      </c>
      <c r="K27" s="4">
        <v>40237</v>
      </c>
      <c r="L27" s="3">
        <v>300933</v>
      </c>
      <c r="M27" s="6" t="s">
        <v>7</v>
      </c>
      <c r="N27" s="7">
        <v>40237</v>
      </c>
      <c r="O27" s="6">
        <v>63101</v>
      </c>
      <c r="P27" s="3" t="s">
        <v>9</v>
      </c>
      <c r="Q27" s="4">
        <v>40237</v>
      </c>
      <c r="R27" s="3">
        <v>3439677</v>
      </c>
      <c r="T27" s="145">
        <f t="shared" si="0"/>
        <v>6703839</v>
      </c>
    </row>
    <row r="28" spans="1:22" s="5" customFormat="1" ht="28.8" x14ac:dyDescent="0.3">
      <c r="A28" s="3" t="s">
        <v>3</v>
      </c>
      <c r="B28" s="4">
        <v>40268</v>
      </c>
      <c r="C28" s="3">
        <v>2355908</v>
      </c>
      <c r="D28" s="6" t="s">
        <v>4</v>
      </c>
      <c r="E28" s="7">
        <v>40268</v>
      </c>
      <c r="F28" s="6">
        <v>71374</v>
      </c>
      <c r="G28" s="3" t="s">
        <v>5</v>
      </c>
      <c r="H28" s="4">
        <v>40268</v>
      </c>
      <c r="I28" s="3">
        <v>461876</v>
      </c>
      <c r="J28" s="6" t="s">
        <v>6</v>
      </c>
      <c r="K28" s="7">
        <v>40268</v>
      </c>
      <c r="L28" s="6">
        <v>307040</v>
      </c>
      <c r="M28" s="3" t="s">
        <v>7</v>
      </c>
      <c r="N28" s="4">
        <v>40268</v>
      </c>
      <c r="O28" s="3">
        <v>65532</v>
      </c>
      <c r="P28" s="6" t="s">
        <v>9</v>
      </c>
      <c r="Q28" s="7">
        <v>40268</v>
      </c>
      <c r="R28" s="6">
        <v>3444601</v>
      </c>
      <c r="T28" s="145">
        <f t="shared" si="0"/>
        <v>6706331</v>
      </c>
    </row>
    <row r="29" spans="1:22" s="8" customFormat="1" ht="28.8" x14ac:dyDescent="0.3">
      <c r="A29" s="6" t="s">
        <v>3</v>
      </c>
      <c r="B29" s="7">
        <v>40298</v>
      </c>
      <c r="C29" s="6">
        <v>2361361</v>
      </c>
      <c r="D29" s="3" t="s">
        <v>4</v>
      </c>
      <c r="E29" s="4">
        <v>40298</v>
      </c>
      <c r="F29" s="3">
        <v>71663</v>
      </c>
      <c r="G29" s="6" t="s">
        <v>5</v>
      </c>
      <c r="H29" s="7">
        <v>40298</v>
      </c>
      <c r="I29" s="6">
        <v>465583</v>
      </c>
      <c r="J29" s="3" t="s">
        <v>6</v>
      </c>
      <c r="K29" s="4">
        <v>40298</v>
      </c>
      <c r="L29" s="3">
        <v>309676</v>
      </c>
      <c r="M29" s="6" t="s">
        <v>7</v>
      </c>
      <c r="N29" s="7">
        <v>40298</v>
      </c>
      <c r="O29" s="6">
        <v>66979</v>
      </c>
      <c r="P29" s="3" t="s">
        <v>9</v>
      </c>
      <c r="Q29" s="4">
        <v>40298</v>
      </c>
      <c r="R29" s="3">
        <v>3454557</v>
      </c>
      <c r="T29" s="145">
        <f t="shared" si="0"/>
        <v>6729819</v>
      </c>
    </row>
    <row r="30" spans="1:22" s="5" customFormat="1" ht="28.8" x14ac:dyDescent="0.3">
      <c r="A30" s="3" t="s">
        <v>3</v>
      </c>
      <c r="B30" s="4">
        <v>40329</v>
      </c>
      <c r="C30" s="3">
        <v>2375767</v>
      </c>
      <c r="D30" s="6" t="s">
        <v>4</v>
      </c>
      <c r="E30" s="7">
        <v>40329</v>
      </c>
      <c r="F30" s="6">
        <v>78360</v>
      </c>
      <c r="G30" s="3" t="s">
        <v>5</v>
      </c>
      <c r="H30" s="4">
        <v>40329</v>
      </c>
      <c r="I30" s="3">
        <v>462756</v>
      </c>
      <c r="J30" s="6" t="s">
        <v>6</v>
      </c>
      <c r="K30" s="7">
        <v>40329</v>
      </c>
      <c r="L30" s="6">
        <v>312999</v>
      </c>
      <c r="M30" s="3" t="s">
        <v>7</v>
      </c>
      <c r="N30" s="4">
        <v>40329</v>
      </c>
      <c r="O30" s="3">
        <v>66835</v>
      </c>
      <c r="P30" s="6" t="s">
        <v>9</v>
      </c>
      <c r="Q30" s="7">
        <v>40329</v>
      </c>
      <c r="R30" s="6">
        <v>3483615</v>
      </c>
      <c r="T30" s="145">
        <f t="shared" si="0"/>
        <v>6780332</v>
      </c>
    </row>
    <row r="31" spans="1:22" s="8" customFormat="1" ht="28.8" x14ac:dyDescent="0.3">
      <c r="A31" s="6" t="s">
        <v>3</v>
      </c>
      <c r="B31" s="7">
        <v>40359</v>
      </c>
      <c r="C31" s="6">
        <v>2482181</v>
      </c>
      <c r="D31" s="3" t="s">
        <v>4</v>
      </c>
      <c r="E31" s="4">
        <v>40359</v>
      </c>
      <c r="F31" s="3">
        <v>75588</v>
      </c>
      <c r="G31" s="6" t="s">
        <v>5</v>
      </c>
      <c r="H31" s="7">
        <v>40359</v>
      </c>
      <c r="I31" s="6">
        <v>451543</v>
      </c>
      <c r="J31" s="3" t="s">
        <v>6</v>
      </c>
      <c r="K31" s="4">
        <v>40359</v>
      </c>
      <c r="L31" s="3">
        <v>314151</v>
      </c>
      <c r="M31" s="6" t="s">
        <v>7</v>
      </c>
      <c r="N31" s="7">
        <v>40359</v>
      </c>
      <c r="O31" s="6">
        <v>66586</v>
      </c>
      <c r="P31" s="3" t="s">
        <v>9</v>
      </c>
      <c r="Q31" s="4">
        <v>40359</v>
      </c>
      <c r="R31" s="3">
        <v>3566422</v>
      </c>
      <c r="T31" s="145">
        <f t="shared" si="0"/>
        <v>6956471</v>
      </c>
    </row>
    <row r="32" spans="1:22" s="5" customFormat="1" ht="28.8" x14ac:dyDescent="0.3">
      <c r="A32" s="3" t="s">
        <v>3</v>
      </c>
      <c r="B32" s="4">
        <v>40390</v>
      </c>
      <c r="C32" s="3">
        <v>2514384</v>
      </c>
      <c r="D32" s="6" t="s">
        <v>4</v>
      </c>
      <c r="E32" s="7">
        <v>40390</v>
      </c>
      <c r="F32" s="6">
        <v>112035</v>
      </c>
      <c r="G32" s="3" t="s">
        <v>5</v>
      </c>
      <c r="H32" s="4">
        <v>40390</v>
      </c>
      <c r="I32" s="3">
        <v>472814</v>
      </c>
      <c r="J32" s="6" t="s">
        <v>6</v>
      </c>
      <c r="K32" s="7">
        <v>40390</v>
      </c>
      <c r="L32" s="6">
        <v>321660</v>
      </c>
      <c r="M32" s="3" t="s">
        <v>7</v>
      </c>
      <c r="N32" s="4">
        <v>40390</v>
      </c>
      <c r="O32" s="3">
        <v>69092</v>
      </c>
      <c r="P32" s="6" t="s">
        <v>9</v>
      </c>
      <c r="Q32" s="7">
        <v>40390</v>
      </c>
      <c r="R32" s="6">
        <v>3658963</v>
      </c>
      <c r="T32" s="145">
        <f t="shared" si="0"/>
        <v>7148948</v>
      </c>
    </row>
    <row r="33" spans="1:20" s="8" customFormat="1" ht="28.8" x14ac:dyDescent="0.3">
      <c r="A33" s="6" t="s">
        <v>3</v>
      </c>
      <c r="B33" s="7">
        <v>40421</v>
      </c>
      <c r="C33" s="6">
        <v>2442782</v>
      </c>
      <c r="D33" s="3" t="s">
        <v>4</v>
      </c>
      <c r="E33" s="4">
        <v>40421</v>
      </c>
      <c r="F33" s="3">
        <v>115090</v>
      </c>
      <c r="G33" s="6" t="s">
        <v>5</v>
      </c>
      <c r="H33" s="7">
        <v>40421</v>
      </c>
      <c r="I33" s="6">
        <v>497899</v>
      </c>
      <c r="J33" s="3" t="s">
        <v>6</v>
      </c>
      <c r="K33" s="4">
        <v>40421</v>
      </c>
      <c r="L33" s="3">
        <v>327696</v>
      </c>
      <c r="M33" s="6" t="s">
        <v>7</v>
      </c>
      <c r="N33" s="7">
        <v>40421</v>
      </c>
      <c r="O33" s="6">
        <v>69020</v>
      </c>
      <c r="P33" s="3" t="s">
        <v>9</v>
      </c>
      <c r="Q33" s="4">
        <v>40421</v>
      </c>
      <c r="R33" s="3">
        <v>3610592</v>
      </c>
      <c r="T33" s="145">
        <f t="shared" si="0"/>
        <v>7063079</v>
      </c>
    </row>
    <row r="34" spans="1:20" s="5" customFormat="1" ht="28.8" x14ac:dyDescent="0.3">
      <c r="A34" s="3" t="s">
        <v>3</v>
      </c>
      <c r="B34" s="4">
        <v>40451</v>
      </c>
      <c r="C34" s="3">
        <v>2427553</v>
      </c>
      <c r="D34" s="6" t="s">
        <v>4</v>
      </c>
      <c r="E34" s="7">
        <v>40451</v>
      </c>
      <c r="F34" s="6">
        <v>122410</v>
      </c>
      <c r="G34" s="3" t="s">
        <v>5</v>
      </c>
      <c r="H34" s="4">
        <v>40451</v>
      </c>
      <c r="I34" s="3">
        <v>506889</v>
      </c>
      <c r="J34" s="6" t="s">
        <v>6</v>
      </c>
      <c r="K34" s="7">
        <v>40451</v>
      </c>
      <c r="L34" s="6">
        <v>331964</v>
      </c>
      <c r="M34" s="3" t="s">
        <v>7</v>
      </c>
      <c r="N34" s="4">
        <v>40451</v>
      </c>
      <c r="O34" s="3">
        <v>70376</v>
      </c>
      <c r="P34" s="6" t="s">
        <v>9</v>
      </c>
      <c r="Q34" s="7">
        <v>40451</v>
      </c>
      <c r="R34" s="6">
        <v>3622519</v>
      </c>
      <c r="T34" s="145">
        <f t="shared" si="0"/>
        <v>7081711</v>
      </c>
    </row>
    <row r="35" spans="1:20" s="8" customFormat="1" ht="28.8" x14ac:dyDescent="0.3">
      <c r="A35" s="6" t="s">
        <v>3</v>
      </c>
      <c r="B35" s="7">
        <v>40482</v>
      </c>
      <c r="C35" s="6">
        <v>2549544</v>
      </c>
      <c r="D35" s="3" t="s">
        <v>4</v>
      </c>
      <c r="E35" s="4">
        <v>40482</v>
      </c>
      <c r="F35" s="3">
        <v>128003</v>
      </c>
      <c r="G35" s="6" t="s">
        <v>5</v>
      </c>
      <c r="H35" s="7">
        <v>40482</v>
      </c>
      <c r="I35" s="6">
        <v>516861</v>
      </c>
      <c r="J35" s="3" t="s">
        <v>6</v>
      </c>
      <c r="K35" s="4">
        <v>40482</v>
      </c>
      <c r="L35" s="3">
        <v>347039</v>
      </c>
      <c r="M35" s="6" t="s">
        <v>7</v>
      </c>
      <c r="N35" s="7">
        <v>40482</v>
      </c>
      <c r="O35" s="6">
        <v>72413</v>
      </c>
      <c r="P35" s="3" t="s">
        <v>9</v>
      </c>
      <c r="Q35" s="4">
        <v>40482</v>
      </c>
      <c r="R35" s="3">
        <v>3786407</v>
      </c>
      <c r="T35" s="145">
        <f t="shared" si="0"/>
        <v>7400267</v>
      </c>
    </row>
    <row r="36" spans="1:20" s="5" customFormat="1" ht="28.8" x14ac:dyDescent="0.3">
      <c r="A36" s="3" t="s">
        <v>3</v>
      </c>
      <c r="B36" s="4">
        <v>40512</v>
      </c>
      <c r="C36" s="3">
        <v>2624737</v>
      </c>
      <c r="D36" s="6" t="s">
        <v>4</v>
      </c>
      <c r="E36" s="7">
        <v>40512</v>
      </c>
      <c r="F36" s="6">
        <v>132002</v>
      </c>
      <c r="G36" s="3" t="s">
        <v>5</v>
      </c>
      <c r="H36" s="4">
        <v>40512</v>
      </c>
      <c r="I36" s="3">
        <v>534257</v>
      </c>
      <c r="J36" s="6" t="s">
        <v>6</v>
      </c>
      <c r="K36" s="7">
        <v>40512</v>
      </c>
      <c r="L36" s="6">
        <v>354938</v>
      </c>
      <c r="M36" s="3" t="s">
        <v>7</v>
      </c>
      <c r="N36" s="4">
        <v>40512</v>
      </c>
      <c r="O36" s="3">
        <v>74049</v>
      </c>
      <c r="P36" s="6" t="s">
        <v>9</v>
      </c>
      <c r="Q36" s="7">
        <v>40512</v>
      </c>
      <c r="R36" s="6">
        <v>3904544</v>
      </c>
      <c r="T36" s="145">
        <f t="shared" si="0"/>
        <v>7624527</v>
      </c>
    </row>
    <row r="37" spans="1:20" s="8" customFormat="1" ht="28.8" x14ac:dyDescent="0.3">
      <c r="A37" s="6" t="s">
        <v>3</v>
      </c>
      <c r="B37" s="7">
        <v>40543</v>
      </c>
      <c r="C37" s="6">
        <v>2676219</v>
      </c>
      <c r="D37" s="3" t="s">
        <v>4</v>
      </c>
      <c r="E37" s="4">
        <v>40543</v>
      </c>
      <c r="F37" s="3">
        <v>135675</v>
      </c>
      <c r="G37" s="6" t="s">
        <v>5</v>
      </c>
      <c r="H37" s="7">
        <v>40543</v>
      </c>
      <c r="I37" s="6">
        <v>539199</v>
      </c>
      <c r="J37" s="3" t="s">
        <v>6</v>
      </c>
      <c r="K37" s="4">
        <v>40543</v>
      </c>
      <c r="L37" s="3">
        <v>363264</v>
      </c>
      <c r="M37" s="6" t="s">
        <v>7</v>
      </c>
      <c r="N37" s="7">
        <v>40543</v>
      </c>
      <c r="O37" s="6">
        <v>76056</v>
      </c>
      <c r="P37" s="3" t="s">
        <v>9</v>
      </c>
      <c r="Q37" s="4">
        <v>40543</v>
      </c>
      <c r="R37" s="3">
        <v>3975433</v>
      </c>
      <c r="T37" s="145">
        <f t="shared" si="0"/>
        <v>7765846</v>
      </c>
    </row>
    <row r="38" spans="1:20" s="5" customFormat="1" ht="28.8" x14ac:dyDescent="0.3">
      <c r="A38" s="3" t="s">
        <v>3</v>
      </c>
      <c r="B38" s="4">
        <v>40574</v>
      </c>
      <c r="C38" s="3">
        <v>2659074</v>
      </c>
      <c r="D38" s="6" t="s">
        <v>4</v>
      </c>
      <c r="E38" s="7">
        <v>40574</v>
      </c>
      <c r="F38" s="6">
        <v>142509</v>
      </c>
      <c r="G38" s="3" t="s">
        <v>5</v>
      </c>
      <c r="H38" s="4">
        <v>40574</v>
      </c>
      <c r="I38" s="3">
        <v>536411</v>
      </c>
      <c r="J38" s="6" t="s">
        <v>6</v>
      </c>
      <c r="K38" s="7">
        <v>40574</v>
      </c>
      <c r="L38" s="6">
        <v>370366</v>
      </c>
      <c r="M38" s="3" t="s">
        <v>7</v>
      </c>
      <c r="N38" s="4">
        <v>40574</v>
      </c>
      <c r="O38" s="3">
        <v>74725</v>
      </c>
      <c r="P38" s="6" t="s">
        <v>9</v>
      </c>
      <c r="Q38" s="7">
        <v>40574</v>
      </c>
      <c r="R38" s="6">
        <v>3966206</v>
      </c>
      <c r="T38" s="145">
        <f t="shared" si="0"/>
        <v>7749291</v>
      </c>
    </row>
    <row r="39" spans="1:20" s="8" customFormat="1" ht="28.8" x14ac:dyDescent="0.3">
      <c r="A39" s="6" t="s">
        <v>3</v>
      </c>
      <c r="B39" s="7">
        <v>40602</v>
      </c>
      <c r="C39" s="6">
        <v>2699607</v>
      </c>
      <c r="D39" s="3" t="s">
        <v>4</v>
      </c>
      <c r="E39" s="4">
        <v>40602</v>
      </c>
      <c r="F39" s="3">
        <v>145600</v>
      </c>
      <c r="G39" s="6" t="s">
        <v>5</v>
      </c>
      <c r="H39" s="7">
        <v>40602</v>
      </c>
      <c r="I39" s="6">
        <v>555139</v>
      </c>
      <c r="J39" s="3" t="s">
        <v>6</v>
      </c>
      <c r="K39" s="4">
        <v>40602</v>
      </c>
      <c r="L39" s="3">
        <v>382728</v>
      </c>
      <c r="M39" s="6" t="s">
        <v>7</v>
      </c>
      <c r="N39" s="7">
        <v>40602</v>
      </c>
      <c r="O39" s="6">
        <v>76231</v>
      </c>
      <c r="P39" s="3" t="s">
        <v>9</v>
      </c>
      <c r="Q39" s="4">
        <v>40602</v>
      </c>
      <c r="R39" s="3">
        <v>4044517</v>
      </c>
      <c r="T39" s="145">
        <f t="shared" si="0"/>
        <v>7903822</v>
      </c>
    </row>
    <row r="40" spans="1:20" s="5" customFormat="1" ht="28.8" x14ac:dyDescent="0.3">
      <c r="A40" s="3" t="s">
        <v>3</v>
      </c>
      <c r="B40" s="4">
        <v>40633</v>
      </c>
      <c r="C40" s="3">
        <v>2789407</v>
      </c>
      <c r="D40" s="6" t="s">
        <v>4</v>
      </c>
      <c r="E40" s="7">
        <v>40633</v>
      </c>
      <c r="F40" s="6">
        <v>147121</v>
      </c>
      <c r="G40" s="3" t="s">
        <v>5</v>
      </c>
      <c r="H40" s="4">
        <v>40633</v>
      </c>
      <c r="I40" s="3">
        <v>578966</v>
      </c>
      <c r="J40" s="6" t="s">
        <v>6</v>
      </c>
      <c r="K40" s="7">
        <v>40633</v>
      </c>
      <c r="L40" s="6">
        <v>386192</v>
      </c>
      <c r="M40" s="3" t="s">
        <v>7</v>
      </c>
      <c r="N40" s="4">
        <v>40633</v>
      </c>
      <c r="O40" s="3">
        <v>77949</v>
      </c>
      <c r="P40" s="6" t="s">
        <v>9</v>
      </c>
      <c r="Q40" s="7">
        <v>40633</v>
      </c>
      <c r="R40" s="6">
        <v>4165864</v>
      </c>
      <c r="T40" s="145">
        <f t="shared" si="0"/>
        <v>8145499</v>
      </c>
    </row>
    <row r="41" spans="1:20" s="8" customFormat="1" ht="28.8" x14ac:dyDescent="0.3">
      <c r="A41" s="6" t="s">
        <v>3</v>
      </c>
      <c r="B41" s="7">
        <v>40663</v>
      </c>
      <c r="C41" s="6">
        <v>2826831</v>
      </c>
      <c r="D41" s="3" t="s">
        <v>4</v>
      </c>
      <c r="E41" s="4">
        <v>40663</v>
      </c>
      <c r="F41" s="3">
        <v>150078</v>
      </c>
      <c r="G41" s="6" t="s">
        <v>5</v>
      </c>
      <c r="H41" s="7">
        <v>40663</v>
      </c>
      <c r="I41" s="6">
        <v>595275</v>
      </c>
      <c r="J41" s="3" t="s">
        <v>6</v>
      </c>
      <c r="K41" s="4">
        <v>40663</v>
      </c>
      <c r="L41" s="3">
        <v>379482</v>
      </c>
      <c r="M41" s="6" t="s">
        <v>7</v>
      </c>
      <c r="N41" s="7">
        <v>40663</v>
      </c>
      <c r="O41" s="6">
        <v>78440</v>
      </c>
      <c r="P41" s="3" t="s">
        <v>9</v>
      </c>
      <c r="Q41" s="4">
        <v>40663</v>
      </c>
      <c r="R41" s="3">
        <v>4213669</v>
      </c>
      <c r="T41" s="145">
        <f t="shared" si="0"/>
        <v>8243775</v>
      </c>
    </row>
    <row r="42" spans="1:20" s="5" customFormat="1" ht="28.8" x14ac:dyDescent="0.3">
      <c r="A42" s="3" t="s">
        <v>3</v>
      </c>
      <c r="B42" s="4">
        <v>40694</v>
      </c>
      <c r="C42" s="3">
        <v>2736556</v>
      </c>
      <c r="D42" s="6" t="s">
        <v>4</v>
      </c>
      <c r="E42" s="7">
        <v>40694</v>
      </c>
      <c r="F42" s="6">
        <v>150976</v>
      </c>
      <c r="G42" s="3" t="s">
        <v>5</v>
      </c>
      <c r="H42" s="4">
        <v>40694</v>
      </c>
      <c r="I42" s="3">
        <v>610927</v>
      </c>
      <c r="J42" s="6" t="s">
        <v>6</v>
      </c>
      <c r="K42" s="7">
        <v>40694</v>
      </c>
      <c r="L42" s="6">
        <v>375224</v>
      </c>
      <c r="M42" s="3" t="s">
        <v>7</v>
      </c>
      <c r="N42" s="4">
        <v>40694</v>
      </c>
      <c r="O42" s="3">
        <v>77560</v>
      </c>
      <c r="P42" s="6" t="s">
        <v>9</v>
      </c>
      <c r="Q42" s="7">
        <v>40694</v>
      </c>
      <c r="R42" s="6">
        <v>4133681</v>
      </c>
      <c r="T42" s="145">
        <f t="shared" si="0"/>
        <v>8084924</v>
      </c>
    </row>
    <row r="43" spans="1:20" s="8" customFormat="1" ht="28.8" x14ac:dyDescent="0.3">
      <c r="A43" s="6" t="s">
        <v>3</v>
      </c>
      <c r="B43" s="7">
        <v>40724</v>
      </c>
      <c r="C43" s="6">
        <v>2703365</v>
      </c>
      <c r="D43" s="3" t="s">
        <v>4</v>
      </c>
      <c r="E43" s="4">
        <v>40724</v>
      </c>
      <c r="F43" s="3">
        <v>146631</v>
      </c>
      <c r="G43" s="6" t="s">
        <v>5</v>
      </c>
      <c r="H43" s="7">
        <v>40724</v>
      </c>
      <c r="I43" s="6">
        <v>608611</v>
      </c>
      <c r="J43" s="3" t="s">
        <v>6</v>
      </c>
      <c r="K43" s="4">
        <v>40724</v>
      </c>
      <c r="L43" s="3">
        <v>368274</v>
      </c>
      <c r="M43" s="6" t="s">
        <v>7</v>
      </c>
      <c r="N43" s="7">
        <v>40724</v>
      </c>
      <c r="O43" s="6">
        <v>75608</v>
      </c>
      <c r="P43" s="3" t="s">
        <v>9</v>
      </c>
      <c r="Q43" s="4">
        <v>40724</v>
      </c>
      <c r="R43" s="3">
        <v>4081197</v>
      </c>
      <c r="T43" s="145">
        <f t="shared" si="0"/>
        <v>7983686</v>
      </c>
    </row>
    <row r="44" spans="1:20" s="5" customFormat="1" ht="28.8" x14ac:dyDescent="0.3">
      <c r="A44" s="3" t="s">
        <v>3</v>
      </c>
      <c r="B44" s="4">
        <v>40755</v>
      </c>
      <c r="C44" s="3">
        <v>2846090</v>
      </c>
      <c r="D44" s="6" t="s">
        <v>4</v>
      </c>
      <c r="E44" s="7">
        <v>40755</v>
      </c>
      <c r="F44" s="6">
        <v>147050</v>
      </c>
      <c r="G44" s="3" t="s">
        <v>5</v>
      </c>
      <c r="H44" s="4">
        <v>40755</v>
      </c>
      <c r="I44" s="3">
        <v>607384</v>
      </c>
      <c r="J44" s="6" t="s">
        <v>6</v>
      </c>
      <c r="K44" s="7">
        <v>40755</v>
      </c>
      <c r="L44" s="6">
        <v>366002</v>
      </c>
      <c r="M44" s="3" t="s">
        <v>7</v>
      </c>
      <c r="N44" s="4">
        <v>40755</v>
      </c>
      <c r="O44" s="3">
        <v>75043</v>
      </c>
      <c r="P44" s="6" t="s">
        <v>9</v>
      </c>
      <c r="Q44" s="7">
        <v>40755</v>
      </c>
      <c r="R44" s="6">
        <v>4218253</v>
      </c>
      <c r="T44" s="145">
        <f t="shared" si="0"/>
        <v>8259822</v>
      </c>
    </row>
    <row r="45" spans="1:20" s="8" customFormat="1" ht="28.8" x14ac:dyDescent="0.3">
      <c r="A45" s="6" t="s">
        <v>3</v>
      </c>
      <c r="B45" s="7">
        <v>40786</v>
      </c>
      <c r="C45" s="6">
        <v>2903222</v>
      </c>
      <c r="D45" s="3" t="s">
        <v>4</v>
      </c>
      <c r="E45" s="4">
        <v>40786</v>
      </c>
      <c r="F45" s="3">
        <v>150668</v>
      </c>
      <c r="G45" s="6" t="s">
        <v>5</v>
      </c>
      <c r="H45" s="7">
        <v>40786</v>
      </c>
      <c r="I45" s="6">
        <v>624323</v>
      </c>
      <c r="J45" s="3" t="s">
        <v>6</v>
      </c>
      <c r="K45" s="4">
        <v>40786</v>
      </c>
      <c r="L45" s="3">
        <v>374907</v>
      </c>
      <c r="M45" s="6" t="s">
        <v>7</v>
      </c>
      <c r="N45" s="7">
        <v>40786</v>
      </c>
      <c r="O45" s="6">
        <v>75417</v>
      </c>
      <c r="P45" s="3" t="s">
        <v>9</v>
      </c>
      <c r="Q45" s="4">
        <v>40786</v>
      </c>
      <c r="R45" s="3">
        <v>4299180</v>
      </c>
      <c r="T45" s="145">
        <f t="shared" si="0"/>
        <v>8427717</v>
      </c>
    </row>
    <row r="46" spans="1:20" s="5" customFormat="1" ht="28.8" x14ac:dyDescent="0.3">
      <c r="A46" s="3" t="s">
        <v>3</v>
      </c>
      <c r="B46" s="4">
        <v>40816</v>
      </c>
      <c r="C46" s="3">
        <v>3094214</v>
      </c>
      <c r="D46" s="6" t="s">
        <v>4</v>
      </c>
      <c r="E46" s="7">
        <v>40816</v>
      </c>
      <c r="F46" s="6">
        <v>158741</v>
      </c>
      <c r="G46" s="3" t="s">
        <v>5</v>
      </c>
      <c r="H46" s="4">
        <v>40816</v>
      </c>
      <c r="I46" s="3">
        <v>645610</v>
      </c>
      <c r="J46" s="6" t="s">
        <v>6</v>
      </c>
      <c r="K46" s="7">
        <v>40816</v>
      </c>
      <c r="L46" s="6">
        <v>389127</v>
      </c>
      <c r="M46" s="3" t="s">
        <v>7</v>
      </c>
      <c r="N46" s="4">
        <v>40816</v>
      </c>
      <c r="O46" s="3">
        <v>76796</v>
      </c>
      <c r="P46" s="6" t="s">
        <v>9</v>
      </c>
      <c r="Q46" s="7">
        <v>40816</v>
      </c>
      <c r="R46" s="6">
        <v>4556240</v>
      </c>
      <c r="T46" s="145">
        <f t="shared" si="0"/>
        <v>8920728</v>
      </c>
    </row>
    <row r="47" spans="1:20" s="8" customFormat="1" ht="28.8" x14ac:dyDescent="0.3">
      <c r="A47" s="6" t="s">
        <v>3</v>
      </c>
      <c r="B47" s="7">
        <v>40847</v>
      </c>
      <c r="C47" s="6">
        <v>3078280</v>
      </c>
      <c r="D47" s="3" t="s">
        <v>4</v>
      </c>
      <c r="E47" s="4">
        <v>40847</v>
      </c>
      <c r="F47" s="3">
        <v>167182</v>
      </c>
      <c r="G47" s="6" t="s">
        <v>5</v>
      </c>
      <c r="H47" s="7">
        <v>40847</v>
      </c>
      <c r="I47" s="6">
        <v>667342</v>
      </c>
      <c r="J47" s="3" t="s">
        <v>6</v>
      </c>
      <c r="K47" s="4">
        <v>40847</v>
      </c>
      <c r="L47" s="3">
        <v>402928</v>
      </c>
      <c r="M47" s="6" t="s">
        <v>7</v>
      </c>
      <c r="N47" s="7">
        <v>40847</v>
      </c>
      <c r="O47" s="6">
        <v>78962</v>
      </c>
      <c r="P47" s="3" t="s">
        <v>9</v>
      </c>
      <c r="Q47" s="4">
        <v>40847</v>
      </c>
      <c r="R47" s="3">
        <v>4598914</v>
      </c>
      <c r="T47" s="145">
        <f t="shared" si="0"/>
        <v>8993608</v>
      </c>
    </row>
    <row r="48" spans="1:20" s="5" customFormat="1" ht="28.8" x14ac:dyDescent="0.3">
      <c r="A48" s="3" t="s">
        <v>3</v>
      </c>
      <c r="B48" s="4">
        <v>40877</v>
      </c>
      <c r="C48" s="3">
        <v>3108633</v>
      </c>
      <c r="D48" s="6" t="s">
        <v>4</v>
      </c>
      <c r="E48" s="7">
        <v>40877</v>
      </c>
      <c r="F48" s="6">
        <v>171389</v>
      </c>
      <c r="G48" s="3" t="s">
        <v>5</v>
      </c>
      <c r="H48" s="4">
        <v>40877</v>
      </c>
      <c r="I48" s="3">
        <v>676958</v>
      </c>
      <c r="J48" s="6" t="s">
        <v>6</v>
      </c>
      <c r="K48" s="7">
        <v>40877</v>
      </c>
      <c r="L48" s="6">
        <v>419766</v>
      </c>
      <c r="M48" s="3" t="s">
        <v>7</v>
      </c>
      <c r="N48" s="4">
        <v>40877</v>
      </c>
      <c r="O48" s="3">
        <v>80944</v>
      </c>
      <c r="P48" s="6" t="s">
        <v>9</v>
      </c>
      <c r="Q48" s="7">
        <v>40877</v>
      </c>
      <c r="R48" s="6">
        <v>4680123</v>
      </c>
      <c r="T48" s="145">
        <f t="shared" si="0"/>
        <v>9137813</v>
      </c>
    </row>
    <row r="49" spans="1:20" s="8" customFormat="1" ht="28.8" x14ac:dyDescent="0.3">
      <c r="A49" s="6" t="s">
        <v>3</v>
      </c>
      <c r="B49" s="7">
        <v>40908</v>
      </c>
      <c r="C49" s="6">
        <v>3173598</v>
      </c>
      <c r="D49" s="3" t="s">
        <v>4</v>
      </c>
      <c r="E49" s="4">
        <v>40908</v>
      </c>
      <c r="F49" s="3">
        <v>177692</v>
      </c>
      <c r="G49" s="6" t="s">
        <v>5</v>
      </c>
      <c r="H49" s="7">
        <v>40908</v>
      </c>
      <c r="I49" s="6">
        <v>689617</v>
      </c>
      <c r="J49" s="3" t="s">
        <v>6</v>
      </c>
      <c r="K49" s="4">
        <v>40908</v>
      </c>
      <c r="L49" s="3">
        <v>425605</v>
      </c>
      <c r="M49" s="6" t="s">
        <v>7</v>
      </c>
      <c r="N49" s="7">
        <v>40908</v>
      </c>
      <c r="O49" s="6">
        <v>81969</v>
      </c>
      <c r="P49" s="3" t="s">
        <v>9</v>
      </c>
      <c r="Q49" s="4">
        <v>40908</v>
      </c>
      <c r="R49" s="3">
        <v>4793887</v>
      </c>
      <c r="T49" s="145">
        <f t="shared" si="0"/>
        <v>9342368</v>
      </c>
    </row>
    <row r="50" spans="1:20" s="5" customFormat="1" ht="28.8" x14ac:dyDescent="0.3">
      <c r="A50" s="3" t="s">
        <v>3</v>
      </c>
      <c r="B50" s="4">
        <v>40939</v>
      </c>
      <c r="C50" s="3">
        <v>3156769</v>
      </c>
      <c r="D50" s="6" t="s">
        <v>4</v>
      </c>
      <c r="E50" s="7">
        <v>40939</v>
      </c>
      <c r="F50" s="6">
        <v>180502</v>
      </c>
      <c r="G50" s="3" t="s">
        <v>5</v>
      </c>
      <c r="H50" s="4">
        <v>40939</v>
      </c>
      <c r="I50" s="3">
        <v>686621</v>
      </c>
      <c r="J50" s="6" t="s">
        <v>6</v>
      </c>
      <c r="K50" s="7">
        <v>40939</v>
      </c>
      <c r="L50" s="6">
        <v>431905</v>
      </c>
      <c r="M50" s="3" t="s">
        <v>7</v>
      </c>
      <c r="N50" s="4">
        <v>40939</v>
      </c>
      <c r="O50" s="3">
        <v>81273</v>
      </c>
      <c r="P50" s="6" t="s">
        <v>9</v>
      </c>
      <c r="Q50" s="7">
        <v>40939</v>
      </c>
      <c r="R50" s="6">
        <v>4785161</v>
      </c>
      <c r="T50" s="145">
        <f t="shared" si="0"/>
        <v>9322231</v>
      </c>
    </row>
    <row r="51" spans="1:20" s="8" customFormat="1" ht="28.8" x14ac:dyDescent="0.3">
      <c r="A51" s="6" t="s">
        <v>3</v>
      </c>
      <c r="B51" s="7">
        <v>40968</v>
      </c>
      <c r="C51" s="6">
        <v>3004636</v>
      </c>
      <c r="D51" s="3" t="s">
        <v>4</v>
      </c>
      <c r="E51" s="4">
        <v>40968</v>
      </c>
      <c r="F51" s="3">
        <v>184688</v>
      </c>
      <c r="G51" s="6" t="s">
        <v>5</v>
      </c>
      <c r="H51" s="7">
        <v>40968</v>
      </c>
      <c r="I51" s="6">
        <v>700133</v>
      </c>
      <c r="J51" s="3" t="s">
        <v>6</v>
      </c>
      <c r="K51" s="4">
        <v>40968</v>
      </c>
      <c r="L51" s="3">
        <v>440563</v>
      </c>
      <c r="M51" s="6" t="s">
        <v>7</v>
      </c>
      <c r="N51" s="7">
        <v>40968</v>
      </c>
      <c r="O51" s="6">
        <v>81656</v>
      </c>
      <c r="P51" s="3" t="s">
        <v>9</v>
      </c>
      <c r="Q51" s="4">
        <v>40968</v>
      </c>
      <c r="R51" s="3">
        <v>4663826</v>
      </c>
      <c r="T51" s="145">
        <f t="shared" si="0"/>
        <v>9075502</v>
      </c>
    </row>
    <row r="52" spans="1:20" s="5" customFormat="1" ht="28.8" x14ac:dyDescent="0.3">
      <c r="A52" s="3" t="s">
        <v>3</v>
      </c>
      <c r="B52" s="4">
        <v>40999</v>
      </c>
      <c r="C52" s="3">
        <v>3003886</v>
      </c>
      <c r="D52" s="6" t="s">
        <v>4</v>
      </c>
      <c r="E52" s="7">
        <v>40999</v>
      </c>
      <c r="F52" s="6">
        <v>189762</v>
      </c>
      <c r="G52" s="3" t="s">
        <v>5</v>
      </c>
      <c r="H52" s="4">
        <v>40999</v>
      </c>
      <c r="I52" s="3">
        <v>719405</v>
      </c>
      <c r="J52" s="6" t="s">
        <v>6</v>
      </c>
      <c r="K52" s="7">
        <v>40999</v>
      </c>
      <c r="L52" s="6">
        <v>442813</v>
      </c>
      <c r="M52" s="3" t="s">
        <v>7</v>
      </c>
      <c r="N52" s="4">
        <v>40999</v>
      </c>
      <c r="O52" s="3">
        <v>84528</v>
      </c>
      <c r="P52" s="6" t="s">
        <v>9</v>
      </c>
      <c r="Q52" s="7">
        <v>40999</v>
      </c>
      <c r="R52" s="6">
        <v>4704455</v>
      </c>
      <c r="T52" s="145">
        <f t="shared" si="0"/>
        <v>9144849</v>
      </c>
    </row>
    <row r="53" spans="1:20" s="8" customFormat="1" ht="28.8" x14ac:dyDescent="0.3">
      <c r="A53" s="6" t="s">
        <v>3</v>
      </c>
      <c r="B53" s="7">
        <v>41029</v>
      </c>
      <c r="C53" s="6">
        <v>3043224</v>
      </c>
      <c r="D53" s="3" t="s">
        <v>4</v>
      </c>
      <c r="E53" s="4">
        <v>41029</v>
      </c>
      <c r="F53" s="3">
        <v>191960</v>
      </c>
      <c r="G53" s="6" t="s">
        <v>5</v>
      </c>
      <c r="H53" s="7">
        <v>41029</v>
      </c>
      <c r="I53" s="6">
        <v>733082</v>
      </c>
      <c r="J53" s="3" t="s">
        <v>6</v>
      </c>
      <c r="K53" s="4">
        <v>41029</v>
      </c>
      <c r="L53" s="3">
        <v>439377</v>
      </c>
      <c r="M53" s="6" t="s">
        <v>7</v>
      </c>
      <c r="N53" s="7">
        <v>41029</v>
      </c>
      <c r="O53" s="6">
        <v>86800</v>
      </c>
      <c r="P53" s="3" t="s">
        <v>9</v>
      </c>
      <c r="Q53" s="4">
        <v>41029</v>
      </c>
      <c r="R53" s="3">
        <v>4759351</v>
      </c>
      <c r="T53" s="145">
        <f t="shared" si="0"/>
        <v>9253794</v>
      </c>
    </row>
    <row r="54" spans="1:20" s="5" customFormat="1" ht="28.8" x14ac:dyDescent="0.3">
      <c r="A54" s="3" t="s">
        <v>3</v>
      </c>
      <c r="B54" s="4">
        <v>41060</v>
      </c>
      <c r="C54" s="3">
        <v>3149479</v>
      </c>
      <c r="D54" s="6" t="s">
        <v>4</v>
      </c>
      <c r="E54" s="7">
        <v>41060</v>
      </c>
      <c r="F54" s="6">
        <v>193656</v>
      </c>
      <c r="G54" s="3" t="s">
        <v>5</v>
      </c>
      <c r="H54" s="4">
        <v>41060</v>
      </c>
      <c r="I54" s="3">
        <v>743243</v>
      </c>
      <c r="J54" s="6" t="s">
        <v>6</v>
      </c>
      <c r="K54" s="7">
        <v>41060</v>
      </c>
      <c r="L54" s="6">
        <v>442835</v>
      </c>
      <c r="M54" s="3" t="s">
        <v>7</v>
      </c>
      <c r="N54" s="4">
        <v>41060</v>
      </c>
      <c r="O54" s="3">
        <v>90542</v>
      </c>
      <c r="P54" s="6" t="s">
        <v>9</v>
      </c>
      <c r="Q54" s="7">
        <v>41060</v>
      </c>
      <c r="R54" s="6">
        <v>4889979</v>
      </c>
      <c r="T54" s="145">
        <f t="shared" si="0"/>
        <v>9509734</v>
      </c>
    </row>
    <row r="55" spans="1:20" s="8" customFormat="1" ht="28.8" x14ac:dyDescent="0.3">
      <c r="A55" s="6" t="s">
        <v>3</v>
      </c>
      <c r="B55" s="7">
        <v>41090</v>
      </c>
      <c r="C55" s="6">
        <v>3220214</v>
      </c>
      <c r="D55" s="3" t="s">
        <v>4</v>
      </c>
      <c r="E55" s="4">
        <v>41090</v>
      </c>
      <c r="F55" s="3">
        <v>190481</v>
      </c>
      <c r="G55" s="6" t="s">
        <v>5</v>
      </c>
      <c r="H55" s="7">
        <v>41090</v>
      </c>
      <c r="I55" s="6">
        <v>740558</v>
      </c>
      <c r="J55" s="3" t="s">
        <v>6</v>
      </c>
      <c r="K55" s="4">
        <v>41090</v>
      </c>
      <c r="L55" s="3">
        <v>441264</v>
      </c>
      <c r="M55" s="6" t="s">
        <v>7</v>
      </c>
      <c r="N55" s="7">
        <v>41090</v>
      </c>
      <c r="O55" s="6">
        <v>91997</v>
      </c>
      <c r="P55" s="3" t="s">
        <v>9</v>
      </c>
      <c r="Q55" s="4">
        <v>41090</v>
      </c>
      <c r="R55" s="3">
        <v>4956934</v>
      </c>
      <c r="T55" s="145">
        <f t="shared" si="0"/>
        <v>9641448</v>
      </c>
    </row>
    <row r="56" spans="1:20" s="5" customFormat="1" ht="28.8" x14ac:dyDescent="0.3">
      <c r="A56" s="3" t="s">
        <v>3</v>
      </c>
      <c r="B56" s="4">
        <v>41121</v>
      </c>
      <c r="C56" s="3">
        <v>3385391</v>
      </c>
      <c r="D56" s="6" t="s">
        <v>4</v>
      </c>
      <c r="E56" s="7">
        <v>41121</v>
      </c>
      <c r="F56" s="6">
        <v>189279</v>
      </c>
      <c r="G56" s="3" t="s">
        <v>5</v>
      </c>
      <c r="H56" s="4">
        <v>41121</v>
      </c>
      <c r="I56" s="3">
        <v>740567</v>
      </c>
      <c r="J56" s="6" t="s">
        <v>6</v>
      </c>
      <c r="K56" s="7">
        <v>41121</v>
      </c>
      <c r="L56" s="6">
        <v>447624</v>
      </c>
      <c r="M56" s="3" t="s">
        <v>7</v>
      </c>
      <c r="N56" s="4">
        <v>41121</v>
      </c>
      <c r="O56" s="3">
        <v>93941</v>
      </c>
      <c r="P56" s="6" t="s">
        <v>9</v>
      </c>
      <c r="Q56" s="7">
        <v>41121</v>
      </c>
      <c r="R56" s="6">
        <v>5116883</v>
      </c>
      <c r="T56" s="145">
        <f t="shared" si="0"/>
        <v>9973685</v>
      </c>
    </row>
    <row r="57" spans="1:20" s="8" customFormat="1" ht="28.8" x14ac:dyDescent="0.3">
      <c r="A57" s="6" t="s">
        <v>3</v>
      </c>
      <c r="B57" s="7">
        <v>41152</v>
      </c>
      <c r="C57" s="6">
        <v>3472084</v>
      </c>
      <c r="D57" s="3" t="s">
        <v>4</v>
      </c>
      <c r="E57" s="4">
        <v>41152</v>
      </c>
      <c r="F57" s="3">
        <v>210065</v>
      </c>
      <c r="G57" s="6" t="s">
        <v>5</v>
      </c>
      <c r="H57" s="7">
        <v>41152</v>
      </c>
      <c r="I57" s="6">
        <v>755804</v>
      </c>
      <c r="J57" s="3" t="s">
        <v>6</v>
      </c>
      <c r="K57" s="4">
        <v>41152</v>
      </c>
      <c r="L57" s="3">
        <v>459083</v>
      </c>
      <c r="M57" s="6" t="s">
        <v>7</v>
      </c>
      <c r="N57" s="7">
        <v>41152</v>
      </c>
      <c r="O57" s="6">
        <v>78960</v>
      </c>
      <c r="P57" s="3" t="s">
        <v>9</v>
      </c>
      <c r="Q57" s="4">
        <v>41152</v>
      </c>
      <c r="R57" s="3">
        <v>5239660</v>
      </c>
      <c r="T57" s="145">
        <f t="shared" si="0"/>
        <v>10215656</v>
      </c>
    </row>
    <row r="58" spans="1:20" s="5" customFormat="1" ht="28.8" x14ac:dyDescent="0.3">
      <c r="A58" s="3" t="s">
        <v>3</v>
      </c>
      <c r="B58" s="4">
        <v>41182</v>
      </c>
      <c r="C58" s="3">
        <v>3567821</v>
      </c>
      <c r="D58" s="6" t="s">
        <v>4</v>
      </c>
      <c r="E58" s="7">
        <v>41182</v>
      </c>
      <c r="F58" s="6">
        <v>219564</v>
      </c>
      <c r="G58" s="3" t="s">
        <v>5</v>
      </c>
      <c r="H58" s="4">
        <v>41182</v>
      </c>
      <c r="I58" s="3">
        <v>774083</v>
      </c>
      <c r="J58" s="6" t="s">
        <v>6</v>
      </c>
      <c r="K58" s="7">
        <v>41182</v>
      </c>
      <c r="L58" s="6">
        <v>468305</v>
      </c>
      <c r="M58" s="3" t="s">
        <v>7</v>
      </c>
      <c r="N58" s="4">
        <v>41182</v>
      </c>
      <c r="O58" s="3">
        <v>79963</v>
      </c>
      <c r="P58" s="6" t="s">
        <v>9</v>
      </c>
      <c r="Q58" s="7">
        <v>41182</v>
      </c>
      <c r="R58" s="6">
        <v>5385701</v>
      </c>
      <c r="T58" s="145">
        <f t="shared" si="0"/>
        <v>10495437</v>
      </c>
    </row>
    <row r="59" spans="1:20" s="8" customFormat="1" ht="28.8" x14ac:dyDescent="0.3">
      <c r="A59" s="6" t="s">
        <v>3</v>
      </c>
      <c r="B59" s="7">
        <v>41213</v>
      </c>
      <c r="C59" s="6">
        <v>3563285</v>
      </c>
      <c r="D59" s="3" t="s">
        <v>4</v>
      </c>
      <c r="E59" s="4">
        <v>41213</v>
      </c>
      <c r="F59" s="3">
        <v>229580</v>
      </c>
      <c r="G59" s="6" t="s">
        <v>5</v>
      </c>
      <c r="H59" s="7">
        <v>41213</v>
      </c>
      <c r="I59" s="6">
        <v>794745</v>
      </c>
      <c r="J59" s="3" t="s">
        <v>6</v>
      </c>
      <c r="K59" s="4">
        <v>41213</v>
      </c>
      <c r="L59" s="3">
        <v>458896</v>
      </c>
      <c r="M59" s="6" t="s">
        <v>7</v>
      </c>
      <c r="N59" s="7">
        <v>41213</v>
      </c>
      <c r="O59" s="6">
        <v>81298</v>
      </c>
      <c r="P59" s="3" t="s">
        <v>9</v>
      </c>
      <c r="Q59" s="4">
        <v>41213</v>
      </c>
      <c r="R59" s="3">
        <v>5428501</v>
      </c>
      <c r="T59" s="145">
        <f t="shared" si="0"/>
        <v>10556305</v>
      </c>
    </row>
    <row r="60" spans="1:20" s="5" customFormat="1" ht="28.8" x14ac:dyDescent="0.3">
      <c r="A60" s="3" t="s">
        <v>3</v>
      </c>
      <c r="B60" s="4">
        <v>41243</v>
      </c>
      <c r="C60" s="3">
        <v>3622872</v>
      </c>
      <c r="D60" s="6" t="s">
        <v>4</v>
      </c>
      <c r="E60" s="7">
        <v>41243</v>
      </c>
      <c r="F60" s="6">
        <v>237466</v>
      </c>
      <c r="G60" s="3" t="s">
        <v>5</v>
      </c>
      <c r="H60" s="4">
        <v>41243</v>
      </c>
      <c r="I60" s="3">
        <v>807052</v>
      </c>
      <c r="J60" s="6" t="s">
        <v>6</v>
      </c>
      <c r="K60" s="7">
        <v>41243</v>
      </c>
      <c r="L60" s="6">
        <v>464750</v>
      </c>
      <c r="M60" s="3" t="s">
        <v>7</v>
      </c>
      <c r="N60" s="4">
        <v>41243</v>
      </c>
      <c r="O60" s="3">
        <v>84266</v>
      </c>
      <c r="P60" s="6" t="s">
        <v>9</v>
      </c>
      <c r="Q60" s="7">
        <v>41243</v>
      </c>
      <c r="R60" s="6">
        <v>5542431</v>
      </c>
      <c r="T60" s="145">
        <f t="shared" si="0"/>
        <v>10758837</v>
      </c>
    </row>
    <row r="61" spans="1:20" s="8" customFormat="1" ht="28.8" x14ac:dyDescent="0.3">
      <c r="A61" s="6" t="s">
        <v>3</v>
      </c>
      <c r="B61" s="7">
        <v>41274</v>
      </c>
      <c r="C61" s="6">
        <v>3623806</v>
      </c>
      <c r="D61" s="3" t="s">
        <v>4</v>
      </c>
      <c r="E61" s="4">
        <v>41274</v>
      </c>
      <c r="F61" s="3">
        <v>333814</v>
      </c>
      <c r="G61" s="6" t="s">
        <v>5</v>
      </c>
      <c r="H61" s="7">
        <v>41274</v>
      </c>
      <c r="I61" s="6">
        <v>796358</v>
      </c>
      <c r="J61" s="3" t="s">
        <v>6</v>
      </c>
      <c r="K61" s="4">
        <v>41274</v>
      </c>
      <c r="L61" s="3">
        <v>379835</v>
      </c>
      <c r="M61" s="6" t="s">
        <v>7</v>
      </c>
      <c r="N61" s="7">
        <v>41274</v>
      </c>
      <c r="O61" s="6">
        <v>83950</v>
      </c>
      <c r="P61" s="3" t="s">
        <v>9</v>
      </c>
      <c r="Q61" s="4">
        <v>41274</v>
      </c>
      <c r="R61" s="3">
        <v>5560853</v>
      </c>
      <c r="T61" s="145">
        <f t="shared" si="0"/>
        <v>10778616</v>
      </c>
    </row>
    <row r="62" spans="1:20" s="5" customFormat="1" ht="28.8" x14ac:dyDescent="0.3">
      <c r="A62" s="3" t="s">
        <v>3</v>
      </c>
      <c r="B62" s="4">
        <v>41305</v>
      </c>
      <c r="C62" s="3">
        <v>3738212</v>
      </c>
      <c r="D62" s="6" t="s">
        <v>4</v>
      </c>
      <c r="E62" s="7">
        <v>41305</v>
      </c>
      <c r="F62" s="6">
        <v>339073</v>
      </c>
      <c r="G62" s="3" t="s">
        <v>5</v>
      </c>
      <c r="H62" s="4">
        <v>41305</v>
      </c>
      <c r="I62" s="3">
        <v>796844</v>
      </c>
      <c r="J62" s="6" t="s">
        <v>6</v>
      </c>
      <c r="K62" s="7">
        <v>41305</v>
      </c>
      <c r="L62" s="6">
        <v>385569</v>
      </c>
      <c r="M62" s="3" t="s">
        <v>7</v>
      </c>
      <c r="N62" s="4">
        <v>41305</v>
      </c>
      <c r="O62" s="3">
        <v>83932</v>
      </c>
      <c r="P62" s="6" t="s">
        <v>9</v>
      </c>
      <c r="Q62" s="7">
        <v>41305</v>
      </c>
      <c r="R62" s="6">
        <v>5702421</v>
      </c>
      <c r="T62" s="145">
        <f t="shared" si="0"/>
        <v>11046051</v>
      </c>
    </row>
    <row r="63" spans="1:20" s="8" customFormat="1" ht="28.8" x14ac:dyDescent="0.3">
      <c r="A63" s="6" t="s">
        <v>3</v>
      </c>
      <c r="B63" s="7">
        <v>41333</v>
      </c>
      <c r="C63" s="6">
        <v>3822092</v>
      </c>
      <c r="D63" s="3" t="s">
        <v>4</v>
      </c>
      <c r="E63" s="4">
        <v>41333</v>
      </c>
      <c r="F63" s="3">
        <v>341759</v>
      </c>
      <c r="G63" s="6" t="s">
        <v>5</v>
      </c>
      <c r="H63" s="7">
        <v>41333</v>
      </c>
      <c r="I63" s="6">
        <v>813912</v>
      </c>
      <c r="J63" s="3" t="s">
        <v>6</v>
      </c>
      <c r="K63" s="4">
        <v>41333</v>
      </c>
      <c r="L63" s="3">
        <v>387568</v>
      </c>
      <c r="M63" s="6" t="s">
        <v>7</v>
      </c>
      <c r="N63" s="7">
        <v>41333</v>
      </c>
      <c r="O63" s="6">
        <v>85031</v>
      </c>
      <c r="P63" s="3" t="s">
        <v>9</v>
      </c>
      <c r="Q63" s="4">
        <v>41333</v>
      </c>
      <c r="R63" s="3">
        <v>5833154</v>
      </c>
      <c r="T63" s="145">
        <f t="shared" si="0"/>
        <v>11283516</v>
      </c>
    </row>
    <row r="64" spans="1:20" s="5" customFormat="1" ht="28.8" x14ac:dyDescent="0.3">
      <c r="A64" s="3" t="s">
        <v>3</v>
      </c>
      <c r="B64" s="4">
        <v>41364</v>
      </c>
      <c r="C64" s="3">
        <v>3874649</v>
      </c>
      <c r="D64" s="6" t="s">
        <v>4</v>
      </c>
      <c r="E64" s="7">
        <v>41364</v>
      </c>
      <c r="F64" s="6">
        <v>338290</v>
      </c>
      <c r="G64" s="3" t="s">
        <v>5</v>
      </c>
      <c r="H64" s="4">
        <v>41364</v>
      </c>
      <c r="I64" s="3">
        <v>821998</v>
      </c>
      <c r="J64" s="6" t="s">
        <v>6</v>
      </c>
      <c r="K64" s="7">
        <v>41364</v>
      </c>
      <c r="L64" s="6">
        <v>389880</v>
      </c>
      <c r="M64" s="3" t="s">
        <v>7</v>
      </c>
      <c r="N64" s="4">
        <v>41364</v>
      </c>
      <c r="O64" s="3">
        <v>85376</v>
      </c>
      <c r="P64" s="6" t="s">
        <v>9</v>
      </c>
      <c r="Q64" s="7">
        <v>41364</v>
      </c>
      <c r="R64" s="6">
        <v>5913264</v>
      </c>
      <c r="T64" s="145">
        <f t="shared" si="0"/>
        <v>11423457</v>
      </c>
    </row>
    <row r="65" spans="1:20" s="8" customFormat="1" ht="28.8" x14ac:dyDescent="0.3">
      <c r="A65" s="6" t="s">
        <v>3</v>
      </c>
      <c r="B65" s="7">
        <v>41394</v>
      </c>
      <c r="C65" s="6">
        <v>4009683</v>
      </c>
      <c r="D65" s="3" t="s">
        <v>4</v>
      </c>
      <c r="E65" s="4">
        <v>41394</v>
      </c>
      <c r="F65" s="3">
        <v>336588</v>
      </c>
      <c r="G65" s="6" t="s">
        <v>5</v>
      </c>
      <c r="H65" s="7">
        <v>41394</v>
      </c>
      <c r="I65" s="6">
        <v>831891</v>
      </c>
      <c r="J65" s="3" t="s">
        <v>6</v>
      </c>
      <c r="K65" s="4">
        <v>41394</v>
      </c>
      <c r="L65" s="3">
        <v>388562</v>
      </c>
      <c r="M65" s="6" t="s">
        <v>7</v>
      </c>
      <c r="N65" s="7">
        <v>41394</v>
      </c>
      <c r="O65" s="6">
        <v>84080</v>
      </c>
      <c r="P65" s="3" t="s">
        <v>9</v>
      </c>
      <c r="Q65" s="4">
        <v>41394</v>
      </c>
      <c r="R65" s="3">
        <v>6081471</v>
      </c>
      <c r="T65" s="145">
        <f t="shared" si="0"/>
        <v>11732275</v>
      </c>
    </row>
    <row r="66" spans="1:20" s="5" customFormat="1" ht="28.8" x14ac:dyDescent="0.3">
      <c r="A66" s="3" t="s">
        <v>3</v>
      </c>
      <c r="B66" s="4">
        <v>41425</v>
      </c>
      <c r="C66" s="3">
        <v>4147578</v>
      </c>
      <c r="D66" s="6" t="s">
        <v>4</v>
      </c>
      <c r="E66" s="7">
        <v>41425</v>
      </c>
      <c r="F66" s="6">
        <v>521779</v>
      </c>
      <c r="G66" s="3" t="s">
        <v>5</v>
      </c>
      <c r="H66" s="4">
        <v>41425</v>
      </c>
      <c r="I66" s="3">
        <v>836640</v>
      </c>
      <c r="J66" s="6" t="s">
        <v>6</v>
      </c>
      <c r="K66" s="7">
        <v>41425</v>
      </c>
      <c r="L66" s="6">
        <v>200760</v>
      </c>
      <c r="M66" s="3" t="s">
        <v>7</v>
      </c>
      <c r="N66" s="4">
        <v>41425</v>
      </c>
      <c r="O66" s="3">
        <v>83954</v>
      </c>
      <c r="P66" s="6" t="s">
        <v>9</v>
      </c>
      <c r="Q66" s="7">
        <v>41425</v>
      </c>
      <c r="R66" s="6">
        <v>6241867</v>
      </c>
      <c r="T66" s="145">
        <f t="shared" si="0"/>
        <v>12032578</v>
      </c>
    </row>
    <row r="67" spans="1:20" s="8" customFormat="1" ht="28.8" x14ac:dyDescent="0.3">
      <c r="A67" s="6" t="s">
        <v>3</v>
      </c>
      <c r="B67" s="7">
        <v>41455</v>
      </c>
      <c r="C67" s="6">
        <v>4162215</v>
      </c>
      <c r="D67" s="3" t="s">
        <v>4</v>
      </c>
      <c r="E67" s="4">
        <v>41455</v>
      </c>
      <c r="F67" s="3">
        <v>513301</v>
      </c>
      <c r="G67" s="6" t="s">
        <v>5</v>
      </c>
      <c r="H67" s="7">
        <v>41455</v>
      </c>
      <c r="I67" s="6">
        <v>826858</v>
      </c>
      <c r="J67" s="3" t="s">
        <v>6</v>
      </c>
      <c r="K67" s="4">
        <v>41455</v>
      </c>
      <c r="L67" s="3">
        <v>204258</v>
      </c>
      <c r="M67" s="6" t="s">
        <v>7</v>
      </c>
      <c r="N67" s="7">
        <v>41455</v>
      </c>
      <c r="O67" s="6">
        <v>83909</v>
      </c>
      <c r="P67" s="3" t="s">
        <v>9</v>
      </c>
      <c r="Q67" s="4">
        <v>41455</v>
      </c>
      <c r="R67" s="3">
        <v>6261950</v>
      </c>
      <c r="T67" s="145">
        <f t="shared" ref="T67:T130" si="1">+O67+L67+I67+F67+C67+R67</f>
        <v>12052491</v>
      </c>
    </row>
    <row r="68" spans="1:20" s="5" customFormat="1" ht="28.8" x14ac:dyDescent="0.3">
      <c r="A68" s="3" t="s">
        <v>3</v>
      </c>
      <c r="B68" s="4">
        <v>41486</v>
      </c>
      <c r="C68" s="3">
        <v>4110436</v>
      </c>
      <c r="D68" s="6" t="s">
        <v>4</v>
      </c>
      <c r="E68" s="7">
        <v>41486</v>
      </c>
      <c r="F68" s="6">
        <v>492601</v>
      </c>
      <c r="G68" s="3" t="s">
        <v>5</v>
      </c>
      <c r="H68" s="4">
        <v>41486</v>
      </c>
      <c r="I68" s="3">
        <v>812193</v>
      </c>
      <c r="J68" s="6" t="s">
        <v>6</v>
      </c>
      <c r="K68" s="7">
        <v>41486</v>
      </c>
      <c r="L68" s="6">
        <v>205104</v>
      </c>
      <c r="M68" s="3" t="s">
        <v>7</v>
      </c>
      <c r="N68" s="4">
        <v>41486</v>
      </c>
      <c r="O68" s="3">
        <v>83479</v>
      </c>
      <c r="P68" s="6" t="s">
        <v>9</v>
      </c>
      <c r="Q68" s="7">
        <v>41486</v>
      </c>
      <c r="R68" s="6">
        <v>6216462</v>
      </c>
      <c r="T68" s="145">
        <f t="shared" si="1"/>
        <v>11920275</v>
      </c>
    </row>
    <row r="69" spans="1:20" s="8" customFormat="1" ht="28.8" x14ac:dyDescent="0.3">
      <c r="A69" s="6" t="s">
        <v>3</v>
      </c>
      <c r="B69" s="7">
        <v>41517</v>
      </c>
      <c r="C69" s="6">
        <v>4140639</v>
      </c>
      <c r="D69" s="3" t="s">
        <v>4</v>
      </c>
      <c r="E69" s="4">
        <v>41517</v>
      </c>
      <c r="F69" s="3">
        <v>495775</v>
      </c>
      <c r="G69" s="6" t="s">
        <v>5</v>
      </c>
      <c r="H69" s="7">
        <v>41517</v>
      </c>
      <c r="I69" s="6">
        <v>817845</v>
      </c>
      <c r="J69" s="3" t="s">
        <v>6</v>
      </c>
      <c r="K69" s="4">
        <v>41517</v>
      </c>
      <c r="L69" s="3">
        <v>205812</v>
      </c>
      <c r="M69" s="6" t="s">
        <v>7</v>
      </c>
      <c r="N69" s="7">
        <v>41517</v>
      </c>
      <c r="O69" s="6">
        <v>85070</v>
      </c>
      <c r="P69" s="3" t="s">
        <v>9</v>
      </c>
      <c r="Q69" s="4">
        <v>41517</v>
      </c>
      <c r="R69" s="3">
        <v>6300401</v>
      </c>
      <c r="T69" s="145">
        <f t="shared" si="1"/>
        <v>12045542</v>
      </c>
    </row>
    <row r="70" spans="1:20" s="5" customFormat="1" ht="28.8" x14ac:dyDescent="0.3">
      <c r="A70" s="3" t="s">
        <v>3</v>
      </c>
      <c r="B70" s="4">
        <v>41547</v>
      </c>
      <c r="C70" s="3">
        <v>4193503</v>
      </c>
      <c r="D70" s="6" t="s">
        <v>4</v>
      </c>
      <c r="E70" s="7">
        <v>41547</v>
      </c>
      <c r="F70" s="6">
        <v>499771</v>
      </c>
      <c r="G70" s="3" t="s">
        <v>5</v>
      </c>
      <c r="H70" s="4">
        <v>41547</v>
      </c>
      <c r="I70" s="3">
        <v>817935</v>
      </c>
      <c r="J70" s="6" t="s">
        <v>6</v>
      </c>
      <c r="K70" s="7">
        <v>41547</v>
      </c>
      <c r="L70" s="6">
        <v>206359</v>
      </c>
      <c r="M70" s="3" t="s">
        <v>7</v>
      </c>
      <c r="N70" s="4">
        <v>41547</v>
      </c>
      <c r="O70" s="3">
        <v>85972</v>
      </c>
      <c r="P70" s="6" t="s">
        <v>9</v>
      </c>
      <c r="Q70" s="7">
        <v>41547</v>
      </c>
      <c r="R70" s="6">
        <v>6385132</v>
      </c>
      <c r="T70" s="145">
        <f t="shared" si="1"/>
        <v>12188672</v>
      </c>
    </row>
    <row r="71" spans="1:20" s="8" customFormat="1" ht="28.8" x14ac:dyDescent="0.3">
      <c r="A71" s="6" t="s">
        <v>3</v>
      </c>
      <c r="B71" s="7">
        <v>41578</v>
      </c>
      <c r="C71" s="6">
        <v>4212501</v>
      </c>
      <c r="D71" s="3" t="s">
        <v>4</v>
      </c>
      <c r="E71" s="4">
        <v>41578</v>
      </c>
      <c r="F71" s="3">
        <v>548873</v>
      </c>
      <c r="G71" s="6" t="s">
        <v>5</v>
      </c>
      <c r="H71" s="7">
        <v>41578</v>
      </c>
      <c r="I71" s="6">
        <v>818733</v>
      </c>
      <c r="J71" s="3" t="s">
        <v>6</v>
      </c>
      <c r="K71" s="4">
        <v>41578</v>
      </c>
      <c r="L71" s="3">
        <v>208103</v>
      </c>
      <c r="M71" s="6" t="s">
        <v>7</v>
      </c>
      <c r="N71" s="7">
        <v>41578</v>
      </c>
      <c r="O71" s="6">
        <v>45079</v>
      </c>
      <c r="P71" s="3" t="s">
        <v>9</v>
      </c>
      <c r="Q71" s="4">
        <v>41578</v>
      </c>
      <c r="R71" s="3">
        <v>6455028</v>
      </c>
      <c r="T71" s="145">
        <f t="shared" si="1"/>
        <v>12288317</v>
      </c>
    </row>
    <row r="72" spans="1:20" s="5" customFormat="1" ht="28.8" x14ac:dyDescent="0.3">
      <c r="A72" s="3" t="s">
        <v>3</v>
      </c>
      <c r="B72" s="4">
        <v>41608</v>
      </c>
      <c r="C72" s="3">
        <v>4248683</v>
      </c>
      <c r="D72" s="6" t="s">
        <v>4</v>
      </c>
      <c r="E72" s="7">
        <v>41608</v>
      </c>
      <c r="F72" s="6">
        <v>554678</v>
      </c>
      <c r="G72" s="3" t="s">
        <v>5</v>
      </c>
      <c r="H72" s="4">
        <v>41608</v>
      </c>
      <c r="I72" s="3">
        <v>817358</v>
      </c>
      <c r="J72" s="6" t="s">
        <v>6</v>
      </c>
      <c r="K72" s="7">
        <v>41608</v>
      </c>
      <c r="L72" s="6">
        <v>210890</v>
      </c>
      <c r="M72" s="3" t="s">
        <v>7</v>
      </c>
      <c r="N72" s="4">
        <v>41608</v>
      </c>
      <c r="O72" s="3">
        <v>46058</v>
      </c>
      <c r="P72" s="6" t="s">
        <v>9</v>
      </c>
      <c r="Q72" s="7">
        <v>41608</v>
      </c>
      <c r="R72" s="6">
        <v>6552538</v>
      </c>
      <c r="T72" s="145">
        <f t="shared" si="1"/>
        <v>12430205</v>
      </c>
    </row>
    <row r="73" spans="1:20" s="8" customFormat="1" ht="28.8" x14ac:dyDescent="0.3">
      <c r="A73" s="6" t="s">
        <v>3</v>
      </c>
      <c r="B73" s="7">
        <v>41639</v>
      </c>
      <c r="C73" s="6">
        <v>4325605</v>
      </c>
      <c r="D73" s="3" t="s">
        <v>4</v>
      </c>
      <c r="E73" s="4">
        <v>41639</v>
      </c>
      <c r="F73" s="3">
        <v>545916</v>
      </c>
      <c r="G73" s="6" t="s">
        <v>5</v>
      </c>
      <c r="H73" s="7">
        <v>41639</v>
      </c>
      <c r="I73" s="6">
        <v>816434</v>
      </c>
      <c r="J73" s="3" t="s">
        <v>6</v>
      </c>
      <c r="K73" s="4">
        <v>41639</v>
      </c>
      <c r="L73" s="3">
        <v>211205</v>
      </c>
      <c r="M73" s="6" t="s">
        <v>7</v>
      </c>
      <c r="N73" s="7">
        <v>41639</v>
      </c>
      <c r="O73" s="6">
        <v>46413</v>
      </c>
      <c r="P73" s="3" t="s">
        <v>9</v>
      </c>
      <c r="Q73" s="4">
        <v>41639</v>
      </c>
      <c r="R73" s="3">
        <v>6682427</v>
      </c>
      <c r="T73" s="145">
        <f t="shared" si="1"/>
        <v>12628000</v>
      </c>
    </row>
    <row r="74" spans="1:20" s="5" customFormat="1" ht="28.8" x14ac:dyDescent="0.3">
      <c r="A74" s="3" t="s">
        <v>3</v>
      </c>
      <c r="B74" s="4">
        <v>41670</v>
      </c>
      <c r="C74" s="3">
        <v>4434352</v>
      </c>
      <c r="D74" s="6" t="s">
        <v>4</v>
      </c>
      <c r="E74" s="7">
        <v>41670</v>
      </c>
      <c r="F74" s="6">
        <v>546960</v>
      </c>
      <c r="G74" s="3" t="s">
        <v>5</v>
      </c>
      <c r="H74" s="4">
        <v>41670</v>
      </c>
      <c r="I74" s="3">
        <v>798275</v>
      </c>
      <c r="J74" s="6" t="s">
        <v>6</v>
      </c>
      <c r="K74" s="7">
        <v>41670</v>
      </c>
      <c r="L74" s="6">
        <v>212549</v>
      </c>
      <c r="M74" s="3" t="s">
        <v>7</v>
      </c>
      <c r="N74" s="4">
        <v>41670</v>
      </c>
      <c r="O74" s="3">
        <v>46798</v>
      </c>
      <c r="P74" s="6" t="s">
        <v>9</v>
      </c>
      <c r="Q74" s="7">
        <v>41670</v>
      </c>
      <c r="R74" s="6">
        <v>6813137</v>
      </c>
      <c r="T74" s="145">
        <f t="shared" si="1"/>
        <v>12852071</v>
      </c>
    </row>
    <row r="75" spans="1:20" s="8" customFormat="1" ht="28.8" x14ac:dyDescent="0.3">
      <c r="A75" s="6" t="s">
        <v>3</v>
      </c>
      <c r="B75" s="7">
        <v>41698</v>
      </c>
      <c r="C75" s="6">
        <v>4470804</v>
      </c>
      <c r="D75" s="3" t="s">
        <v>4</v>
      </c>
      <c r="E75" s="4">
        <v>41698</v>
      </c>
      <c r="F75" s="3">
        <v>544194</v>
      </c>
      <c r="G75" s="6" t="s">
        <v>5</v>
      </c>
      <c r="H75" s="7">
        <v>41698</v>
      </c>
      <c r="I75" s="6">
        <v>794003</v>
      </c>
      <c r="J75" s="3" t="s">
        <v>6</v>
      </c>
      <c r="K75" s="4">
        <v>41698</v>
      </c>
      <c r="L75" s="3">
        <v>215780</v>
      </c>
      <c r="M75" s="6" t="s">
        <v>7</v>
      </c>
      <c r="N75" s="7">
        <v>41698</v>
      </c>
      <c r="O75" s="6">
        <v>46366</v>
      </c>
      <c r="P75" s="3" t="s">
        <v>9</v>
      </c>
      <c r="Q75" s="4">
        <v>41698</v>
      </c>
      <c r="R75" s="3">
        <v>6878318</v>
      </c>
      <c r="T75" s="145">
        <f t="shared" si="1"/>
        <v>12949465</v>
      </c>
    </row>
    <row r="76" spans="1:20" s="5" customFormat="1" ht="28.8" x14ac:dyDescent="0.3">
      <c r="A76" s="3" t="s">
        <v>3</v>
      </c>
      <c r="B76" s="4">
        <v>41729</v>
      </c>
      <c r="C76" s="3">
        <v>4600753</v>
      </c>
      <c r="D76" s="6" t="s">
        <v>4</v>
      </c>
      <c r="E76" s="7">
        <v>41729</v>
      </c>
      <c r="F76" s="6">
        <v>541848</v>
      </c>
      <c r="G76" s="3" t="s">
        <v>5</v>
      </c>
      <c r="H76" s="4">
        <v>41729</v>
      </c>
      <c r="I76" s="3">
        <v>804549</v>
      </c>
      <c r="J76" s="6" t="s">
        <v>6</v>
      </c>
      <c r="K76" s="7">
        <v>41729</v>
      </c>
      <c r="L76" s="6">
        <v>218026</v>
      </c>
      <c r="M76" s="3" t="s">
        <v>7</v>
      </c>
      <c r="N76" s="4">
        <v>41729</v>
      </c>
      <c r="O76" s="3">
        <v>46964</v>
      </c>
      <c r="P76" s="6" t="s">
        <v>9</v>
      </c>
      <c r="Q76" s="7">
        <v>41729</v>
      </c>
      <c r="R76" s="6">
        <v>7072540</v>
      </c>
      <c r="T76" s="145">
        <f t="shared" si="1"/>
        <v>13284680</v>
      </c>
    </row>
    <row r="77" spans="1:20" s="8" customFormat="1" ht="28.8" x14ac:dyDescent="0.3">
      <c r="A77" s="6" t="s">
        <v>3</v>
      </c>
      <c r="B77" s="7">
        <v>41759</v>
      </c>
      <c r="C77" s="6">
        <v>4582995</v>
      </c>
      <c r="D77" s="3" t="s">
        <v>4</v>
      </c>
      <c r="E77" s="4">
        <v>41759</v>
      </c>
      <c r="F77" s="3">
        <v>541300</v>
      </c>
      <c r="G77" s="6" t="s">
        <v>5</v>
      </c>
      <c r="H77" s="7">
        <v>41759</v>
      </c>
      <c r="I77" s="6">
        <v>809989</v>
      </c>
      <c r="J77" s="3" t="s">
        <v>6</v>
      </c>
      <c r="K77" s="4">
        <v>41759</v>
      </c>
      <c r="L77" s="3">
        <v>221234</v>
      </c>
      <c r="M77" s="6" t="s">
        <v>7</v>
      </c>
      <c r="N77" s="7">
        <v>41759</v>
      </c>
      <c r="O77" s="6">
        <v>46983</v>
      </c>
      <c r="P77" s="3" t="s">
        <v>9</v>
      </c>
      <c r="Q77" s="4">
        <v>41759</v>
      </c>
      <c r="R77" s="3">
        <v>7104784</v>
      </c>
      <c r="T77" s="145">
        <f t="shared" si="1"/>
        <v>13307285</v>
      </c>
    </row>
    <row r="78" spans="1:20" s="5" customFormat="1" ht="28.8" x14ac:dyDescent="0.3">
      <c r="A78" s="3" t="s">
        <v>3</v>
      </c>
      <c r="B78" s="4">
        <v>41790</v>
      </c>
      <c r="C78" s="3">
        <v>4598254</v>
      </c>
      <c r="D78" s="6" t="s">
        <v>4</v>
      </c>
      <c r="E78" s="7">
        <v>41790</v>
      </c>
      <c r="F78" s="6">
        <v>538454</v>
      </c>
      <c r="G78" s="3" t="s">
        <v>5</v>
      </c>
      <c r="H78" s="4">
        <v>41790</v>
      </c>
      <c r="I78" s="3">
        <v>803706</v>
      </c>
      <c r="J78" s="6" t="s">
        <v>6</v>
      </c>
      <c r="K78" s="7">
        <v>41790</v>
      </c>
      <c r="L78" s="6">
        <v>217772</v>
      </c>
      <c r="M78" s="3" t="s">
        <v>7</v>
      </c>
      <c r="N78" s="4">
        <v>41790</v>
      </c>
      <c r="O78" s="3">
        <v>46909</v>
      </c>
      <c r="P78" s="6" t="s">
        <v>9</v>
      </c>
      <c r="Q78" s="7">
        <v>41790</v>
      </c>
      <c r="R78" s="6">
        <v>7165972</v>
      </c>
      <c r="T78" s="145">
        <f t="shared" si="1"/>
        <v>13371067</v>
      </c>
    </row>
    <row r="79" spans="1:20" s="8" customFormat="1" ht="28.8" x14ac:dyDescent="0.3">
      <c r="A79" s="6" t="s">
        <v>3</v>
      </c>
      <c r="B79" s="7">
        <v>41820</v>
      </c>
      <c r="C79" s="6">
        <v>4653086</v>
      </c>
      <c r="D79" s="3" t="s">
        <v>4</v>
      </c>
      <c r="E79" s="4">
        <v>41820</v>
      </c>
      <c r="F79" s="3">
        <v>533269</v>
      </c>
      <c r="G79" s="6" t="s">
        <v>5</v>
      </c>
      <c r="H79" s="7">
        <v>41820</v>
      </c>
      <c r="I79" s="6">
        <v>795369</v>
      </c>
      <c r="J79" s="3" t="s">
        <v>6</v>
      </c>
      <c r="K79" s="4">
        <v>41820</v>
      </c>
      <c r="L79" s="3">
        <v>217352</v>
      </c>
      <c r="M79" s="6" t="s">
        <v>7</v>
      </c>
      <c r="N79" s="7">
        <v>41820</v>
      </c>
      <c r="O79" s="6">
        <v>46572</v>
      </c>
      <c r="P79" s="3" t="s">
        <v>9</v>
      </c>
      <c r="Q79" s="4">
        <v>41820</v>
      </c>
      <c r="R79" s="3">
        <v>7260779</v>
      </c>
      <c r="T79" s="145">
        <f t="shared" si="1"/>
        <v>13506427</v>
      </c>
    </row>
    <row r="80" spans="1:20" s="5" customFormat="1" ht="28.8" x14ac:dyDescent="0.3">
      <c r="A80" s="3" t="s">
        <v>3</v>
      </c>
      <c r="B80" s="4">
        <v>41851</v>
      </c>
      <c r="C80" s="3">
        <v>4718952</v>
      </c>
      <c r="D80" s="6" t="s">
        <v>4</v>
      </c>
      <c r="E80" s="7">
        <v>41851</v>
      </c>
      <c r="F80" s="6">
        <v>529331</v>
      </c>
      <c r="G80" s="3" t="s">
        <v>5</v>
      </c>
      <c r="H80" s="4">
        <v>41851</v>
      </c>
      <c r="I80" s="3">
        <v>786854</v>
      </c>
      <c r="J80" s="6" t="s">
        <v>6</v>
      </c>
      <c r="K80" s="7">
        <v>41851</v>
      </c>
      <c r="L80" s="6">
        <v>218502</v>
      </c>
      <c r="M80" s="3" t="s">
        <v>7</v>
      </c>
      <c r="N80" s="4">
        <v>41851</v>
      </c>
      <c r="O80" s="3">
        <v>47324</v>
      </c>
      <c r="P80" s="6" t="s">
        <v>9</v>
      </c>
      <c r="Q80" s="7">
        <v>41851</v>
      </c>
      <c r="R80" s="6">
        <v>7366187</v>
      </c>
      <c r="T80" s="145">
        <f t="shared" si="1"/>
        <v>13667150</v>
      </c>
    </row>
    <row r="81" spans="1:20" s="8" customFormat="1" ht="28.8" x14ac:dyDescent="0.3">
      <c r="A81" s="6" t="s">
        <v>3</v>
      </c>
      <c r="B81" s="7">
        <v>41882</v>
      </c>
      <c r="C81" s="6">
        <v>4706958</v>
      </c>
      <c r="D81" s="3" t="s">
        <v>4</v>
      </c>
      <c r="E81" s="4">
        <v>41882</v>
      </c>
      <c r="F81" s="3">
        <v>483174</v>
      </c>
      <c r="G81" s="6" t="s">
        <v>5</v>
      </c>
      <c r="H81" s="7">
        <v>41882</v>
      </c>
      <c r="I81" s="6">
        <v>790774</v>
      </c>
      <c r="J81" s="3" t="s">
        <v>6</v>
      </c>
      <c r="K81" s="4">
        <v>41882</v>
      </c>
      <c r="L81" s="3">
        <v>221013</v>
      </c>
      <c r="M81" s="6" t="s">
        <v>7</v>
      </c>
      <c r="N81" s="7">
        <v>41882</v>
      </c>
      <c r="O81" s="6">
        <v>49137</v>
      </c>
      <c r="P81" s="3" t="s">
        <v>9</v>
      </c>
      <c r="Q81" s="4">
        <v>41882</v>
      </c>
      <c r="R81" s="3">
        <v>7379435</v>
      </c>
      <c r="T81" s="145">
        <f t="shared" si="1"/>
        <v>13630491</v>
      </c>
    </row>
    <row r="82" spans="1:20" s="5" customFormat="1" ht="28.8" x14ac:dyDescent="0.3">
      <c r="A82" s="3" t="s">
        <v>3</v>
      </c>
      <c r="B82" s="4">
        <v>41912</v>
      </c>
      <c r="C82" s="3">
        <v>4764075</v>
      </c>
      <c r="D82" s="6" t="s">
        <v>4</v>
      </c>
      <c r="E82" s="7">
        <v>41912</v>
      </c>
      <c r="F82" s="6">
        <v>536149</v>
      </c>
      <c r="G82" s="3" t="s">
        <v>5</v>
      </c>
      <c r="H82" s="4">
        <v>41912</v>
      </c>
      <c r="I82" s="3">
        <v>796627</v>
      </c>
      <c r="J82" s="6" t="s">
        <v>6</v>
      </c>
      <c r="K82" s="7">
        <v>41912</v>
      </c>
      <c r="L82" s="6">
        <v>224399</v>
      </c>
      <c r="M82" s="3" t="s">
        <v>7</v>
      </c>
      <c r="N82" s="4">
        <v>41912</v>
      </c>
      <c r="O82" s="3">
        <v>58113</v>
      </c>
      <c r="P82" s="6" t="s">
        <v>9</v>
      </c>
      <c r="Q82" s="7">
        <v>41912</v>
      </c>
      <c r="R82" s="6">
        <v>7535852</v>
      </c>
      <c r="T82" s="145">
        <f t="shared" si="1"/>
        <v>13915215</v>
      </c>
    </row>
    <row r="83" spans="1:20" s="8" customFormat="1" ht="28.8" x14ac:dyDescent="0.3">
      <c r="A83" s="6" t="s">
        <v>3</v>
      </c>
      <c r="B83" s="7">
        <v>41943</v>
      </c>
      <c r="C83" s="6">
        <v>4819315</v>
      </c>
      <c r="D83" s="3" t="s">
        <v>4</v>
      </c>
      <c r="E83" s="4">
        <v>41943</v>
      </c>
      <c r="F83" s="3">
        <v>541244</v>
      </c>
      <c r="G83" s="6" t="s">
        <v>5</v>
      </c>
      <c r="H83" s="7">
        <v>41943</v>
      </c>
      <c r="I83" s="6">
        <v>810708</v>
      </c>
      <c r="J83" s="3" t="s">
        <v>6</v>
      </c>
      <c r="K83" s="4">
        <v>41943</v>
      </c>
      <c r="L83" s="3">
        <v>227646</v>
      </c>
      <c r="M83" s="6" t="s">
        <v>7</v>
      </c>
      <c r="N83" s="7">
        <v>41943</v>
      </c>
      <c r="O83" s="6">
        <v>59670</v>
      </c>
      <c r="P83" s="3" t="s">
        <v>9</v>
      </c>
      <c r="Q83" s="4">
        <v>41943</v>
      </c>
      <c r="R83" s="3">
        <v>7630602</v>
      </c>
      <c r="T83" s="145">
        <f t="shared" si="1"/>
        <v>14089185</v>
      </c>
    </row>
    <row r="84" spans="1:20" s="5" customFormat="1" ht="28.8" x14ac:dyDescent="0.3">
      <c r="A84" s="3" t="s">
        <v>3</v>
      </c>
      <c r="B84" s="4">
        <v>41973</v>
      </c>
      <c r="C84" s="3">
        <v>4807619</v>
      </c>
      <c r="D84" s="6" t="s">
        <v>4</v>
      </c>
      <c r="E84" s="7">
        <v>41973</v>
      </c>
      <c r="F84" s="6">
        <v>544061</v>
      </c>
      <c r="G84" s="3" t="s">
        <v>5</v>
      </c>
      <c r="H84" s="4">
        <v>41973</v>
      </c>
      <c r="I84" s="3">
        <v>811297</v>
      </c>
      <c r="J84" s="6" t="s">
        <v>6</v>
      </c>
      <c r="K84" s="7">
        <v>41973</v>
      </c>
      <c r="L84" s="6">
        <v>227335</v>
      </c>
      <c r="M84" s="3" t="s">
        <v>7</v>
      </c>
      <c r="N84" s="4">
        <v>41973</v>
      </c>
      <c r="O84" s="3">
        <v>61582</v>
      </c>
      <c r="P84" s="6" t="s">
        <v>9</v>
      </c>
      <c r="Q84" s="7">
        <v>41973</v>
      </c>
      <c r="R84" s="6">
        <v>7626829</v>
      </c>
      <c r="T84" s="145">
        <f t="shared" si="1"/>
        <v>14078723</v>
      </c>
    </row>
    <row r="85" spans="1:20" s="8" customFormat="1" ht="28.8" x14ac:dyDescent="0.3">
      <c r="A85" s="6" t="s">
        <v>3</v>
      </c>
      <c r="B85" s="7">
        <v>42004</v>
      </c>
      <c r="C85" s="6">
        <v>4893669</v>
      </c>
      <c r="D85" s="3" t="s">
        <v>4</v>
      </c>
      <c r="E85" s="4">
        <v>42004</v>
      </c>
      <c r="F85" s="3">
        <v>548796</v>
      </c>
      <c r="G85" s="6" t="s">
        <v>5</v>
      </c>
      <c r="H85" s="7">
        <v>42004</v>
      </c>
      <c r="I85" s="6">
        <v>811606</v>
      </c>
      <c r="J85" s="3" t="s">
        <v>6</v>
      </c>
      <c r="K85" s="4">
        <v>42004</v>
      </c>
      <c r="L85" s="3">
        <v>226998</v>
      </c>
      <c r="M85" s="6" t="s">
        <v>7</v>
      </c>
      <c r="N85" s="7">
        <v>42004</v>
      </c>
      <c r="O85" s="6">
        <v>62737</v>
      </c>
      <c r="P85" s="3" t="s">
        <v>9</v>
      </c>
      <c r="Q85" s="4">
        <v>42004</v>
      </c>
      <c r="R85" s="3">
        <v>7762563</v>
      </c>
      <c r="T85" s="145">
        <f t="shared" si="1"/>
        <v>14306369</v>
      </c>
    </row>
    <row r="86" spans="1:20" s="5" customFormat="1" ht="28.8" x14ac:dyDescent="0.3">
      <c r="A86" s="3" t="s">
        <v>3</v>
      </c>
      <c r="B86" s="4">
        <v>42035</v>
      </c>
      <c r="C86" s="3">
        <v>4877907</v>
      </c>
      <c r="D86" s="6" t="s">
        <v>4</v>
      </c>
      <c r="E86" s="7">
        <v>42035</v>
      </c>
      <c r="F86" s="6">
        <v>551437</v>
      </c>
      <c r="G86" s="3" t="s">
        <v>5</v>
      </c>
      <c r="H86" s="4">
        <v>42035</v>
      </c>
      <c r="I86" s="3">
        <v>806550</v>
      </c>
      <c r="J86" s="6" t="s">
        <v>6</v>
      </c>
      <c r="K86" s="7">
        <v>42035</v>
      </c>
      <c r="L86" s="6">
        <v>227042</v>
      </c>
      <c r="M86" s="3" t="s">
        <v>7</v>
      </c>
      <c r="N86" s="4">
        <v>42035</v>
      </c>
      <c r="O86" s="3">
        <v>63165</v>
      </c>
      <c r="P86" s="6" t="s">
        <v>9</v>
      </c>
      <c r="Q86" s="7">
        <v>42035</v>
      </c>
      <c r="R86" s="6">
        <v>7745260</v>
      </c>
      <c r="T86" s="145">
        <f t="shared" si="1"/>
        <v>14271361</v>
      </c>
    </row>
    <row r="87" spans="1:20" s="8" customFormat="1" ht="28.8" x14ac:dyDescent="0.3">
      <c r="A87" s="6" t="s">
        <v>3</v>
      </c>
      <c r="B87" s="7">
        <v>42063</v>
      </c>
      <c r="C87" s="6">
        <v>4870738</v>
      </c>
      <c r="D87" s="3" t="s">
        <v>4</v>
      </c>
      <c r="E87" s="4">
        <v>42063</v>
      </c>
      <c r="F87" s="3">
        <v>554817</v>
      </c>
      <c r="G87" s="6" t="s">
        <v>5</v>
      </c>
      <c r="H87" s="7">
        <v>42063</v>
      </c>
      <c r="I87" s="6">
        <v>817993</v>
      </c>
      <c r="J87" s="3" t="s">
        <v>6</v>
      </c>
      <c r="K87" s="4">
        <v>42063</v>
      </c>
      <c r="L87" s="3">
        <v>226388</v>
      </c>
      <c r="M87" s="6" t="s">
        <v>7</v>
      </c>
      <c r="N87" s="7">
        <v>42063</v>
      </c>
      <c r="O87" s="6">
        <v>64848</v>
      </c>
      <c r="P87" s="3" t="s">
        <v>9</v>
      </c>
      <c r="Q87" s="4">
        <v>42063</v>
      </c>
      <c r="R87" s="3">
        <v>7775242</v>
      </c>
      <c r="T87" s="145">
        <f t="shared" si="1"/>
        <v>14310026</v>
      </c>
    </row>
    <row r="88" spans="1:20" s="5" customFormat="1" ht="28.8" x14ac:dyDescent="0.3">
      <c r="A88" s="3" t="s">
        <v>3</v>
      </c>
      <c r="B88" s="4">
        <v>42094</v>
      </c>
      <c r="C88" s="3">
        <v>4952393</v>
      </c>
      <c r="D88" s="6" t="s">
        <v>4</v>
      </c>
      <c r="E88" s="7">
        <v>42094</v>
      </c>
      <c r="F88" s="6">
        <v>422198</v>
      </c>
      <c r="G88" s="3" t="s">
        <v>5</v>
      </c>
      <c r="H88" s="4">
        <v>42094</v>
      </c>
      <c r="I88" s="3">
        <v>834948</v>
      </c>
      <c r="J88" s="6" t="s">
        <v>6</v>
      </c>
      <c r="K88" s="7">
        <v>42094</v>
      </c>
      <c r="L88" s="6">
        <v>223777</v>
      </c>
      <c r="M88" s="3" t="s">
        <v>7</v>
      </c>
      <c r="N88" s="4">
        <v>42094</v>
      </c>
      <c r="O88" s="3">
        <v>66392</v>
      </c>
      <c r="P88" s="6" t="s">
        <v>9</v>
      </c>
      <c r="Q88" s="7">
        <v>42094</v>
      </c>
      <c r="R88" s="6">
        <v>7771590</v>
      </c>
      <c r="T88" s="145">
        <f t="shared" si="1"/>
        <v>14271298</v>
      </c>
    </row>
    <row r="89" spans="1:20" s="8" customFormat="1" ht="28.8" x14ac:dyDescent="0.3">
      <c r="A89" s="6" t="s">
        <v>3</v>
      </c>
      <c r="B89" s="7">
        <v>42124</v>
      </c>
      <c r="C89" s="6">
        <v>5135949</v>
      </c>
      <c r="D89" s="3" t="s">
        <v>4</v>
      </c>
      <c r="E89" s="4">
        <v>42124</v>
      </c>
      <c r="F89" s="3">
        <v>415594</v>
      </c>
      <c r="G89" s="6" t="s">
        <v>5</v>
      </c>
      <c r="H89" s="7">
        <v>42124</v>
      </c>
      <c r="I89" s="6">
        <v>839615</v>
      </c>
      <c r="J89" s="3" t="s">
        <v>6</v>
      </c>
      <c r="K89" s="4">
        <v>42124</v>
      </c>
      <c r="L89" s="3">
        <v>221132</v>
      </c>
      <c r="M89" s="6" t="s">
        <v>7</v>
      </c>
      <c r="N89" s="7">
        <v>42124</v>
      </c>
      <c r="O89" s="6">
        <v>67467</v>
      </c>
      <c r="P89" s="3" t="s">
        <v>9</v>
      </c>
      <c r="Q89" s="4">
        <v>42124</v>
      </c>
      <c r="R89" s="3">
        <v>7981814</v>
      </c>
      <c r="T89" s="145">
        <f t="shared" si="1"/>
        <v>14661571</v>
      </c>
    </row>
    <row r="90" spans="1:20" s="5" customFormat="1" ht="28.8" x14ac:dyDescent="0.3">
      <c r="A90" s="3" t="s">
        <v>3</v>
      </c>
      <c r="B90" s="4">
        <v>42155</v>
      </c>
      <c r="C90" s="3">
        <v>5364556</v>
      </c>
      <c r="D90" s="6" t="s">
        <v>4</v>
      </c>
      <c r="E90" s="7">
        <v>42155</v>
      </c>
      <c r="F90" s="6">
        <v>410711</v>
      </c>
      <c r="G90" s="3" t="s">
        <v>5</v>
      </c>
      <c r="H90" s="4">
        <v>42155</v>
      </c>
      <c r="I90" s="3">
        <v>843048</v>
      </c>
      <c r="J90" s="6" t="s">
        <v>6</v>
      </c>
      <c r="K90" s="7">
        <v>42155</v>
      </c>
      <c r="L90" s="6">
        <v>218984</v>
      </c>
      <c r="M90" s="3" t="s">
        <v>7</v>
      </c>
      <c r="N90" s="4">
        <v>42155</v>
      </c>
      <c r="O90" s="3">
        <v>67313</v>
      </c>
      <c r="P90" s="6" t="s">
        <v>9</v>
      </c>
      <c r="Q90" s="7">
        <v>42155</v>
      </c>
      <c r="R90" s="6">
        <v>8239425</v>
      </c>
      <c r="T90" s="145">
        <f t="shared" si="1"/>
        <v>15144037</v>
      </c>
    </row>
    <row r="91" spans="1:20" s="8" customFormat="1" ht="28.8" x14ac:dyDescent="0.3">
      <c r="A91" s="6" t="s">
        <v>3</v>
      </c>
      <c r="B91" s="7">
        <v>42185</v>
      </c>
      <c r="C91" s="6">
        <v>5492185</v>
      </c>
      <c r="D91" s="3" t="s">
        <v>4</v>
      </c>
      <c r="E91" s="4">
        <v>42185</v>
      </c>
      <c r="F91" s="3">
        <v>408572</v>
      </c>
      <c r="G91" s="6" t="s">
        <v>5</v>
      </c>
      <c r="H91" s="7">
        <v>42185</v>
      </c>
      <c r="I91" s="6">
        <v>835268</v>
      </c>
      <c r="J91" s="3" t="s">
        <v>6</v>
      </c>
      <c r="K91" s="4">
        <v>42185</v>
      </c>
      <c r="L91" s="3">
        <v>163392</v>
      </c>
      <c r="M91" s="6" t="s">
        <v>7</v>
      </c>
      <c r="N91" s="7">
        <v>42185</v>
      </c>
      <c r="O91" s="6">
        <v>66667</v>
      </c>
      <c r="P91" s="3" t="s">
        <v>9</v>
      </c>
      <c r="Q91" s="4">
        <v>42185</v>
      </c>
      <c r="R91" s="3">
        <v>8323886</v>
      </c>
      <c r="T91" s="145">
        <f t="shared" si="1"/>
        <v>15289970</v>
      </c>
    </row>
    <row r="92" spans="1:20" s="5" customFormat="1" ht="28.8" x14ac:dyDescent="0.3">
      <c r="A92" s="3" t="s">
        <v>3</v>
      </c>
      <c r="B92" s="4">
        <v>42216</v>
      </c>
      <c r="C92" s="3">
        <v>5709697</v>
      </c>
      <c r="D92" s="6" t="s">
        <v>4</v>
      </c>
      <c r="E92" s="7">
        <v>42216</v>
      </c>
      <c r="F92" s="6">
        <v>410074</v>
      </c>
      <c r="G92" s="3" t="s">
        <v>5</v>
      </c>
      <c r="H92" s="4">
        <v>42216</v>
      </c>
      <c r="I92" s="3">
        <v>825981</v>
      </c>
      <c r="J92" s="6" t="s">
        <v>6</v>
      </c>
      <c r="K92" s="7">
        <v>42216</v>
      </c>
      <c r="L92" s="6">
        <v>161266</v>
      </c>
      <c r="M92" s="3" t="s">
        <v>7</v>
      </c>
      <c r="N92" s="4">
        <v>42216</v>
      </c>
      <c r="O92" s="3">
        <v>65891</v>
      </c>
      <c r="P92" s="6" t="s">
        <v>9</v>
      </c>
      <c r="Q92" s="7">
        <v>42216</v>
      </c>
      <c r="R92" s="6">
        <v>8546295</v>
      </c>
      <c r="T92" s="145">
        <f t="shared" si="1"/>
        <v>15719204</v>
      </c>
    </row>
    <row r="93" spans="1:20" s="8" customFormat="1" ht="28.8" x14ac:dyDescent="0.3">
      <c r="A93" s="6" t="s">
        <v>3</v>
      </c>
      <c r="B93" s="7">
        <v>42247</v>
      </c>
      <c r="C93" s="6">
        <v>5861876</v>
      </c>
      <c r="D93" s="3" t="s">
        <v>4</v>
      </c>
      <c r="E93" s="4">
        <v>42247</v>
      </c>
      <c r="F93" s="3">
        <v>412406</v>
      </c>
      <c r="G93" s="6" t="s">
        <v>5</v>
      </c>
      <c r="H93" s="7">
        <v>42247</v>
      </c>
      <c r="I93" s="6">
        <v>830349</v>
      </c>
      <c r="J93" s="3" t="s">
        <v>6</v>
      </c>
      <c r="K93" s="4">
        <v>42247</v>
      </c>
      <c r="L93" s="3">
        <v>159297</v>
      </c>
      <c r="M93" s="6" t="s">
        <v>7</v>
      </c>
      <c r="N93" s="7">
        <v>42247</v>
      </c>
      <c r="O93" s="6">
        <v>64828</v>
      </c>
      <c r="P93" s="3" t="s">
        <v>9</v>
      </c>
      <c r="Q93" s="4">
        <v>42247</v>
      </c>
      <c r="R93" s="3">
        <v>8731132</v>
      </c>
      <c r="T93" s="145">
        <f t="shared" si="1"/>
        <v>16059888</v>
      </c>
    </row>
    <row r="94" spans="1:20" s="5" customFormat="1" ht="28.8" x14ac:dyDescent="0.3">
      <c r="A94" s="3" t="s">
        <v>3</v>
      </c>
      <c r="B94" s="4">
        <v>42277</v>
      </c>
      <c r="C94" s="3">
        <v>5847604</v>
      </c>
      <c r="D94" s="6" t="s">
        <v>4</v>
      </c>
      <c r="E94" s="7">
        <v>42277</v>
      </c>
      <c r="F94" s="6">
        <v>459853</v>
      </c>
      <c r="G94" s="3" t="s">
        <v>5</v>
      </c>
      <c r="H94" s="4">
        <v>42277</v>
      </c>
      <c r="I94" s="3">
        <v>830176</v>
      </c>
      <c r="J94" s="6" t="s">
        <v>6</v>
      </c>
      <c r="K94" s="7">
        <v>42277</v>
      </c>
      <c r="L94" s="6">
        <v>118676</v>
      </c>
      <c r="M94" s="3" t="s">
        <v>7</v>
      </c>
      <c r="N94" s="4">
        <v>42277</v>
      </c>
      <c r="O94" s="3">
        <v>64474</v>
      </c>
      <c r="P94" s="6" t="s">
        <v>9</v>
      </c>
      <c r="Q94" s="7">
        <v>42277</v>
      </c>
      <c r="R94" s="6">
        <v>8752914</v>
      </c>
      <c r="T94" s="145">
        <f t="shared" si="1"/>
        <v>16073697</v>
      </c>
    </row>
    <row r="95" spans="1:20" s="8" customFormat="1" ht="28.8" x14ac:dyDescent="0.3">
      <c r="A95" s="6" t="s">
        <v>3</v>
      </c>
      <c r="B95" s="7">
        <v>42308</v>
      </c>
      <c r="C95" s="6">
        <v>6085160</v>
      </c>
      <c r="D95" s="3" t="s">
        <v>4</v>
      </c>
      <c r="E95" s="4">
        <v>42308</v>
      </c>
      <c r="F95" s="3">
        <v>467511</v>
      </c>
      <c r="G95" s="6" t="s">
        <v>5</v>
      </c>
      <c r="H95" s="7">
        <v>42308</v>
      </c>
      <c r="I95" s="6">
        <v>845777</v>
      </c>
      <c r="J95" s="3" t="s">
        <v>6</v>
      </c>
      <c r="K95" s="4">
        <v>42308</v>
      </c>
      <c r="L95" s="3">
        <v>118717</v>
      </c>
      <c r="M95" s="6" t="s">
        <v>7</v>
      </c>
      <c r="N95" s="7">
        <v>42308</v>
      </c>
      <c r="O95" s="6">
        <v>63837</v>
      </c>
      <c r="P95" s="3" t="s">
        <v>9</v>
      </c>
      <c r="Q95" s="4">
        <v>42308</v>
      </c>
      <c r="R95" s="3">
        <v>9048783</v>
      </c>
      <c r="T95" s="145">
        <f t="shared" si="1"/>
        <v>16629785</v>
      </c>
    </row>
    <row r="96" spans="1:20" s="5" customFormat="1" ht="28.8" x14ac:dyDescent="0.3">
      <c r="A96" s="3" t="s">
        <v>3</v>
      </c>
      <c r="B96" s="4">
        <v>42338</v>
      </c>
      <c r="C96" s="3">
        <v>6149023</v>
      </c>
      <c r="D96" s="6" t="s">
        <v>4</v>
      </c>
      <c r="E96" s="7">
        <v>42338</v>
      </c>
      <c r="F96" s="6">
        <v>474937</v>
      </c>
      <c r="G96" s="3" t="s">
        <v>5</v>
      </c>
      <c r="H96" s="4">
        <v>42338</v>
      </c>
      <c r="I96" s="3">
        <v>849530</v>
      </c>
      <c r="J96" s="6" t="s">
        <v>6</v>
      </c>
      <c r="K96" s="7">
        <v>42338</v>
      </c>
      <c r="L96" s="6">
        <v>118683</v>
      </c>
      <c r="M96" s="3" t="s">
        <v>7</v>
      </c>
      <c r="N96" s="4">
        <v>42338</v>
      </c>
      <c r="O96" s="3">
        <v>63605</v>
      </c>
      <c r="P96" s="6" t="s">
        <v>9</v>
      </c>
      <c r="Q96" s="7">
        <v>42338</v>
      </c>
      <c r="R96" s="6">
        <v>9153802</v>
      </c>
      <c r="T96" s="145">
        <f t="shared" si="1"/>
        <v>16809580</v>
      </c>
    </row>
    <row r="97" spans="1:20" s="8" customFormat="1" ht="28.8" x14ac:dyDescent="0.3">
      <c r="A97" s="6" t="s">
        <v>3</v>
      </c>
      <c r="B97" s="7">
        <v>42369</v>
      </c>
      <c r="C97" s="6">
        <v>6160804</v>
      </c>
      <c r="D97" s="3" t="s">
        <v>4</v>
      </c>
      <c r="E97" s="4">
        <v>42369</v>
      </c>
      <c r="F97" s="3">
        <v>472295</v>
      </c>
      <c r="G97" s="6" t="s">
        <v>5</v>
      </c>
      <c r="H97" s="7">
        <v>42369</v>
      </c>
      <c r="I97" s="6">
        <v>842893</v>
      </c>
      <c r="J97" s="3" t="s">
        <v>6</v>
      </c>
      <c r="K97" s="4">
        <v>42369</v>
      </c>
      <c r="L97" s="3">
        <v>120445</v>
      </c>
      <c r="M97" s="6" t="s">
        <v>7</v>
      </c>
      <c r="N97" s="7">
        <v>42369</v>
      </c>
      <c r="O97" s="6">
        <v>63233</v>
      </c>
      <c r="P97" s="3" t="s">
        <v>9</v>
      </c>
      <c r="Q97" s="4">
        <v>42369</v>
      </c>
      <c r="R97" s="3">
        <v>9189674</v>
      </c>
      <c r="T97" s="145">
        <f t="shared" si="1"/>
        <v>16849344</v>
      </c>
    </row>
    <row r="98" spans="1:20" s="5" customFormat="1" ht="28.8" x14ac:dyDescent="0.3">
      <c r="A98" s="3" t="s">
        <v>3</v>
      </c>
      <c r="B98" s="4">
        <v>42400</v>
      </c>
      <c r="C98" s="3">
        <v>6106983</v>
      </c>
      <c r="D98" s="6" t="s">
        <v>4</v>
      </c>
      <c r="E98" s="7">
        <v>42400</v>
      </c>
      <c r="F98" s="6">
        <v>469375</v>
      </c>
      <c r="G98" s="3" t="s">
        <v>5</v>
      </c>
      <c r="H98" s="4">
        <v>42400</v>
      </c>
      <c r="I98" s="3">
        <v>834593</v>
      </c>
      <c r="J98" s="6" t="s">
        <v>6</v>
      </c>
      <c r="K98" s="7">
        <v>42400</v>
      </c>
      <c r="L98" s="6">
        <v>119226</v>
      </c>
      <c r="M98" s="3" t="s">
        <v>7</v>
      </c>
      <c r="N98" s="4">
        <v>42400</v>
      </c>
      <c r="O98" s="3">
        <v>62167</v>
      </c>
      <c r="P98" s="6" t="s">
        <v>9</v>
      </c>
      <c r="Q98" s="7">
        <v>42400</v>
      </c>
      <c r="R98" s="6">
        <v>9143110</v>
      </c>
      <c r="T98" s="145">
        <f t="shared" si="1"/>
        <v>16735454</v>
      </c>
    </row>
    <row r="99" spans="1:20" s="8" customFormat="1" ht="28.8" x14ac:dyDescent="0.3">
      <c r="A99" s="6" t="s">
        <v>3</v>
      </c>
      <c r="B99" s="7">
        <v>42429</v>
      </c>
      <c r="C99" s="6">
        <v>6032052</v>
      </c>
      <c r="D99" s="3" t="s">
        <v>4</v>
      </c>
      <c r="E99" s="4">
        <v>42429</v>
      </c>
      <c r="F99" s="3">
        <v>475399</v>
      </c>
      <c r="G99" s="6" t="s">
        <v>5</v>
      </c>
      <c r="H99" s="7">
        <v>42429</v>
      </c>
      <c r="I99" s="6">
        <v>846306</v>
      </c>
      <c r="J99" s="3" t="s">
        <v>6</v>
      </c>
      <c r="K99" s="4">
        <v>42429</v>
      </c>
      <c r="L99" s="3">
        <v>119700</v>
      </c>
      <c r="M99" s="6" t="s">
        <v>7</v>
      </c>
      <c r="N99" s="7">
        <v>42429</v>
      </c>
      <c r="O99" s="6">
        <v>62272</v>
      </c>
      <c r="P99" s="3" t="s">
        <v>9</v>
      </c>
      <c r="Q99" s="4">
        <v>42429</v>
      </c>
      <c r="R99" s="3">
        <v>9103291</v>
      </c>
      <c r="T99" s="145">
        <f t="shared" si="1"/>
        <v>16639020</v>
      </c>
    </row>
    <row r="100" spans="1:20" s="5" customFormat="1" ht="28.8" x14ac:dyDescent="0.3">
      <c r="A100" s="3" t="s">
        <v>3</v>
      </c>
      <c r="B100" s="4">
        <v>42460</v>
      </c>
      <c r="C100" s="3">
        <v>5817970</v>
      </c>
      <c r="D100" s="6" t="s">
        <v>4</v>
      </c>
      <c r="E100" s="7">
        <v>42460</v>
      </c>
      <c r="F100" s="6">
        <v>472124</v>
      </c>
      <c r="G100" s="3" t="s">
        <v>5</v>
      </c>
      <c r="H100" s="4">
        <v>42460</v>
      </c>
      <c r="I100" s="3">
        <v>857544</v>
      </c>
      <c r="J100" s="6" t="s">
        <v>6</v>
      </c>
      <c r="K100" s="7">
        <v>42460</v>
      </c>
      <c r="L100" s="6">
        <v>114265</v>
      </c>
      <c r="M100" s="3" t="s">
        <v>7</v>
      </c>
      <c r="N100" s="4">
        <v>42460</v>
      </c>
      <c r="O100" s="3">
        <v>62961</v>
      </c>
      <c r="P100" s="6" t="s">
        <v>9</v>
      </c>
      <c r="Q100" s="7">
        <v>42460</v>
      </c>
      <c r="R100" s="6">
        <v>8872138</v>
      </c>
      <c r="T100" s="145">
        <f t="shared" si="1"/>
        <v>16197002</v>
      </c>
    </row>
    <row r="101" spans="1:20" s="8" customFormat="1" ht="28.8" x14ac:dyDescent="0.3">
      <c r="A101" s="6" t="s">
        <v>3</v>
      </c>
      <c r="B101" s="7">
        <v>42490</v>
      </c>
      <c r="C101" s="6">
        <v>5741741</v>
      </c>
      <c r="D101" s="3" t="s">
        <v>4</v>
      </c>
      <c r="E101" s="4">
        <v>42490</v>
      </c>
      <c r="F101" s="3">
        <v>471506</v>
      </c>
      <c r="G101" s="6" t="s">
        <v>5</v>
      </c>
      <c r="H101" s="7">
        <v>42490</v>
      </c>
      <c r="I101" s="6">
        <v>864482</v>
      </c>
      <c r="J101" s="3" t="s">
        <v>6</v>
      </c>
      <c r="K101" s="4">
        <v>42490</v>
      </c>
      <c r="L101" s="3">
        <v>110255</v>
      </c>
      <c r="M101" s="6" t="s">
        <v>7</v>
      </c>
      <c r="N101" s="7">
        <v>42490</v>
      </c>
      <c r="O101" s="6">
        <v>63871</v>
      </c>
      <c r="P101" s="3" t="s">
        <v>9</v>
      </c>
      <c r="Q101" s="4">
        <v>42490</v>
      </c>
      <c r="R101" s="3">
        <v>8801411</v>
      </c>
      <c r="T101" s="145">
        <f t="shared" si="1"/>
        <v>16053266</v>
      </c>
    </row>
    <row r="102" spans="1:20" s="5" customFormat="1" ht="28.8" x14ac:dyDescent="0.3">
      <c r="A102" s="3" t="s">
        <v>3</v>
      </c>
      <c r="B102" s="4">
        <v>42521</v>
      </c>
      <c r="C102" s="3">
        <v>5929506</v>
      </c>
      <c r="D102" s="6" t="s">
        <v>4</v>
      </c>
      <c r="E102" s="7">
        <v>42521</v>
      </c>
      <c r="F102" s="6">
        <v>464359</v>
      </c>
      <c r="G102" s="3" t="s">
        <v>5</v>
      </c>
      <c r="H102" s="4">
        <v>42521</v>
      </c>
      <c r="I102" s="3">
        <v>869076</v>
      </c>
      <c r="J102" s="6" t="s">
        <v>6</v>
      </c>
      <c r="K102" s="7">
        <v>42521</v>
      </c>
      <c r="L102" s="6">
        <v>115862</v>
      </c>
      <c r="M102" s="3" t="s">
        <v>7</v>
      </c>
      <c r="N102" s="4">
        <v>42521</v>
      </c>
      <c r="O102" s="3">
        <v>40898</v>
      </c>
      <c r="P102" s="6" t="s">
        <v>9</v>
      </c>
      <c r="Q102" s="7">
        <v>42521</v>
      </c>
      <c r="R102" s="6">
        <v>8999137</v>
      </c>
      <c r="T102" s="145">
        <f t="shared" si="1"/>
        <v>16418838</v>
      </c>
    </row>
    <row r="103" spans="1:20" s="8" customFormat="1" ht="28.8" x14ac:dyDescent="0.3">
      <c r="A103" s="6" t="s">
        <v>3</v>
      </c>
      <c r="B103" s="7">
        <v>42551</v>
      </c>
      <c r="C103" s="6">
        <v>5943531</v>
      </c>
      <c r="D103" s="3" t="s">
        <v>4</v>
      </c>
      <c r="E103" s="4">
        <v>42551</v>
      </c>
      <c r="F103" s="3">
        <v>462638</v>
      </c>
      <c r="G103" s="6" t="s">
        <v>5</v>
      </c>
      <c r="H103" s="7">
        <v>42551</v>
      </c>
      <c r="I103" s="6">
        <v>861173</v>
      </c>
      <c r="J103" s="3" t="s">
        <v>6</v>
      </c>
      <c r="K103" s="4">
        <v>42551</v>
      </c>
      <c r="L103" s="3">
        <v>112206</v>
      </c>
      <c r="M103" s="6" t="s">
        <v>7</v>
      </c>
      <c r="N103" s="7">
        <v>42551</v>
      </c>
      <c r="O103" s="6">
        <v>39564</v>
      </c>
      <c r="P103" s="3" t="s">
        <v>9</v>
      </c>
      <c r="Q103" s="4">
        <v>42551</v>
      </c>
      <c r="R103" s="3">
        <v>8983392</v>
      </c>
      <c r="T103" s="145">
        <f t="shared" si="1"/>
        <v>16402504</v>
      </c>
    </row>
    <row r="104" spans="1:20" s="5" customFormat="1" ht="28.8" x14ac:dyDescent="0.3">
      <c r="A104" s="3" t="s">
        <v>3</v>
      </c>
      <c r="B104" s="4">
        <v>42582</v>
      </c>
      <c r="C104" s="3">
        <v>6092207</v>
      </c>
      <c r="D104" s="6" t="s">
        <v>4</v>
      </c>
      <c r="E104" s="7">
        <v>42582</v>
      </c>
      <c r="F104" s="6">
        <v>454719</v>
      </c>
      <c r="G104" s="3" t="s">
        <v>5</v>
      </c>
      <c r="H104" s="4">
        <v>42582</v>
      </c>
      <c r="I104" s="3">
        <v>864017</v>
      </c>
      <c r="J104" s="6" t="s">
        <v>6</v>
      </c>
      <c r="K104" s="7">
        <v>42582</v>
      </c>
      <c r="L104" s="6">
        <v>111032</v>
      </c>
      <c r="M104" s="3" t="s">
        <v>7</v>
      </c>
      <c r="N104" s="4">
        <v>42582</v>
      </c>
      <c r="O104" s="3">
        <v>38949</v>
      </c>
      <c r="P104" s="6" t="s">
        <v>9</v>
      </c>
      <c r="Q104" s="7">
        <v>42582</v>
      </c>
      <c r="R104" s="6">
        <v>9140646</v>
      </c>
      <c r="T104" s="145">
        <f t="shared" si="1"/>
        <v>16701570</v>
      </c>
    </row>
    <row r="105" spans="1:20" s="8" customFormat="1" ht="28.8" x14ac:dyDescent="0.3">
      <c r="A105" s="6" t="s">
        <v>3</v>
      </c>
      <c r="B105" s="7">
        <v>42613</v>
      </c>
      <c r="C105" s="6">
        <v>6328018</v>
      </c>
      <c r="D105" s="3" t="s">
        <v>4</v>
      </c>
      <c r="E105" s="4">
        <v>42613</v>
      </c>
      <c r="F105" s="3">
        <v>462479</v>
      </c>
      <c r="G105" s="6" t="s">
        <v>5</v>
      </c>
      <c r="H105" s="7">
        <v>42613</v>
      </c>
      <c r="I105" s="6">
        <v>876176</v>
      </c>
      <c r="J105" s="3" t="s">
        <v>6</v>
      </c>
      <c r="K105" s="4">
        <v>42613</v>
      </c>
      <c r="L105" s="3">
        <v>102081</v>
      </c>
      <c r="M105" s="6" t="s">
        <v>7</v>
      </c>
      <c r="N105" s="7">
        <v>42613</v>
      </c>
      <c r="O105" s="6">
        <v>38983</v>
      </c>
      <c r="P105" s="3" t="s">
        <v>9</v>
      </c>
      <c r="Q105" s="4">
        <v>42613</v>
      </c>
      <c r="R105" s="3">
        <v>9400584</v>
      </c>
      <c r="T105" s="145">
        <f t="shared" si="1"/>
        <v>17208321</v>
      </c>
    </row>
    <row r="106" spans="1:20" s="5" customFormat="1" ht="28.8" x14ac:dyDescent="0.3">
      <c r="A106" s="3" t="s">
        <v>3</v>
      </c>
      <c r="B106" s="4">
        <v>42643</v>
      </c>
      <c r="C106" s="3">
        <v>6545492</v>
      </c>
      <c r="D106" s="6" t="s">
        <v>4</v>
      </c>
      <c r="E106" s="7">
        <v>42643</v>
      </c>
      <c r="F106" s="6">
        <v>479886</v>
      </c>
      <c r="G106" s="3" t="s">
        <v>5</v>
      </c>
      <c r="H106" s="4">
        <v>42643</v>
      </c>
      <c r="I106" s="3">
        <v>896768</v>
      </c>
      <c r="J106" s="6" t="s">
        <v>6</v>
      </c>
      <c r="K106" s="7">
        <v>42643</v>
      </c>
      <c r="L106" s="6">
        <v>101835</v>
      </c>
      <c r="M106" s="3" t="s">
        <v>7</v>
      </c>
      <c r="N106" s="4">
        <v>42643</v>
      </c>
      <c r="O106" s="3">
        <v>38391</v>
      </c>
      <c r="P106" s="6" t="s">
        <v>9</v>
      </c>
      <c r="Q106" s="7">
        <v>42643</v>
      </c>
      <c r="R106" s="6">
        <v>9672839</v>
      </c>
      <c r="T106" s="145">
        <f t="shared" si="1"/>
        <v>17735211</v>
      </c>
    </row>
    <row r="107" spans="1:20" s="8" customFormat="1" ht="28.8" x14ac:dyDescent="0.3">
      <c r="A107" s="6" t="s">
        <v>3</v>
      </c>
      <c r="B107" s="7">
        <v>42674</v>
      </c>
      <c r="C107" s="6">
        <v>6561222</v>
      </c>
      <c r="D107" s="3" t="s">
        <v>4</v>
      </c>
      <c r="E107" s="4">
        <v>42674</v>
      </c>
      <c r="F107" s="3">
        <v>482012</v>
      </c>
      <c r="G107" s="6" t="s">
        <v>5</v>
      </c>
      <c r="H107" s="7">
        <v>42674</v>
      </c>
      <c r="I107" s="6">
        <v>816095</v>
      </c>
      <c r="J107" s="3" t="s">
        <v>6</v>
      </c>
      <c r="K107" s="4">
        <v>42674</v>
      </c>
      <c r="L107" s="3">
        <v>101245</v>
      </c>
      <c r="M107" s="6" t="s">
        <v>7</v>
      </c>
      <c r="N107" s="7">
        <v>42674</v>
      </c>
      <c r="O107" s="6">
        <v>38820</v>
      </c>
      <c r="P107" s="3" t="s">
        <v>9</v>
      </c>
      <c r="Q107" s="4">
        <v>42674</v>
      </c>
      <c r="R107" s="3">
        <v>9612627</v>
      </c>
      <c r="T107" s="145">
        <f t="shared" si="1"/>
        <v>17612021</v>
      </c>
    </row>
    <row r="108" spans="1:20" s="5" customFormat="1" ht="28.8" x14ac:dyDescent="0.3">
      <c r="A108" s="3" t="s">
        <v>3</v>
      </c>
      <c r="B108" s="4">
        <v>42704</v>
      </c>
      <c r="C108" s="3">
        <v>6578151</v>
      </c>
      <c r="D108" s="6" t="s">
        <v>4</v>
      </c>
      <c r="E108" s="7">
        <v>42704</v>
      </c>
      <c r="F108" s="6">
        <v>488623</v>
      </c>
      <c r="G108" s="3" t="s">
        <v>5</v>
      </c>
      <c r="H108" s="4">
        <v>42704</v>
      </c>
      <c r="I108" s="3">
        <v>928203</v>
      </c>
      <c r="J108" s="6" t="s">
        <v>6</v>
      </c>
      <c r="K108" s="7">
        <v>42704</v>
      </c>
      <c r="L108" s="6">
        <v>101068</v>
      </c>
      <c r="M108" s="3" t="s">
        <v>7</v>
      </c>
      <c r="N108" s="4">
        <v>42704</v>
      </c>
      <c r="O108" s="3">
        <v>38010</v>
      </c>
      <c r="P108" s="6" t="s">
        <v>9</v>
      </c>
      <c r="Q108" s="7">
        <v>42704</v>
      </c>
      <c r="R108" s="6">
        <v>9752463</v>
      </c>
      <c r="T108" s="145">
        <f t="shared" si="1"/>
        <v>17886518</v>
      </c>
    </row>
    <row r="109" spans="1:20" s="8" customFormat="1" ht="28.8" x14ac:dyDescent="0.3">
      <c r="A109" s="6" t="s">
        <v>3</v>
      </c>
      <c r="B109" s="7">
        <v>42735</v>
      </c>
      <c r="C109" s="6">
        <v>6387937</v>
      </c>
      <c r="D109" s="3" t="s">
        <v>4</v>
      </c>
      <c r="E109" s="4">
        <v>42735</v>
      </c>
      <c r="F109" s="3">
        <v>499313</v>
      </c>
      <c r="G109" s="6" t="s">
        <v>5</v>
      </c>
      <c r="H109" s="7">
        <v>42735</v>
      </c>
      <c r="I109" s="6">
        <v>841084</v>
      </c>
      <c r="J109" s="3" t="s">
        <v>6</v>
      </c>
      <c r="K109" s="4">
        <v>42735</v>
      </c>
      <c r="L109" s="3">
        <v>101267</v>
      </c>
      <c r="M109" s="6" t="s">
        <v>7</v>
      </c>
      <c r="N109" s="7">
        <v>42735</v>
      </c>
      <c r="O109" s="6">
        <v>37561</v>
      </c>
      <c r="P109" s="3" t="s">
        <v>9</v>
      </c>
      <c r="Q109" s="4">
        <v>42735</v>
      </c>
      <c r="R109" s="3">
        <v>9471056</v>
      </c>
      <c r="T109" s="145">
        <f t="shared" si="1"/>
        <v>17338218</v>
      </c>
    </row>
    <row r="110" spans="1:20" s="5" customFormat="1" ht="28.8" x14ac:dyDescent="0.3">
      <c r="A110" s="3" t="s">
        <v>3</v>
      </c>
      <c r="B110" s="4">
        <v>42766</v>
      </c>
      <c r="C110" s="3">
        <v>6271311</v>
      </c>
      <c r="D110" s="6" t="s">
        <v>4</v>
      </c>
      <c r="E110" s="7">
        <v>42766</v>
      </c>
      <c r="F110" s="6">
        <v>501683</v>
      </c>
      <c r="G110" s="3" t="s">
        <v>5</v>
      </c>
      <c r="H110" s="4">
        <v>42766</v>
      </c>
      <c r="I110" s="3">
        <v>839127</v>
      </c>
      <c r="J110" s="6" t="s">
        <v>6</v>
      </c>
      <c r="K110" s="7">
        <v>42766</v>
      </c>
      <c r="L110" s="6">
        <v>99728</v>
      </c>
      <c r="M110" s="3" t="s">
        <v>7</v>
      </c>
      <c r="N110" s="4">
        <v>42766</v>
      </c>
      <c r="O110" s="3">
        <v>37971</v>
      </c>
      <c r="P110" s="6" t="s">
        <v>9</v>
      </c>
      <c r="Q110" s="7">
        <v>42766</v>
      </c>
      <c r="R110" s="6">
        <v>9308450</v>
      </c>
      <c r="T110" s="145">
        <f t="shared" si="1"/>
        <v>17058270</v>
      </c>
    </row>
    <row r="111" spans="1:20" s="8" customFormat="1" ht="28.8" x14ac:dyDescent="0.3">
      <c r="A111" s="6" t="s">
        <v>3</v>
      </c>
      <c r="B111" s="7">
        <v>42794</v>
      </c>
      <c r="C111" s="6">
        <v>6200425</v>
      </c>
      <c r="D111" s="3" t="s">
        <v>4</v>
      </c>
      <c r="E111" s="4">
        <v>42794</v>
      </c>
      <c r="F111" s="3">
        <v>506853</v>
      </c>
      <c r="G111" s="6" t="s">
        <v>5</v>
      </c>
      <c r="H111" s="7">
        <v>42794</v>
      </c>
      <c r="I111" s="6">
        <v>869499</v>
      </c>
      <c r="J111" s="3" t="s">
        <v>6</v>
      </c>
      <c r="K111" s="4">
        <v>42794</v>
      </c>
      <c r="L111" s="3">
        <v>98576</v>
      </c>
      <c r="M111" s="6" t="s">
        <v>7</v>
      </c>
      <c r="N111" s="7">
        <v>42794</v>
      </c>
      <c r="O111" s="6">
        <v>39769</v>
      </c>
      <c r="P111" s="3" t="s">
        <v>9</v>
      </c>
      <c r="Q111" s="4">
        <v>42794</v>
      </c>
      <c r="R111" s="3">
        <v>9275221</v>
      </c>
      <c r="T111" s="145">
        <f t="shared" si="1"/>
        <v>16990343</v>
      </c>
    </row>
    <row r="112" spans="1:20" s="5" customFormat="1" ht="28.8" x14ac:dyDescent="0.3">
      <c r="A112" s="3" t="s">
        <v>3</v>
      </c>
      <c r="B112" s="4">
        <v>42825</v>
      </c>
      <c r="C112" s="3">
        <v>6127470</v>
      </c>
      <c r="D112" s="6" t="s">
        <v>4</v>
      </c>
      <c r="E112" s="7">
        <v>42825</v>
      </c>
      <c r="F112" s="6">
        <v>506964</v>
      </c>
      <c r="G112" s="3" t="s">
        <v>5</v>
      </c>
      <c r="H112" s="4">
        <v>42825</v>
      </c>
      <c r="I112" s="3">
        <v>883489</v>
      </c>
      <c r="J112" s="6" t="s">
        <v>6</v>
      </c>
      <c r="K112" s="7">
        <v>42825</v>
      </c>
      <c r="L112" s="6">
        <v>97465</v>
      </c>
      <c r="M112" s="3" t="s">
        <v>7</v>
      </c>
      <c r="N112" s="4">
        <v>42825</v>
      </c>
      <c r="O112" s="3">
        <v>40890</v>
      </c>
      <c r="P112" s="6" t="s">
        <v>9</v>
      </c>
      <c r="Q112" s="7">
        <v>42825</v>
      </c>
      <c r="R112" s="6">
        <v>9203718</v>
      </c>
      <c r="T112" s="145">
        <f t="shared" si="1"/>
        <v>16859996</v>
      </c>
    </row>
    <row r="113" spans="1:20" s="8" customFormat="1" ht="28.8" x14ac:dyDescent="0.3">
      <c r="A113" s="6" t="s">
        <v>3</v>
      </c>
      <c r="B113" s="7">
        <v>42855</v>
      </c>
      <c r="C113" s="6">
        <v>6272683</v>
      </c>
      <c r="D113" s="3" t="s">
        <v>4</v>
      </c>
      <c r="E113" s="4">
        <v>42855</v>
      </c>
      <c r="F113" s="3">
        <v>507237</v>
      </c>
      <c r="G113" s="6" t="s">
        <v>5</v>
      </c>
      <c r="H113" s="7">
        <v>42855</v>
      </c>
      <c r="I113" s="6">
        <v>905953</v>
      </c>
      <c r="J113" s="3" t="s">
        <v>6</v>
      </c>
      <c r="K113" s="4">
        <v>42855</v>
      </c>
      <c r="L113" s="3">
        <v>96561</v>
      </c>
      <c r="M113" s="6" t="s">
        <v>7</v>
      </c>
      <c r="N113" s="7">
        <v>42855</v>
      </c>
      <c r="O113" s="6">
        <v>41853</v>
      </c>
      <c r="P113" s="3" t="s">
        <v>9</v>
      </c>
      <c r="Q113" s="4">
        <v>42855</v>
      </c>
      <c r="R113" s="3">
        <v>9379405</v>
      </c>
      <c r="T113" s="145">
        <f t="shared" si="1"/>
        <v>17203692</v>
      </c>
    </row>
    <row r="114" spans="1:20" s="5" customFormat="1" ht="28.8" x14ac:dyDescent="0.3">
      <c r="A114" s="3" t="s">
        <v>3</v>
      </c>
      <c r="B114" s="4">
        <v>42886</v>
      </c>
      <c r="C114" s="3">
        <v>6442797</v>
      </c>
      <c r="D114" s="6" t="s">
        <v>4</v>
      </c>
      <c r="E114" s="7">
        <v>42886</v>
      </c>
      <c r="F114" s="6">
        <v>510887</v>
      </c>
      <c r="G114" s="3" t="s">
        <v>5</v>
      </c>
      <c r="H114" s="4">
        <v>42886</v>
      </c>
      <c r="I114" s="3">
        <v>921804</v>
      </c>
      <c r="J114" s="6" t="s">
        <v>6</v>
      </c>
      <c r="K114" s="7">
        <v>42886</v>
      </c>
      <c r="L114" s="6">
        <v>96228</v>
      </c>
      <c r="M114" s="3" t="s">
        <v>7</v>
      </c>
      <c r="N114" s="4">
        <v>42886</v>
      </c>
      <c r="O114" s="3">
        <v>43284</v>
      </c>
      <c r="P114" s="6" t="s">
        <v>9</v>
      </c>
      <c r="Q114" s="7">
        <v>42886</v>
      </c>
      <c r="R114" s="6">
        <v>9555292</v>
      </c>
      <c r="T114" s="145">
        <f t="shared" si="1"/>
        <v>17570292</v>
      </c>
    </row>
    <row r="115" spans="1:20" s="8" customFormat="1" ht="28.8" x14ac:dyDescent="0.3">
      <c r="A115" s="6" t="s">
        <v>3</v>
      </c>
      <c r="B115" s="7">
        <v>42916</v>
      </c>
      <c r="C115" s="6">
        <v>6442966</v>
      </c>
      <c r="D115" s="3" t="s">
        <v>4</v>
      </c>
      <c r="E115" s="4">
        <v>42916</v>
      </c>
      <c r="F115" s="3">
        <v>507458</v>
      </c>
      <c r="G115" s="6" t="s">
        <v>5</v>
      </c>
      <c r="H115" s="7">
        <v>42916</v>
      </c>
      <c r="I115" s="6">
        <v>922858</v>
      </c>
      <c r="J115" s="3" t="s">
        <v>6</v>
      </c>
      <c r="K115" s="4">
        <v>42916</v>
      </c>
      <c r="L115" s="3">
        <v>98086</v>
      </c>
      <c r="M115" s="6" t="s">
        <v>7</v>
      </c>
      <c r="N115" s="7">
        <v>42916</v>
      </c>
      <c r="O115" s="6">
        <v>31711</v>
      </c>
      <c r="P115" s="3" t="s">
        <v>9</v>
      </c>
      <c r="Q115" s="4">
        <v>42916</v>
      </c>
      <c r="R115" s="3">
        <v>9516704</v>
      </c>
      <c r="T115" s="145">
        <f t="shared" si="1"/>
        <v>17519783</v>
      </c>
    </row>
    <row r="116" spans="1:20" s="5" customFormat="1" ht="28.8" x14ac:dyDescent="0.3">
      <c r="A116" s="3" t="s">
        <v>3</v>
      </c>
      <c r="B116" s="4">
        <v>42947</v>
      </c>
      <c r="C116" s="3">
        <v>6598311</v>
      </c>
      <c r="D116" s="6" t="s">
        <v>4</v>
      </c>
      <c r="E116" s="7">
        <v>42947</v>
      </c>
      <c r="F116" s="6">
        <v>505236</v>
      </c>
      <c r="G116" s="3" t="s">
        <v>5</v>
      </c>
      <c r="H116" s="4">
        <v>42947</v>
      </c>
      <c r="I116" s="3">
        <v>922190</v>
      </c>
      <c r="J116" s="6" t="s">
        <v>6</v>
      </c>
      <c r="K116" s="7">
        <v>42947</v>
      </c>
      <c r="L116" s="6">
        <v>100810</v>
      </c>
      <c r="M116" s="3" t="s">
        <v>7</v>
      </c>
      <c r="N116" s="4">
        <v>42947</v>
      </c>
      <c r="O116" s="3">
        <v>31729</v>
      </c>
      <c r="P116" s="6" t="s">
        <v>9</v>
      </c>
      <c r="Q116" s="7">
        <v>42947</v>
      </c>
      <c r="R116" s="6">
        <v>9648996</v>
      </c>
      <c r="T116" s="145">
        <f t="shared" si="1"/>
        <v>17807272</v>
      </c>
    </row>
    <row r="117" spans="1:20" s="8" customFormat="1" ht="28.8" x14ac:dyDescent="0.3">
      <c r="A117" s="6" t="s">
        <v>3</v>
      </c>
      <c r="B117" s="7">
        <v>42978</v>
      </c>
      <c r="C117" s="6">
        <v>6675467</v>
      </c>
      <c r="D117" s="3" t="s">
        <v>4</v>
      </c>
      <c r="E117" s="4">
        <v>42978</v>
      </c>
      <c r="F117" s="3">
        <v>506135</v>
      </c>
      <c r="G117" s="6" t="s">
        <v>5</v>
      </c>
      <c r="H117" s="7">
        <v>42978</v>
      </c>
      <c r="I117" s="6">
        <v>934736</v>
      </c>
      <c r="J117" s="3" t="s">
        <v>6</v>
      </c>
      <c r="K117" s="4">
        <v>42978</v>
      </c>
      <c r="L117" s="3">
        <v>107440</v>
      </c>
      <c r="M117" s="6" t="s">
        <v>7</v>
      </c>
      <c r="N117" s="7">
        <v>42978</v>
      </c>
      <c r="O117" s="6">
        <v>31431</v>
      </c>
      <c r="P117" s="3" t="s">
        <v>9</v>
      </c>
      <c r="Q117" s="4">
        <v>42978</v>
      </c>
      <c r="R117" s="3">
        <v>9730221</v>
      </c>
      <c r="T117" s="145">
        <f t="shared" si="1"/>
        <v>17985430</v>
      </c>
    </row>
    <row r="118" spans="1:20" s="5" customFormat="1" ht="28.8" x14ac:dyDescent="0.3">
      <c r="A118" s="3" t="s">
        <v>3</v>
      </c>
      <c r="B118" s="4">
        <v>43008</v>
      </c>
      <c r="C118" s="3">
        <v>6661688</v>
      </c>
      <c r="D118" s="6" t="s">
        <v>4</v>
      </c>
      <c r="E118" s="7">
        <v>43008</v>
      </c>
      <c r="F118" s="6">
        <v>513679</v>
      </c>
      <c r="G118" s="3" t="s">
        <v>5</v>
      </c>
      <c r="H118" s="4">
        <v>43008</v>
      </c>
      <c r="I118" s="3">
        <v>949363</v>
      </c>
      <c r="J118" s="6" t="s">
        <v>6</v>
      </c>
      <c r="K118" s="7">
        <v>43008</v>
      </c>
      <c r="L118" s="6">
        <v>113256</v>
      </c>
      <c r="M118" s="3" t="s">
        <v>7</v>
      </c>
      <c r="N118" s="4">
        <v>43008</v>
      </c>
      <c r="O118" s="3">
        <v>30999</v>
      </c>
      <c r="P118" s="6" t="s">
        <v>9</v>
      </c>
      <c r="Q118" s="7">
        <v>43008</v>
      </c>
      <c r="R118" s="6">
        <v>9736457</v>
      </c>
      <c r="T118" s="145">
        <f t="shared" si="1"/>
        <v>18005442</v>
      </c>
    </row>
    <row r="119" spans="1:20" s="8" customFormat="1" ht="28.8" x14ac:dyDescent="0.3">
      <c r="A119" s="6" t="s">
        <v>3</v>
      </c>
      <c r="B119" s="7">
        <v>43039</v>
      </c>
      <c r="C119" s="6">
        <v>6705243</v>
      </c>
      <c r="D119" s="3" t="s">
        <v>4</v>
      </c>
      <c r="E119" s="4">
        <v>43039</v>
      </c>
      <c r="F119" s="3">
        <v>524992</v>
      </c>
      <c r="G119" s="6" t="s">
        <v>5</v>
      </c>
      <c r="H119" s="7">
        <v>43039</v>
      </c>
      <c r="I119" s="6">
        <v>968141</v>
      </c>
      <c r="J119" s="3" t="s">
        <v>6</v>
      </c>
      <c r="K119" s="4">
        <v>43039</v>
      </c>
      <c r="L119" s="3">
        <v>119513</v>
      </c>
      <c r="M119" s="6" t="s">
        <v>7</v>
      </c>
      <c r="N119" s="7">
        <v>43039</v>
      </c>
      <c r="O119" s="6">
        <v>31189</v>
      </c>
      <c r="P119" s="3" t="s">
        <v>9</v>
      </c>
      <c r="Q119" s="4">
        <v>43039</v>
      </c>
      <c r="R119" s="3">
        <v>9796664</v>
      </c>
      <c r="T119" s="145">
        <f t="shared" si="1"/>
        <v>18145742</v>
      </c>
    </row>
    <row r="120" spans="1:20" s="5" customFormat="1" ht="28.8" x14ac:dyDescent="0.3">
      <c r="A120" s="3" t="s">
        <v>3</v>
      </c>
      <c r="B120" s="4">
        <v>43069</v>
      </c>
      <c r="C120" s="3">
        <v>6812543</v>
      </c>
      <c r="D120" s="6" t="s">
        <v>4</v>
      </c>
      <c r="E120" s="7">
        <v>43069</v>
      </c>
      <c r="F120" s="6">
        <v>535005</v>
      </c>
      <c r="G120" s="3" t="s">
        <v>5</v>
      </c>
      <c r="H120" s="4">
        <v>43069</v>
      </c>
      <c r="I120" s="3">
        <v>984214</v>
      </c>
      <c r="J120" s="6" t="s">
        <v>6</v>
      </c>
      <c r="K120" s="7">
        <v>43069</v>
      </c>
      <c r="L120" s="6">
        <v>126617</v>
      </c>
      <c r="M120" s="3" t="s">
        <v>7</v>
      </c>
      <c r="N120" s="4">
        <v>43069</v>
      </c>
      <c r="O120" s="3">
        <v>32060</v>
      </c>
      <c r="P120" s="6" t="s">
        <v>9</v>
      </c>
      <c r="Q120" s="7">
        <v>43069</v>
      </c>
      <c r="R120" s="6">
        <v>9908788</v>
      </c>
      <c r="T120" s="145">
        <f t="shared" si="1"/>
        <v>18399227</v>
      </c>
    </row>
    <row r="121" spans="1:20" s="8" customFormat="1" ht="28.8" x14ac:dyDescent="0.3">
      <c r="A121" s="6" t="s">
        <v>3</v>
      </c>
      <c r="B121" s="7">
        <v>43100</v>
      </c>
      <c r="C121" s="6">
        <v>6823211</v>
      </c>
      <c r="D121" s="3" t="s">
        <v>4</v>
      </c>
      <c r="E121" s="4">
        <v>43100</v>
      </c>
      <c r="F121" s="3">
        <v>544394</v>
      </c>
      <c r="G121" s="6" t="s">
        <v>5</v>
      </c>
      <c r="H121" s="7">
        <v>43100</v>
      </c>
      <c r="I121" s="6">
        <v>987470</v>
      </c>
      <c r="J121" s="3" t="s">
        <v>6</v>
      </c>
      <c r="K121" s="4">
        <v>43100</v>
      </c>
      <c r="L121" s="3">
        <v>131243</v>
      </c>
      <c r="M121" s="6" t="s">
        <v>7</v>
      </c>
      <c r="N121" s="7">
        <v>43100</v>
      </c>
      <c r="O121" s="6">
        <v>33083</v>
      </c>
      <c r="P121" s="3" t="s">
        <v>9</v>
      </c>
      <c r="Q121" s="4">
        <v>43100</v>
      </c>
      <c r="R121" s="3">
        <v>9895907</v>
      </c>
      <c r="T121" s="145">
        <f t="shared" si="1"/>
        <v>18415308</v>
      </c>
    </row>
    <row r="122" spans="1:20" s="5" customFormat="1" ht="28.8" x14ac:dyDescent="0.3">
      <c r="A122" s="3" t="s">
        <v>3</v>
      </c>
      <c r="B122" s="4">
        <v>43131</v>
      </c>
      <c r="C122" s="3">
        <v>6758855</v>
      </c>
      <c r="D122" s="6" t="s">
        <v>4</v>
      </c>
      <c r="E122" s="7">
        <v>43131</v>
      </c>
      <c r="F122" s="6">
        <v>547093</v>
      </c>
      <c r="G122" s="3" t="s">
        <v>5</v>
      </c>
      <c r="H122" s="4">
        <v>43131</v>
      </c>
      <c r="I122" s="3">
        <v>992034</v>
      </c>
      <c r="J122" s="6" t="s">
        <v>6</v>
      </c>
      <c r="K122" s="7">
        <v>43131</v>
      </c>
      <c r="L122" s="6">
        <v>133862</v>
      </c>
      <c r="M122" s="3" t="s">
        <v>7</v>
      </c>
      <c r="N122" s="4">
        <v>43131</v>
      </c>
      <c r="O122" s="3">
        <v>34313</v>
      </c>
      <c r="P122" s="6" t="s">
        <v>9</v>
      </c>
      <c r="Q122" s="7">
        <v>43131</v>
      </c>
      <c r="R122" s="6">
        <v>9831371</v>
      </c>
      <c r="T122" s="145">
        <f t="shared" si="1"/>
        <v>18297528</v>
      </c>
    </row>
    <row r="123" spans="1:20" s="8" customFormat="1" ht="28.8" x14ac:dyDescent="0.3">
      <c r="A123" s="6" t="s">
        <v>3</v>
      </c>
      <c r="B123" s="7">
        <v>43159</v>
      </c>
      <c r="C123" s="6">
        <v>6794546</v>
      </c>
      <c r="D123" s="3" t="s">
        <v>4</v>
      </c>
      <c r="E123" s="4">
        <v>43159</v>
      </c>
      <c r="F123" s="3">
        <v>540127</v>
      </c>
      <c r="G123" s="6" t="s">
        <v>5</v>
      </c>
      <c r="H123" s="7">
        <v>43159</v>
      </c>
      <c r="I123" s="6">
        <v>1008042</v>
      </c>
      <c r="J123" s="3" t="s">
        <v>6</v>
      </c>
      <c r="K123" s="4">
        <v>43159</v>
      </c>
      <c r="L123" s="3">
        <v>136388</v>
      </c>
      <c r="M123" s="6" t="s">
        <v>7</v>
      </c>
      <c r="N123" s="7">
        <v>43159</v>
      </c>
      <c r="O123" s="6">
        <v>36273</v>
      </c>
      <c r="P123" s="3" t="s">
        <v>9</v>
      </c>
      <c r="Q123" s="4">
        <v>43159</v>
      </c>
      <c r="R123" s="3">
        <v>9863682</v>
      </c>
      <c r="T123" s="145">
        <f t="shared" si="1"/>
        <v>18379058</v>
      </c>
    </row>
    <row r="124" spans="1:20" s="5" customFormat="1" ht="28.8" x14ac:dyDescent="0.3">
      <c r="A124" s="3" t="s">
        <v>3</v>
      </c>
      <c r="B124" s="4">
        <v>43190</v>
      </c>
      <c r="C124" s="3">
        <v>6618161</v>
      </c>
      <c r="D124" s="6" t="s">
        <v>4</v>
      </c>
      <c r="E124" s="7">
        <v>43190</v>
      </c>
      <c r="F124" s="6">
        <v>541061</v>
      </c>
      <c r="G124" s="3" t="s">
        <v>5</v>
      </c>
      <c r="H124" s="4">
        <v>43190</v>
      </c>
      <c r="I124" s="3">
        <v>1024397</v>
      </c>
      <c r="J124" s="6" t="s">
        <v>6</v>
      </c>
      <c r="K124" s="7">
        <v>43190</v>
      </c>
      <c r="L124" s="6">
        <v>136412</v>
      </c>
      <c r="M124" s="3" t="s">
        <v>7</v>
      </c>
      <c r="N124" s="4">
        <v>43190</v>
      </c>
      <c r="O124" s="3">
        <v>37618</v>
      </c>
      <c r="P124" s="6" t="s">
        <v>9</v>
      </c>
      <c r="Q124" s="7">
        <v>43190</v>
      </c>
      <c r="R124" s="6">
        <v>9672394</v>
      </c>
      <c r="T124" s="145">
        <f t="shared" si="1"/>
        <v>18030043</v>
      </c>
    </row>
    <row r="125" spans="1:20" s="8" customFormat="1" ht="28.8" x14ac:dyDescent="0.3">
      <c r="A125" s="6" t="s">
        <v>3</v>
      </c>
      <c r="B125" s="7">
        <v>43220</v>
      </c>
      <c r="C125" s="6">
        <v>6691212</v>
      </c>
      <c r="D125" s="3" t="s">
        <v>4</v>
      </c>
      <c r="E125" s="4">
        <v>43220</v>
      </c>
      <c r="F125" s="3">
        <v>546319</v>
      </c>
      <c r="G125" s="6" t="s">
        <v>5</v>
      </c>
      <c r="H125" s="7">
        <v>43220</v>
      </c>
      <c r="I125" s="6">
        <v>1013475</v>
      </c>
      <c r="J125" s="3" t="s">
        <v>6</v>
      </c>
      <c r="K125" s="4">
        <v>43220</v>
      </c>
      <c r="L125" s="3">
        <v>137634</v>
      </c>
      <c r="M125" s="6" t="s">
        <v>7</v>
      </c>
      <c r="N125" s="7">
        <v>43220</v>
      </c>
      <c r="O125" s="6">
        <v>39135</v>
      </c>
      <c r="P125" s="3" t="s">
        <v>9</v>
      </c>
      <c r="Q125" s="4">
        <v>43220</v>
      </c>
      <c r="R125" s="3">
        <v>9688737</v>
      </c>
      <c r="T125" s="145">
        <f t="shared" si="1"/>
        <v>18116512</v>
      </c>
    </row>
    <row r="126" spans="1:20" s="5" customFormat="1" ht="28.8" x14ac:dyDescent="0.3">
      <c r="A126" s="3" t="s">
        <v>3</v>
      </c>
      <c r="B126" s="4">
        <v>43251</v>
      </c>
      <c r="C126" s="3">
        <v>6986681</v>
      </c>
      <c r="D126" s="6" t="s">
        <v>4</v>
      </c>
      <c r="E126" s="7">
        <v>43251</v>
      </c>
      <c r="F126" s="6">
        <v>543984</v>
      </c>
      <c r="G126" s="3" t="s">
        <v>5</v>
      </c>
      <c r="H126" s="4">
        <v>43251</v>
      </c>
      <c r="I126" s="3">
        <v>1025052</v>
      </c>
      <c r="J126" s="6" t="s">
        <v>6</v>
      </c>
      <c r="K126" s="7">
        <v>43251</v>
      </c>
      <c r="L126" s="6">
        <v>140469</v>
      </c>
      <c r="M126" s="3" t="s">
        <v>7</v>
      </c>
      <c r="N126" s="4">
        <v>43251</v>
      </c>
      <c r="O126" s="3">
        <v>40170</v>
      </c>
      <c r="P126" s="6" t="s">
        <v>9</v>
      </c>
      <c r="Q126" s="7">
        <v>43251</v>
      </c>
      <c r="R126" s="6">
        <v>9968592</v>
      </c>
      <c r="T126" s="145">
        <f t="shared" si="1"/>
        <v>18704948</v>
      </c>
    </row>
    <row r="127" spans="1:20" s="8" customFormat="1" ht="28.8" x14ac:dyDescent="0.3">
      <c r="A127" s="6" t="s">
        <v>3</v>
      </c>
      <c r="B127" s="7">
        <v>43281</v>
      </c>
      <c r="C127" s="6">
        <v>7133060</v>
      </c>
      <c r="D127" s="3" t="s">
        <v>4</v>
      </c>
      <c r="E127" s="4">
        <v>43281</v>
      </c>
      <c r="F127" s="3">
        <v>539326</v>
      </c>
      <c r="G127" s="6" t="s">
        <v>5</v>
      </c>
      <c r="H127" s="7">
        <v>43281</v>
      </c>
      <c r="I127" s="6">
        <v>1019435</v>
      </c>
      <c r="J127" s="3" t="s">
        <v>6</v>
      </c>
      <c r="K127" s="4">
        <v>43281</v>
      </c>
      <c r="L127" s="3">
        <v>139102</v>
      </c>
      <c r="M127" s="6" t="s">
        <v>7</v>
      </c>
      <c r="N127" s="7">
        <v>43281</v>
      </c>
      <c r="O127" s="6">
        <v>39489</v>
      </c>
      <c r="P127" s="3" t="s">
        <v>9</v>
      </c>
      <c r="Q127" s="4">
        <v>43281</v>
      </c>
      <c r="R127" s="3">
        <v>10064906</v>
      </c>
      <c r="T127" s="145">
        <f t="shared" si="1"/>
        <v>18935318</v>
      </c>
    </row>
    <row r="128" spans="1:20" s="5" customFormat="1" ht="28.8" x14ac:dyDescent="0.3">
      <c r="A128" s="3" t="s">
        <v>3</v>
      </c>
      <c r="B128" s="4">
        <v>43312</v>
      </c>
      <c r="C128" s="3">
        <v>7323995</v>
      </c>
      <c r="D128" s="6" t="s">
        <v>4</v>
      </c>
      <c r="E128" s="7">
        <v>43312</v>
      </c>
      <c r="F128" s="6">
        <v>544299</v>
      </c>
      <c r="G128" s="3" t="s">
        <v>5</v>
      </c>
      <c r="H128" s="4">
        <v>43312</v>
      </c>
      <c r="I128" s="3">
        <v>1019946</v>
      </c>
      <c r="J128" s="6" t="s">
        <v>6</v>
      </c>
      <c r="K128" s="7">
        <v>43312</v>
      </c>
      <c r="L128" s="6">
        <v>141415</v>
      </c>
      <c r="M128" s="3" t="s">
        <v>7</v>
      </c>
      <c r="N128" s="4">
        <v>43312</v>
      </c>
      <c r="O128" s="3">
        <v>38818</v>
      </c>
      <c r="P128" s="6" t="s">
        <v>9</v>
      </c>
      <c r="Q128" s="7">
        <v>43312</v>
      </c>
      <c r="R128" s="6">
        <v>10234955</v>
      </c>
      <c r="T128" s="145">
        <f t="shared" si="1"/>
        <v>19303428</v>
      </c>
    </row>
    <row r="129" spans="1:20" s="8" customFormat="1" ht="28.8" x14ac:dyDescent="0.3">
      <c r="A129" s="6" t="s">
        <v>3</v>
      </c>
      <c r="B129" s="7">
        <v>43343</v>
      </c>
      <c r="C129" s="6">
        <v>7423078</v>
      </c>
      <c r="D129" s="3" t="s">
        <v>4</v>
      </c>
      <c r="E129" s="4">
        <v>43343</v>
      </c>
      <c r="F129" s="3">
        <v>547184</v>
      </c>
      <c r="G129" s="6" t="s">
        <v>5</v>
      </c>
      <c r="H129" s="7">
        <v>43343</v>
      </c>
      <c r="I129" s="6">
        <v>1028230</v>
      </c>
      <c r="J129" s="3" t="s">
        <v>6</v>
      </c>
      <c r="K129" s="4">
        <v>43343</v>
      </c>
      <c r="L129" s="3">
        <v>142289</v>
      </c>
      <c r="M129" s="6" t="s">
        <v>7</v>
      </c>
      <c r="N129" s="7">
        <v>43343</v>
      </c>
      <c r="O129" s="6">
        <v>38175</v>
      </c>
      <c r="P129" s="3" t="s">
        <v>9</v>
      </c>
      <c r="Q129" s="4">
        <v>43343</v>
      </c>
      <c r="R129" s="3">
        <v>10318730</v>
      </c>
      <c r="T129" s="145">
        <f t="shared" si="1"/>
        <v>19497686</v>
      </c>
    </row>
    <row r="130" spans="1:20" s="5" customFormat="1" ht="28.8" x14ac:dyDescent="0.3">
      <c r="A130" s="3" t="s">
        <v>3</v>
      </c>
      <c r="B130" s="4">
        <v>43373</v>
      </c>
      <c r="C130" s="3">
        <v>7435853</v>
      </c>
      <c r="D130" s="6" t="s">
        <v>4</v>
      </c>
      <c r="E130" s="7">
        <v>43373</v>
      </c>
      <c r="F130" s="6">
        <v>551126</v>
      </c>
      <c r="G130" s="3" t="s">
        <v>5</v>
      </c>
      <c r="H130" s="4">
        <v>43373</v>
      </c>
      <c r="I130" s="3">
        <v>1036543</v>
      </c>
      <c r="J130" s="6" t="s">
        <v>6</v>
      </c>
      <c r="K130" s="7">
        <v>43373</v>
      </c>
      <c r="L130" s="6">
        <v>145927</v>
      </c>
      <c r="M130" s="3" t="s">
        <v>7</v>
      </c>
      <c r="N130" s="4">
        <v>43373</v>
      </c>
      <c r="O130" s="3">
        <v>37379</v>
      </c>
      <c r="P130" s="6" t="s">
        <v>9</v>
      </c>
      <c r="Q130" s="7">
        <v>43373</v>
      </c>
      <c r="R130" s="6">
        <v>10306039</v>
      </c>
      <c r="T130" s="145">
        <f t="shared" si="1"/>
        <v>19512867</v>
      </c>
    </row>
    <row r="131" spans="1:20" s="8" customFormat="1" ht="28.8" x14ac:dyDescent="0.3">
      <c r="A131" s="6" t="s">
        <v>3</v>
      </c>
      <c r="B131" s="7">
        <v>43404</v>
      </c>
      <c r="C131" s="6">
        <v>7609359</v>
      </c>
      <c r="D131" s="3" t="s">
        <v>4</v>
      </c>
      <c r="E131" s="4">
        <v>43404</v>
      </c>
      <c r="F131" s="3">
        <v>560960</v>
      </c>
      <c r="G131" s="6" t="s">
        <v>5</v>
      </c>
      <c r="H131" s="7">
        <v>43404</v>
      </c>
      <c r="I131" s="6">
        <v>1050796</v>
      </c>
      <c r="J131" s="3" t="s">
        <v>6</v>
      </c>
      <c r="K131" s="4">
        <v>43404</v>
      </c>
      <c r="L131" s="3">
        <v>150541</v>
      </c>
      <c r="M131" s="6" t="s">
        <v>7</v>
      </c>
      <c r="N131" s="7">
        <v>43404</v>
      </c>
      <c r="O131" s="6">
        <v>37128</v>
      </c>
      <c r="P131" s="3" t="s">
        <v>9</v>
      </c>
      <c r="Q131" s="4">
        <v>43404</v>
      </c>
      <c r="R131" s="3">
        <v>10493606</v>
      </c>
      <c r="T131" s="145">
        <f t="shared" ref="T131:T178" si="2">+O131+L131+I131+F131+C131+R131</f>
        <v>19902390</v>
      </c>
    </row>
    <row r="132" spans="1:20" s="5" customFormat="1" ht="28.8" x14ac:dyDescent="0.3">
      <c r="A132" s="3" t="s">
        <v>3</v>
      </c>
      <c r="B132" s="4">
        <v>43434</v>
      </c>
      <c r="C132" s="3">
        <v>7688005</v>
      </c>
      <c r="D132" s="6" t="s">
        <v>4</v>
      </c>
      <c r="E132" s="7">
        <v>43434</v>
      </c>
      <c r="F132" s="6">
        <v>569142</v>
      </c>
      <c r="G132" s="3" t="s">
        <v>5</v>
      </c>
      <c r="H132" s="4">
        <v>43434</v>
      </c>
      <c r="I132" s="3">
        <v>1059124</v>
      </c>
      <c r="J132" s="6" t="s">
        <v>6</v>
      </c>
      <c r="K132" s="7">
        <v>43434</v>
      </c>
      <c r="L132" s="6">
        <v>155332</v>
      </c>
      <c r="M132" s="3" t="s">
        <v>7</v>
      </c>
      <c r="N132" s="4">
        <v>43434</v>
      </c>
      <c r="O132" s="3">
        <v>38023</v>
      </c>
      <c r="P132" s="6" t="s">
        <v>9</v>
      </c>
      <c r="Q132" s="7">
        <v>43434</v>
      </c>
      <c r="R132" s="6">
        <v>10577684</v>
      </c>
      <c r="T132" s="145">
        <f t="shared" si="2"/>
        <v>20087310</v>
      </c>
    </row>
    <row r="133" spans="1:20" s="8" customFormat="1" ht="28.8" x14ac:dyDescent="0.3">
      <c r="A133" s="6" t="s">
        <v>3</v>
      </c>
      <c r="B133" s="7">
        <v>43465</v>
      </c>
      <c r="C133" s="6">
        <v>7530190</v>
      </c>
      <c r="D133" s="3" t="s">
        <v>4</v>
      </c>
      <c r="E133" s="4">
        <v>43465</v>
      </c>
      <c r="F133" s="3">
        <v>570753</v>
      </c>
      <c r="G133" s="6" t="s">
        <v>5</v>
      </c>
      <c r="H133" s="7">
        <v>43465</v>
      </c>
      <c r="I133" s="6">
        <v>1074615</v>
      </c>
      <c r="J133" s="3" t="s">
        <v>6</v>
      </c>
      <c r="K133" s="4">
        <v>43465</v>
      </c>
      <c r="L133" s="3">
        <v>158407</v>
      </c>
      <c r="M133" s="6" t="s">
        <v>7</v>
      </c>
      <c r="N133" s="7">
        <v>43465</v>
      </c>
      <c r="O133" s="6">
        <v>38569</v>
      </c>
      <c r="P133" s="3" t="s">
        <v>9</v>
      </c>
      <c r="Q133" s="4">
        <v>43465</v>
      </c>
      <c r="R133" s="3">
        <v>10290853</v>
      </c>
      <c r="T133" s="145">
        <f t="shared" si="2"/>
        <v>19663387</v>
      </c>
    </row>
    <row r="134" spans="1:20" s="5" customFormat="1" ht="28.8" x14ac:dyDescent="0.3">
      <c r="A134" s="3" t="s">
        <v>3</v>
      </c>
      <c r="B134" s="4">
        <v>43496</v>
      </c>
      <c r="C134" s="3">
        <v>7566907</v>
      </c>
      <c r="D134" s="6" t="s">
        <v>4</v>
      </c>
      <c r="E134" s="7">
        <v>43496</v>
      </c>
      <c r="F134" s="6">
        <v>573341</v>
      </c>
      <c r="G134" s="3" t="s">
        <v>5</v>
      </c>
      <c r="H134" s="4">
        <v>43496</v>
      </c>
      <c r="I134" s="3">
        <v>1079131</v>
      </c>
      <c r="J134" s="6" t="s">
        <v>6</v>
      </c>
      <c r="K134" s="7">
        <v>43496</v>
      </c>
      <c r="L134" s="6">
        <v>160308</v>
      </c>
      <c r="M134" s="3" t="s">
        <v>7</v>
      </c>
      <c r="N134" s="4">
        <v>43496</v>
      </c>
      <c r="O134" s="3">
        <v>40131</v>
      </c>
      <c r="P134" s="6" t="s">
        <v>9</v>
      </c>
      <c r="Q134" s="7">
        <v>43496</v>
      </c>
      <c r="R134" s="6">
        <v>10327140</v>
      </c>
      <c r="T134" s="145">
        <f t="shared" si="2"/>
        <v>19746958</v>
      </c>
    </row>
    <row r="135" spans="1:20" s="8" customFormat="1" ht="28.8" x14ac:dyDescent="0.3">
      <c r="A135" s="6" t="s">
        <v>3</v>
      </c>
      <c r="B135" s="7">
        <v>43524</v>
      </c>
      <c r="C135" s="6">
        <v>7580790</v>
      </c>
      <c r="D135" s="3" t="s">
        <v>4</v>
      </c>
      <c r="E135" s="4">
        <v>43524</v>
      </c>
      <c r="F135" s="3">
        <v>576003</v>
      </c>
      <c r="G135" s="6" t="s">
        <v>5</v>
      </c>
      <c r="H135" s="7">
        <v>43524</v>
      </c>
      <c r="I135" s="6">
        <v>1098121</v>
      </c>
      <c r="J135" s="3" t="s">
        <v>6</v>
      </c>
      <c r="K135" s="4">
        <v>43524</v>
      </c>
      <c r="L135" s="3">
        <v>159586</v>
      </c>
      <c r="M135" s="6" t="s">
        <v>7</v>
      </c>
      <c r="N135" s="7">
        <v>43524</v>
      </c>
      <c r="O135" s="6">
        <v>41549</v>
      </c>
      <c r="P135" s="3" t="s">
        <v>9</v>
      </c>
      <c r="Q135" s="4">
        <v>43524</v>
      </c>
      <c r="R135" s="3">
        <v>10345894</v>
      </c>
      <c r="T135" s="145">
        <f t="shared" si="2"/>
        <v>19801943</v>
      </c>
    </row>
    <row r="136" spans="1:20" s="5" customFormat="1" ht="28.8" x14ac:dyDescent="0.3">
      <c r="A136" s="3" t="s">
        <v>3</v>
      </c>
      <c r="B136" s="4">
        <v>43555</v>
      </c>
      <c r="C136" s="3">
        <v>7384992</v>
      </c>
      <c r="D136" s="6" t="s">
        <v>4</v>
      </c>
      <c r="E136" s="7">
        <v>43555</v>
      </c>
      <c r="F136" s="6">
        <v>574588</v>
      </c>
      <c r="G136" s="3" t="s">
        <v>5</v>
      </c>
      <c r="H136" s="4">
        <v>43555</v>
      </c>
      <c r="I136" s="3">
        <v>1118340</v>
      </c>
      <c r="J136" s="6" t="s">
        <v>6</v>
      </c>
      <c r="K136" s="7">
        <v>43555</v>
      </c>
      <c r="L136" s="6">
        <v>159993</v>
      </c>
      <c r="M136" s="3" t="s">
        <v>7</v>
      </c>
      <c r="N136" s="4">
        <v>43555</v>
      </c>
      <c r="O136" s="3">
        <v>42703</v>
      </c>
      <c r="P136" s="6" t="s">
        <v>9</v>
      </c>
      <c r="Q136" s="7">
        <v>43555</v>
      </c>
      <c r="R136" s="6">
        <v>10165543</v>
      </c>
      <c r="T136" s="145">
        <f t="shared" si="2"/>
        <v>19446159</v>
      </c>
    </row>
    <row r="137" spans="1:20" s="8" customFormat="1" ht="28.8" x14ac:dyDescent="0.3">
      <c r="A137" s="6" t="s">
        <v>3</v>
      </c>
      <c r="B137" s="7">
        <v>43585</v>
      </c>
      <c r="C137" s="6">
        <v>7452175</v>
      </c>
      <c r="D137" s="3" t="s">
        <v>4</v>
      </c>
      <c r="E137" s="4">
        <v>43585</v>
      </c>
      <c r="F137" s="3">
        <v>572607</v>
      </c>
      <c r="G137" s="6" t="s">
        <v>5</v>
      </c>
      <c r="H137" s="7">
        <v>43585</v>
      </c>
      <c r="I137" s="6">
        <v>1122213</v>
      </c>
      <c r="J137" s="3" t="s">
        <v>6</v>
      </c>
      <c r="K137" s="4">
        <v>43585</v>
      </c>
      <c r="L137" s="3">
        <v>160091</v>
      </c>
      <c r="M137" s="6" t="s">
        <v>7</v>
      </c>
      <c r="N137" s="7">
        <v>43585</v>
      </c>
      <c r="O137" s="6">
        <v>43488</v>
      </c>
      <c r="P137" s="3" t="s">
        <v>9</v>
      </c>
      <c r="Q137" s="4">
        <v>43585</v>
      </c>
      <c r="R137" s="3">
        <v>10223069</v>
      </c>
      <c r="T137" s="145">
        <f t="shared" si="2"/>
        <v>19573643</v>
      </c>
    </row>
    <row r="138" spans="1:20" s="5" customFormat="1" ht="28.8" x14ac:dyDescent="0.3">
      <c r="A138" s="3" t="s">
        <v>3</v>
      </c>
      <c r="B138" s="4">
        <v>43616</v>
      </c>
      <c r="C138" s="3">
        <v>7782254</v>
      </c>
      <c r="D138" s="6" t="s">
        <v>4</v>
      </c>
      <c r="E138" s="7">
        <v>43616</v>
      </c>
      <c r="F138" s="6">
        <v>575709</v>
      </c>
      <c r="G138" s="3" t="s">
        <v>5</v>
      </c>
      <c r="H138" s="4">
        <v>43616</v>
      </c>
      <c r="I138" s="3">
        <v>1130572</v>
      </c>
      <c r="J138" s="6" t="s">
        <v>6</v>
      </c>
      <c r="K138" s="7">
        <v>43616</v>
      </c>
      <c r="L138" s="6">
        <v>161153</v>
      </c>
      <c r="M138" s="3" t="s">
        <v>7</v>
      </c>
      <c r="N138" s="4">
        <v>43616</v>
      </c>
      <c r="O138" s="3">
        <v>43522</v>
      </c>
      <c r="P138" s="6" t="s">
        <v>9</v>
      </c>
      <c r="Q138" s="7">
        <v>43616</v>
      </c>
      <c r="R138" s="6">
        <v>10563154</v>
      </c>
      <c r="T138" s="145">
        <f t="shared" si="2"/>
        <v>20256364</v>
      </c>
    </row>
    <row r="139" spans="1:20" s="8" customFormat="1" ht="28.8" x14ac:dyDescent="0.3">
      <c r="A139" s="6" t="s">
        <v>3</v>
      </c>
      <c r="B139" s="7">
        <v>43646</v>
      </c>
      <c r="C139" s="6">
        <v>7855510</v>
      </c>
      <c r="D139" s="3" t="s">
        <v>4</v>
      </c>
      <c r="E139" s="4">
        <v>43646</v>
      </c>
      <c r="F139" s="3">
        <v>570542</v>
      </c>
      <c r="G139" s="6" t="s">
        <v>5</v>
      </c>
      <c r="H139" s="7">
        <v>43646</v>
      </c>
      <c r="I139" s="6">
        <v>1122968</v>
      </c>
      <c r="J139" s="3" t="s">
        <v>6</v>
      </c>
      <c r="K139" s="4">
        <v>43646</v>
      </c>
      <c r="L139" s="3">
        <v>156579</v>
      </c>
      <c r="M139" s="6" t="s">
        <v>7</v>
      </c>
      <c r="N139" s="7">
        <v>43646</v>
      </c>
      <c r="O139" s="6">
        <v>43243</v>
      </c>
      <c r="P139" s="3" t="s">
        <v>9</v>
      </c>
      <c r="Q139" s="4">
        <v>43646</v>
      </c>
      <c r="R139" s="3">
        <v>10603906</v>
      </c>
      <c r="T139" s="145">
        <f t="shared" si="2"/>
        <v>20352748</v>
      </c>
    </row>
    <row r="140" spans="1:20" s="5" customFormat="1" ht="28.8" x14ac:dyDescent="0.3">
      <c r="A140" s="3" t="s">
        <v>3</v>
      </c>
      <c r="B140" s="4">
        <v>43677</v>
      </c>
      <c r="C140" s="3">
        <v>8046607</v>
      </c>
      <c r="D140" s="6" t="s">
        <v>4</v>
      </c>
      <c r="E140" s="7">
        <v>43677</v>
      </c>
      <c r="F140" s="6">
        <v>572692</v>
      </c>
      <c r="G140" s="3" t="s">
        <v>5</v>
      </c>
      <c r="H140" s="4">
        <v>43677</v>
      </c>
      <c r="I140" s="3">
        <v>1127196</v>
      </c>
      <c r="J140" s="6" t="s">
        <v>6</v>
      </c>
      <c r="K140" s="7">
        <v>43677</v>
      </c>
      <c r="L140" s="6">
        <v>154597</v>
      </c>
      <c r="M140" s="3" t="s">
        <v>7</v>
      </c>
      <c r="N140" s="4">
        <v>43677</v>
      </c>
      <c r="O140" s="3">
        <v>42980</v>
      </c>
      <c r="P140" s="6" t="s">
        <v>9</v>
      </c>
      <c r="Q140" s="7">
        <v>43677</v>
      </c>
      <c r="R140" s="6">
        <v>10790145</v>
      </c>
      <c r="T140" s="145">
        <f t="shared" si="2"/>
        <v>20734217</v>
      </c>
    </row>
    <row r="141" spans="1:20" s="8" customFormat="1" ht="28.8" x14ac:dyDescent="0.3">
      <c r="A141" s="6" t="s">
        <v>3</v>
      </c>
      <c r="B141" s="7">
        <v>43708</v>
      </c>
      <c r="C141" s="6">
        <v>8468594</v>
      </c>
      <c r="D141" s="3" t="s">
        <v>4</v>
      </c>
      <c r="E141" s="4">
        <v>43708</v>
      </c>
      <c r="F141" s="3">
        <v>579308</v>
      </c>
      <c r="G141" s="6" t="s">
        <v>5</v>
      </c>
      <c r="H141" s="7">
        <v>43708</v>
      </c>
      <c r="I141" s="6">
        <v>1133627</v>
      </c>
      <c r="J141" s="3" t="s">
        <v>6</v>
      </c>
      <c r="K141" s="4">
        <v>43708</v>
      </c>
      <c r="L141" s="3">
        <v>156849</v>
      </c>
      <c r="M141" s="6" t="s">
        <v>7</v>
      </c>
      <c r="N141" s="7">
        <v>43708</v>
      </c>
      <c r="O141" s="6">
        <v>42277</v>
      </c>
      <c r="P141" s="3" t="s">
        <v>9</v>
      </c>
      <c r="Q141" s="4">
        <v>43708</v>
      </c>
      <c r="R141" s="3">
        <v>11227586</v>
      </c>
      <c r="T141" s="145">
        <f t="shared" si="2"/>
        <v>21608241</v>
      </c>
    </row>
    <row r="142" spans="1:20" s="5" customFormat="1" ht="28.8" x14ac:dyDescent="0.3">
      <c r="A142" s="3" t="s">
        <v>3</v>
      </c>
      <c r="B142" s="4">
        <v>43738</v>
      </c>
      <c r="C142" s="3">
        <v>8618912</v>
      </c>
      <c r="D142" s="6" t="s">
        <v>4</v>
      </c>
      <c r="E142" s="7">
        <v>43738</v>
      </c>
      <c r="F142" s="6">
        <v>586495</v>
      </c>
      <c r="G142" s="3" t="s">
        <v>5</v>
      </c>
      <c r="H142" s="4">
        <v>43738</v>
      </c>
      <c r="I142" s="3">
        <v>1141001</v>
      </c>
      <c r="J142" s="6" t="s">
        <v>6</v>
      </c>
      <c r="K142" s="7">
        <v>43738</v>
      </c>
      <c r="L142" s="6">
        <v>158235</v>
      </c>
      <c r="M142" s="3" t="s">
        <v>7</v>
      </c>
      <c r="N142" s="4">
        <v>43738</v>
      </c>
      <c r="O142" s="3">
        <v>41426</v>
      </c>
      <c r="P142" s="6" t="s">
        <v>9</v>
      </c>
      <c r="Q142" s="7">
        <v>43738</v>
      </c>
      <c r="R142" s="6">
        <v>11382881</v>
      </c>
      <c r="T142" s="145">
        <f t="shared" si="2"/>
        <v>21928950</v>
      </c>
    </row>
    <row r="143" spans="1:20" s="8" customFormat="1" ht="28.8" x14ac:dyDescent="0.3">
      <c r="A143" s="6" t="s">
        <v>3</v>
      </c>
      <c r="B143" s="7">
        <v>43769</v>
      </c>
      <c r="C143" s="6">
        <v>8656318</v>
      </c>
      <c r="D143" s="3" t="s">
        <v>4</v>
      </c>
      <c r="E143" s="4">
        <v>43769</v>
      </c>
      <c r="F143" s="3">
        <v>594410</v>
      </c>
      <c r="G143" s="6" t="s">
        <v>5</v>
      </c>
      <c r="H143" s="7">
        <v>43769</v>
      </c>
      <c r="I143" s="6">
        <v>1158427</v>
      </c>
      <c r="J143" s="3" t="s">
        <v>6</v>
      </c>
      <c r="K143" s="4">
        <v>43769</v>
      </c>
      <c r="L143" s="3">
        <v>160681</v>
      </c>
      <c r="M143" s="6" t="s">
        <v>7</v>
      </c>
      <c r="N143" s="7">
        <v>43769</v>
      </c>
      <c r="O143" s="6">
        <v>41163</v>
      </c>
      <c r="P143" s="3" t="s">
        <v>9</v>
      </c>
      <c r="Q143" s="4">
        <v>43769</v>
      </c>
      <c r="R143" s="3">
        <v>11432034</v>
      </c>
      <c r="T143" s="145">
        <f t="shared" si="2"/>
        <v>22043033</v>
      </c>
    </row>
    <row r="144" spans="1:20" s="5" customFormat="1" ht="28.8" x14ac:dyDescent="0.3">
      <c r="A144" s="3" t="s">
        <v>3</v>
      </c>
      <c r="B144" s="4">
        <v>43799</v>
      </c>
      <c r="C144" s="3">
        <v>8966814</v>
      </c>
      <c r="D144" s="6" t="s">
        <v>4</v>
      </c>
      <c r="E144" s="7">
        <v>43799</v>
      </c>
      <c r="F144" s="6">
        <v>606186</v>
      </c>
      <c r="G144" s="3" t="s">
        <v>5</v>
      </c>
      <c r="H144" s="4">
        <v>43799</v>
      </c>
      <c r="I144" s="3">
        <v>1172515</v>
      </c>
      <c r="J144" s="6" t="s">
        <v>6</v>
      </c>
      <c r="K144" s="7">
        <v>43799</v>
      </c>
      <c r="L144" s="6">
        <v>160826</v>
      </c>
      <c r="M144" s="3" t="s">
        <v>7</v>
      </c>
      <c r="N144" s="4">
        <v>43799</v>
      </c>
      <c r="O144" s="3">
        <v>42047</v>
      </c>
      <c r="P144" s="6" t="s">
        <v>9</v>
      </c>
      <c r="Q144" s="7">
        <v>43799</v>
      </c>
      <c r="R144" s="6">
        <v>11771223</v>
      </c>
      <c r="T144" s="145">
        <f t="shared" si="2"/>
        <v>22719611</v>
      </c>
    </row>
    <row r="145" spans="1:20" s="8" customFormat="1" ht="28.8" x14ac:dyDescent="0.3">
      <c r="A145" s="6" t="s">
        <v>3</v>
      </c>
      <c r="B145" s="7">
        <v>43830</v>
      </c>
      <c r="C145" s="6">
        <v>8988279</v>
      </c>
      <c r="D145" s="3" t="s">
        <v>4</v>
      </c>
      <c r="E145" s="4">
        <v>43830</v>
      </c>
      <c r="F145" s="3">
        <v>572643</v>
      </c>
      <c r="G145" s="6" t="s">
        <v>5</v>
      </c>
      <c r="H145" s="7">
        <v>43830</v>
      </c>
      <c r="I145" s="6">
        <v>1183420</v>
      </c>
      <c r="J145" s="3" t="s">
        <v>6</v>
      </c>
      <c r="K145" s="4">
        <v>43830</v>
      </c>
      <c r="L145" s="3">
        <v>160608</v>
      </c>
      <c r="M145" s="6" t="s">
        <v>7</v>
      </c>
      <c r="N145" s="7">
        <v>43830</v>
      </c>
      <c r="O145" s="6">
        <v>42519</v>
      </c>
      <c r="P145" s="3" t="s">
        <v>9</v>
      </c>
      <c r="Q145" s="4">
        <v>43830</v>
      </c>
      <c r="R145" s="3">
        <v>11724288</v>
      </c>
      <c r="T145" s="145">
        <f t="shared" si="2"/>
        <v>22671757</v>
      </c>
    </row>
    <row r="146" spans="1:20" s="5" customFormat="1" ht="28.8" x14ac:dyDescent="0.3">
      <c r="A146" s="3" t="s">
        <v>3</v>
      </c>
      <c r="B146" s="4">
        <v>43861</v>
      </c>
      <c r="C146" s="3">
        <v>9029499</v>
      </c>
      <c r="D146" s="6" t="s">
        <v>4</v>
      </c>
      <c r="E146" s="7">
        <v>43861</v>
      </c>
      <c r="F146" s="6">
        <v>579349</v>
      </c>
      <c r="G146" s="3" t="s">
        <v>5</v>
      </c>
      <c r="H146" s="4">
        <v>43861</v>
      </c>
      <c r="I146" s="3">
        <v>1193408</v>
      </c>
      <c r="J146" s="6" t="s">
        <v>6</v>
      </c>
      <c r="K146" s="7">
        <v>43861</v>
      </c>
      <c r="L146" s="6">
        <v>160156</v>
      </c>
      <c r="M146" s="3" t="s">
        <v>7</v>
      </c>
      <c r="N146" s="4">
        <v>43861</v>
      </c>
      <c r="O146" s="3">
        <v>43606</v>
      </c>
      <c r="P146" s="6" t="s">
        <v>9</v>
      </c>
      <c r="Q146" s="7">
        <v>43861</v>
      </c>
      <c r="R146" s="6">
        <v>11785328</v>
      </c>
      <c r="T146" s="145">
        <f t="shared" si="2"/>
        <v>22791346</v>
      </c>
    </row>
    <row r="147" spans="1:20" s="8" customFormat="1" ht="28.8" x14ac:dyDescent="0.3">
      <c r="A147" s="6" t="s">
        <v>3</v>
      </c>
      <c r="B147" s="7">
        <v>43890</v>
      </c>
      <c r="C147" s="6">
        <v>8958149</v>
      </c>
      <c r="D147" s="3" t="s">
        <v>4</v>
      </c>
      <c r="E147" s="4">
        <v>43890</v>
      </c>
      <c r="F147" s="3">
        <v>589220</v>
      </c>
      <c r="G147" s="6" t="s">
        <v>5</v>
      </c>
      <c r="H147" s="7">
        <v>43890</v>
      </c>
      <c r="I147" s="6">
        <v>1213210</v>
      </c>
      <c r="J147" s="3" t="s">
        <v>6</v>
      </c>
      <c r="K147" s="4">
        <v>43890</v>
      </c>
      <c r="L147" s="3">
        <v>159695</v>
      </c>
      <c r="M147" s="6" t="s">
        <v>7</v>
      </c>
      <c r="N147" s="7">
        <v>43890</v>
      </c>
      <c r="O147" s="6">
        <v>45467</v>
      </c>
      <c r="P147" s="3" t="s">
        <v>9</v>
      </c>
      <c r="Q147" s="4">
        <v>43890</v>
      </c>
      <c r="R147" s="3">
        <v>11746663</v>
      </c>
      <c r="T147" s="145">
        <f t="shared" si="2"/>
        <v>22712404</v>
      </c>
    </row>
    <row r="148" spans="1:20" s="5" customFormat="1" ht="28.8" x14ac:dyDescent="0.3">
      <c r="A148" s="3" t="s">
        <v>3</v>
      </c>
      <c r="B148" s="4">
        <v>43921</v>
      </c>
      <c r="C148" s="3">
        <v>9123333</v>
      </c>
      <c r="D148" s="6" t="s">
        <v>4</v>
      </c>
      <c r="E148" s="7">
        <v>43921</v>
      </c>
      <c r="F148" s="6">
        <v>575280</v>
      </c>
      <c r="G148" s="3" t="s">
        <v>5</v>
      </c>
      <c r="H148" s="4">
        <v>43921</v>
      </c>
      <c r="I148" s="3">
        <v>1190842</v>
      </c>
      <c r="J148" s="6" t="s">
        <v>6</v>
      </c>
      <c r="K148" s="7">
        <v>43921</v>
      </c>
      <c r="L148" s="6">
        <v>156032</v>
      </c>
      <c r="M148" s="3" t="s">
        <v>7</v>
      </c>
      <c r="N148" s="4">
        <v>43921</v>
      </c>
      <c r="O148" s="3">
        <v>44486</v>
      </c>
      <c r="P148" s="6" t="s">
        <v>9</v>
      </c>
      <c r="Q148" s="7">
        <v>43921</v>
      </c>
      <c r="R148" s="6">
        <v>11869082</v>
      </c>
      <c r="T148" s="145">
        <f t="shared" si="2"/>
        <v>22959055</v>
      </c>
    </row>
    <row r="149" spans="1:20" s="8" customFormat="1" ht="28.8" x14ac:dyDescent="0.3">
      <c r="A149" s="6" t="s">
        <v>3</v>
      </c>
      <c r="B149" s="7">
        <v>43951</v>
      </c>
      <c r="C149" s="6">
        <v>9243174</v>
      </c>
      <c r="D149" s="3" t="s">
        <v>4</v>
      </c>
      <c r="E149" s="4">
        <v>43951</v>
      </c>
      <c r="F149" s="3">
        <v>561552</v>
      </c>
      <c r="G149" s="6" t="s">
        <v>5</v>
      </c>
      <c r="H149" s="7">
        <v>43951</v>
      </c>
      <c r="I149" s="6">
        <v>1169778</v>
      </c>
      <c r="J149" s="3" t="s">
        <v>6</v>
      </c>
      <c r="K149" s="4">
        <v>43951</v>
      </c>
      <c r="L149" s="3">
        <v>152969</v>
      </c>
      <c r="M149" s="6" t="s">
        <v>7</v>
      </c>
      <c r="N149" s="7">
        <v>43951</v>
      </c>
      <c r="O149" s="6">
        <v>43694</v>
      </c>
      <c r="P149" s="3" t="s">
        <v>9</v>
      </c>
      <c r="Q149" s="4">
        <v>43951</v>
      </c>
      <c r="R149" s="3">
        <v>11944769</v>
      </c>
      <c r="T149" s="145">
        <f t="shared" si="2"/>
        <v>23115936</v>
      </c>
    </row>
    <row r="150" spans="1:20" s="5" customFormat="1" ht="28.8" x14ac:dyDescent="0.3">
      <c r="A150" s="3" t="s">
        <v>3</v>
      </c>
      <c r="B150" s="4">
        <v>43982</v>
      </c>
      <c r="C150" s="3">
        <v>10090666</v>
      </c>
      <c r="D150" s="6" t="s">
        <v>4</v>
      </c>
      <c r="E150" s="7">
        <v>43982</v>
      </c>
      <c r="F150" s="6">
        <v>549836</v>
      </c>
      <c r="G150" s="3" t="s">
        <v>5</v>
      </c>
      <c r="H150" s="4">
        <v>43982</v>
      </c>
      <c r="I150" s="3">
        <v>1157766</v>
      </c>
      <c r="J150" s="6" t="s">
        <v>6</v>
      </c>
      <c r="K150" s="7">
        <v>43982</v>
      </c>
      <c r="L150" s="6">
        <v>151566</v>
      </c>
      <c r="M150" s="3" t="s">
        <v>7</v>
      </c>
      <c r="N150" s="4">
        <v>43982</v>
      </c>
      <c r="O150" s="3">
        <v>41938</v>
      </c>
      <c r="P150" s="6" t="s">
        <v>9</v>
      </c>
      <c r="Q150" s="7">
        <v>43982</v>
      </c>
      <c r="R150" s="6">
        <v>12769565</v>
      </c>
      <c r="T150" s="145">
        <f t="shared" si="2"/>
        <v>24761337</v>
      </c>
    </row>
    <row r="151" spans="1:20" s="8" customFormat="1" ht="28.8" x14ac:dyDescent="0.3">
      <c r="A151" s="6" t="s">
        <v>3</v>
      </c>
      <c r="B151" s="7">
        <v>44012</v>
      </c>
      <c r="C151" s="6">
        <v>10267353</v>
      </c>
      <c r="D151" s="3" t="s">
        <v>4</v>
      </c>
      <c r="E151" s="4">
        <v>44012</v>
      </c>
      <c r="F151" s="3">
        <v>547174</v>
      </c>
      <c r="G151" s="6" t="s">
        <v>5</v>
      </c>
      <c r="H151" s="7">
        <v>44012</v>
      </c>
      <c r="I151" s="6">
        <v>1145758</v>
      </c>
      <c r="J151" s="3" t="s">
        <v>6</v>
      </c>
      <c r="K151" s="4">
        <v>44012</v>
      </c>
      <c r="L151" s="3">
        <v>150345</v>
      </c>
      <c r="M151" s="6" t="s">
        <v>7</v>
      </c>
      <c r="N151" s="7">
        <v>44012</v>
      </c>
      <c r="O151" s="6">
        <v>40648</v>
      </c>
      <c r="P151" s="3" t="s">
        <v>9</v>
      </c>
      <c r="Q151" s="4">
        <v>44012</v>
      </c>
      <c r="R151" s="3">
        <v>12935724</v>
      </c>
      <c r="T151" s="145">
        <f t="shared" si="2"/>
        <v>25087002</v>
      </c>
    </row>
    <row r="152" spans="1:20" s="5" customFormat="1" ht="28.8" x14ac:dyDescent="0.3">
      <c r="A152" s="3" t="s">
        <v>3</v>
      </c>
      <c r="B152" s="4">
        <v>44043</v>
      </c>
      <c r="C152" s="3">
        <v>10590782</v>
      </c>
      <c r="D152" s="6" t="s">
        <v>4</v>
      </c>
      <c r="E152" s="7">
        <v>44043</v>
      </c>
      <c r="F152" s="6">
        <v>569240</v>
      </c>
      <c r="G152" s="3" t="s">
        <v>5</v>
      </c>
      <c r="H152" s="4">
        <v>44043</v>
      </c>
      <c r="I152" s="3">
        <v>1183433</v>
      </c>
      <c r="J152" s="6" t="s">
        <v>6</v>
      </c>
      <c r="K152" s="7">
        <v>44043</v>
      </c>
      <c r="L152" s="6">
        <v>160031</v>
      </c>
      <c r="M152" s="3" t="s">
        <v>7</v>
      </c>
      <c r="N152" s="4">
        <v>44043</v>
      </c>
      <c r="O152" s="3">
        <v>40175</v>
      </c>
      <c r="P152" s="6" t="s">
        <v>9</v>
      </c>
      <c r="Q152" s="7">
        <v>44043</v>
      </c>
      <c r="R152" s="6">
        <v>13319739</v>
      </c>
      <c r="T152" s="145">
        <f t="shared" si="2"/>
        <v>25863400</v>
      </c>
    </row>
    <row r="153" spans="1:20" s="8" customFormat="1" ht="28.8" x14ac:dyDescent="0.3">
      <c r="A153" s="6" t="s">
        <v>3</v>
      </c>
      <c r="B153" s="7">
        <v>44074</v>
      </c>
      <c r="C153" s="6">
        <v>10753005</v>
      </c>
      <c r="D153" s="3" t="s">
        <v>4</v>
      </c>
      <c r="E153" s="4">
        <v>44074</v>
      </c>
      <c r="F153" s="3">
        <v>589641</v>
      </c>
      <c r="G153" s="6" t="s">
        <v>5</v>
      </c>
      <c r="H153" s="7">
        <v>44074</v>
      </c>
      <c r="I153" s="6">
        <v>1216850</v>
      </c>
      <c r="J153" s="3" t="s">
        <v>6</v>
      </c>
      <c r="K153" s="4">
        <v>44074</v>
      </c>
      <c r="L153" s="3">
        <v>170435</v>
      </c>
      <c r="M153" s="6" t="s">
        <v>7</v>
      </c>
      <c r="N153" s="7">
        <v>44074</v>
      </c>
      <c r="O153" s="6">
        <v>40173</v>
      </c>
      <c r="P153" s="3" t="s">
        <v>9</v>
      </c>
      <c r="Q153" s="4">
        <v>44074</v>
      </c>
      <c r="R153" s="3">
        <v>13542211</v>
      </c>
      <c r="T153" s="145">
        <f t="shared" si="2"/>
        <v>26312315</v>
      </c>
    </row>
    <row r="154" spans="1:20" s="5" customFormat="1" ht="28.8" x14ac:dyDescent="0.3">
      <c r="A154" s="3" t="s">
        <v>3</v>
      </c>
      <c r="B154" s="4">
        <v>44104</v>
      </c>
      <c r="C154" s="3">
        <v>10915950</v>
      </c>
      <c r="D154" s="6" t="s">
        <v>4</v>
      </c>
      <c r="E154" s="7">
        <v>44104</v>
      </c>
      <c r="F154" s="6">
        <v>609320</v>
      </c>
      <c r="G154" s="3" t="s">
        <v>5</v>
      </c>
      <c r="H154" s="4">
        <v>44104</v>
      </c>
      <c r="I154" s="3">
        <v>1259317</v>
      </c>
      <c r="J154" s="6" t="s">
        <v>6</v>
      </c>
      <c r="K154" s="7">
        <v>44104</v>
      </c>
      <c r="L154" s="6">
        <v>175719</v>
      </c>
      <c r="M154" s="3" t="s">
        <v>7</v>
      </c>
      <c r="N154" s="4">
        <v>44104</v>
      </c>
      <c r="O154" s="3">
        <v>40299</v>
      </c>
      <c r="P154" s="6" t="s">
        <v>9</v>
      </c>
      <c r="Q154" s="7">
        <v>44104</v>
      </c>
      <c r="R154" s="6">
        <v>13764620</v>
      </c>
      <c r="T154" s="145">
        <f t="shared" si="2"/>
        <v>26765225</v>
      </c>
    </row>
    <row r="155" spans="1:20" s="8" customFormat="1" ht="28.8" x14ac:dyDescent="0.3">
      <c r="A155" s="6" t="s">
        <v>3</v>
      </c>
      <c r="B155" s="7">
        <v>44135</v>
      </c>
      <c r="C155" s="6">
        <v>10891844</v>
      </c>
      <c r="D155" s="3" t="s">
        <v>4</v>
      </c>
      <c r="E155" s="4">
        <v>44135</v>
      </c>
      <c r="F155" s="3">
        <v>626529</v>
      </c>
      <c r="G155" s="6" t="s">
        <v>5</v>
      </c>
      <c r="H155" s="7">
        <v>44135</v>
      </c>
      <c r="I155" s="6">
        <v>1293497</v>
      </c>
      <c r="J155" s="3" t="s">
        <v>6</v>
      </c>
      <c r="K155" s="4">
        <v>44135</v>
      </c>
      <c r="L155" s="3">
        <v>182533</v>
      </c>
      <c r="M155" s="6" t="s">
        <v>7</v>
      </c>
      <c r="N155" s="7">
        <v>44135</v>
      </c>
      <c r="O155" s="6">
        <v>41500</v>
      </c>
      <c r="P155" s="3" t="s">
        <v>9</v>
      </c>
      <c r="Q155" s="4">
        <v>44135</v>
      </c>
      <c r="R155" s="3">
        <v>13796715</v>
      </c>
      <c r="T155" s="145">
        <f t="shared" si="2"/>
        <v>26832618</v>
      </c>
    </row>
    <row r="156" spans="1:20" s="5" customFormat="1" ht="28.8" x14ac:dyDescent="0.3">
      <c r="A156" s="3" t="s">
        <v>3</v>
      </c>
      <c r="B156" s="4">
        <v>44165</v>
      </c>
      <c r="C156" s="3">
        <v>10919491</v>
      </c>
      <c r="D156" s="6" t="s">
        <v>4</v>
      </c>
      <c r="E156" s="7">
        <v>44165</v>
      </c>
      <c r="F156" s="6">
        <v>639395</v>
      </c>
      <c r="G156" s="3" t="s">
        <v>5</v>
      </c>
      <c r="H156" s="4">
        <v>44165</v>
      </c>
      <c r="I156" s="3">
        <v>1322353</v>
      </c>
      <c r="J156" s="6" t="s">
        <v>6</v>
      </c>
      <c r="K156" s="7">
        <v>44165</v>
      </c>
      <c r="L156" s="6">
        <v>174040</v>
      </c>
      <c r="M156" s="3" t="s">
        <v>7</v>
      </c>
      <c r="N156" s="4">
        <v>44165</v>
      </c>
      <c r="O156" s="3">
        <v>42018</v>
      </c>
      <c r="P156" s="6" t="s">
        <v>9</v>
      </c>
      <c r="Q156" s="7">
        <v>44165</v>
      </c>
      <c r="R156" s="6">
        <v>13850995</v>
      </c>
      <c r="T156" s="145">
        <f t="shared" si="2"/>
        <v>26948292</v>
      </c>
    </row>
    <row r="157" spans="1:20" s="8" customFormat="1" ht="28.8" x14ac:dyDescent="0.3">
      <c r="A157" s="6" t="s">
        <v>3</v>
      </c>
      <c r="B157" s="7">
        <v>44196</v>
      </c>
      <c r="C157" s="6">
        <v>10955860</v>
      </c>
      <c r="D157" s="3" t="s">
        <v>4</v>
      </c>
      <c r="E157" s="4">
        <v>44196</v>
      </c>
      <c r="F157" s="3">
        <v>650244</v>
      </c>
      <c r="G157" s="6" t="s">
        <v>5</v>
      </c>
      <c r="H157" s="7">
        <v>44196</v>
      </c>
      <c r="I157" s="6">
        <v>1361429</v>
      </c>
      <c r="J157" s="3" t="s">
        <v>6</v>
      </c>
      <c r="K157" s="4">
        <v>44196</v>
      </c>
      <c r="L157" s="3">
        <v>177131</v>
      </c>
      <c r="M157" s="6" t="s">
        <v>7</v>
      </c>
      <c r="N157" s="7">
        <v>44196</v>
      </c>
      <c r="O157" s="6">
        <v>41751</v>
      </c>
      <c r="P157" s="3" t="s">
        <v>9</v>
      </c>
      <c r="Q157" s="4">
        <v>44196</v>
      </c>
      <c r="R157" s="3">
        <v>13920166</v>
      </c>
      <c r="T157" s="145">
        <f t="shared" si="2"/>
        <v>27106581</v>
      </c>
    </row>
    <row r="158" spans="1:20" s="5" customFormat="1" ht="28.8" x14ac:dyDescent="0.3">
      <c r="A158" s="3" t="s">
        <v>3</v>
      </c>
      <c r="B158" s="4">
        <v>44227</v>
      </c>
      <c r="C158" s="3">
        <v>10944420</v>
      </c>
      <c r="D158" s="6" t="s">
        <v>4</v>
      </c>
      <c r="E158" s="7">
        <v>44227</v>
      </c>
      <c r="F158" s="6">
        <v>656107</v>
      </c>
      <c r="G158" s="3" t="s">
        <v>5</v>
      </c>
      <c r="H158" s="4">
        <v>44227</v>
      </c>
      <c r="I158" s="3">
        <v>1375193</v>
      </c>
      <c r="J158" s="6" t="s">
        <v>6</v>
      </c>
      <c r="K158" s="7">
        <v>44227</v>
      </c>
      <c r="L158" s="6">
        <v>177735</v>
      </c>
      <c r="M158" s="3" t="s">
        <v>7</v>
      </c>
      <c r="N158" s="4">
        <v>44227</v>
      </c>
      <c r="O158" s="3">
        <v>42058</v>
      </c>
      <c r="P158" s="6" t="s">
        <v>9</v>
      </c>
      <c r="Q158" s="7">
        <v>44227</v>
      </c>
      <c r="R158" s="6">
        <v>13933210</v>
      </c>
      <c r="T158" s="145">
        <f t="shared" si="2"/>
        <v>27128723</v>
      </c>
    </row>
    <row r="159" spans="1:20" s="8" customFormat="1" ht="28.8" x14ac:dyDescent="0.3">
      <c r="A159" s="6" t="s">
        <v>3</v>
      </c>
      <c r="B159" s="7">
        <v>44255</v>
      </c>
      <c r="C159" s="6">
        <v>10909424</v>
      </c>
      <c r="D159" s="3" t="s">
        <v>4</v>
      </c>
      <c r="E159" s="4">
        <v>44255</v>
      </c>
      <c r="F159" s="3">
        <v>652841</v>
      </c>
      <c r="G159" s="6" t="s">
        <v>5</v>
      </c>
      <c r="H159" s="7">
        <v>44255</v>
      </c>
      <c r="I159" s="6">
        <v>1387642</v>
      </c>
      <c r="J159" s="3" t="s">
        <v>6</v>
      </c>
      <c r="K159" s="4">
        <v>44255</v>
      </c>
      <c r="L159" s="3">
        <v>176809</v>
      </c>
      <c r="M159" s="6" t="s">
        <v>7</v>
      </c>
      <c r="N159" s="7">
        <v>44255</v>
      </c>
      <c r="O159" s="6">
        <v>43604</v>
      </c>
      <c r="P159" s="3" t="s">
        <v>9</v>
      </c>
      <c r="Q159" s="4">
        <v>44255</v>
      </c>
      <c r="R159" s="3">
        <v>13917183</v>
      </c>
      <c r="T159" s="145">
        <f t="shared" si="2"/>
        <v>27087503</v>
      </c>
    </row>
    <row r="160" spans="1:20" s="5" customFormat="1" ht="28.8" x14ac:dyDescent="0.3">
      <c r="A160" s="3" t="s">
        <v>3</v>
      </c>
      <c r="B160" s="4">
        <v>44286</v>
      </c>
      <c r="C160" s="3">
        <v>10926925</v>
      </c>
      <c r="D160" s="6" t="s">
        <v>4</v>
      </c>
      <c r="E160" s="7">
        <v>44286</v>
      </c>
      <c r="F160" s="6">
        <v>653354</v>
      </c>
      <c r="G160" s="3" t="s">
        <v>5</v>
      </c>
      <c r="H160" s="4">
        <v>44286</v>
      </c>
      <c r="I160" s="3">
        <v>1405482</v>
      </c>
      <c r="J160" s="6" t="s">
        <v>6</v>
      </c>
      <c r="K160" s="7">
        <v>44286</v>
      </c>
      <c r="L160" s="6">
        <v>178708</v>
      </c>
      <c r="M160" s="3" t="s">
        <v>7</v>
      </c>
      <c r="N160" s="4">
        <v>44286</v>
      </c>
      <c r="O160" s="3">
        <v>44698</v>
      </c>
      <c r="P160" s="6" t="s">
        <v>9</v>
      </c>
      <c r="Q160" s="7">
        <v>44286</v>
      </c>
      <c r="R160" s="6">
        <v>13976838</v>
      </c>
      <c r="T160" s="145">
        <f t="shared" si="2"/>
        <v>27186005</v>
      </c>
    </row>
    <row r="161" spans="1:20" s="8" customFormat="1" ht="28.8" x14ac:dyDescent="0.3">
      <c r="A161" s="6" t="s">
        <v>3</v>
      </c>
      <c r="B161" s="7">
        <v>44316</v>
      </c>
      <c r="C161" s="6">
        <v>10977908</v>
      </c>
      <c r="D161" s="3" t="s">
        <v>4</v>
      </c>
      <c r="E161" s="4">
        <v>44316</v>
      </c>
      <c r="F161" s="3">
        <v>655255</v>
      </c>
      <c r="G161" s="6" t="s">
        <v>5</v>
      </c>
      <c r="H161" s="7">
        <v>44316</v>
      </c>
      <c r="I161" s="6">
        <v>1425996</v>
      </c>
      <c r="J161" s="3" t="s">
        <v>6</v>
      </c>
      <c r="K161" s="4">
        <v>44316</v>
      </c>
      <c r="L161" s="3">
        <v>173944</v>
      </c>
      <c r="M161" s="6" t="s">
        <v>7</v>
      </c>
      <c r="N161" s="7">
        <v>44316</v>
      </c>
      <c r="O161" s="6">
        <v>45630</v>
      </c>
      <c r="P161" s="3" t="s">
        <v>9</v>
      </c>
      <c r="Q161" s="4">
        <v>44316</v>
      </c>
      <c r="R161" s="3">
        <v>14057820</v>
      </c>
      <c r="T161" s="145">
        <f t="shared" si="2"/>
        <v>27336553</v>
      </c>
    </row>
    <row r="162" spans="1:20" s="5" customFormat="1" ht="28.8" x14ac:dyDescent="0.3">
      <c r="A162" s="3" t="s">
        <v>3</v>
      </c>
      <c r="B162" s="4">
        <v>44347</v>
      </c>
      <c r="C162" s="3">
        <v>11393087</v>
      </c>
      <c r="D162" s="6" t="s">
        <v>4</v>
      </c>
      <c r="E162" s="7">
        <v>44347</v>
      </c>
      <c r="F162" s="6">
        <v>656630</v>
      </c>
      <c r="G162" s="3" t="s">
        <v>5</v>
      </c>
      <c r="H162" s="4">
        <v>44347</v>
      </c>
      <c r="I162" s="3">
        <v>1470710</v>
      </c>
      <c r="J162" s="6" t="s">
        <v>6</v>
      </c>
      <c r="K162" s="7">
        <v>44347</v>
      </c>
      <c r="L162" s="6">
        <v>176782</v>
      </c>
      <c r="M162" s="3" t="s">
        <v>7</v>
      </c>
      <c r="N162" s="4">
        <v>44347</v>
      </c>
      <c r="O162" s="3">
        <v>46036</v>
      </c>
      <c r="P162" s="6" t="s">
        <v>9</v>
      </c>
      <c r="Q162" s="7">
        <v>44347</v>
      </c>
      <c r="R162" s="6">
        <v>14536266</v>
      </c>
      <c r="T162" s="145">
        <f t="shared" si="2"/>
        <v>28279511</v>
      </c>
    </row>
    <row r="163" spans="1:20" s="8" customFormat="1" ht="28.8" x14ac:dyDescent="0.3">
      <c r="A163" s="6" t="s">
        <v>3</v>
      </c>
      <c r="B163" s="7">
        <v>44377</v>
      </c>
      <c r="C163" s="6">
        <v>11503804</v>
      </c>
      <c r="D163" s="3" t="s">
        <v>4</v>
      </c>
      <c r="E163" s="4">
        <v>44377</v>
      </c>
      <c r="F163" s="3">
        <v>654784</v>
      </c>
      <c r="G163" s="6" t="s">
        <v>5</v>
      </c>
      <c r="H163" s="7">
        <v>44377</v>
      </c>
      <c r="I163" s="6">
        <v>1490654</v>
      </c>
      <c r="J163" s="3" t="s">
        <v>6</v>
      </c>
      <c r="K163" s="4">
        <v>44377</v>
      </c>
      <c r="L163" s="3">
        <v>175669</v>
      </c>
      <c r="M163" s="6" t="s">
        <v>7</v>
      </c>
      <c r="N163" s="7">
        <v>44377</v>
      </c>
      <c r="O163" s="6">
        <v>51649</v>
      </c>
      <c r="P163" s="3" t="s">
        <v>9</v>
      </c>
      <c r="Q163" s="4">
        <v>44377</v>
      </c>
      <c r="R163" s="3">
        <v>14678600</v>
      </c>
      <c r="T163" s="145">
        <f t="shared" si="2"/>
        <v>28555160</v>
      </c>
    </row>
    <row r="164" spans="1:20" s="5" customFormat="1" ht="28.8" x14ac:dyDescent="0.3">
      <c r="A164" s="3" t="s">
        <v>3</v>
      </c>
      <c r="B164" s="4">
        <v>44408</v>
      </c>
      <c r="C164" s="3">
        <v>12384211</v>
      </c>
      <c r="D164" s="6" t="s">
        <v>4</v>
      </c>
      <c r="E164" s="7">
        <v>44408</v>
      </c>
      <c r="F164" s="6">
        <v>652862</v>
      </c>
      <c r="G164" s="3" t="s">
        <v>5</v>
      </c>
      <c r="H164" s="4">
        <v>44408</v>
      </c>
      <c r="I164" s="3">
        <v>1475034</v>
      </c>
      <c r="J164" s="6" t="s">
        <v>6</v>
      </c>
      <c r="K164" s="7">
        <v>44408</v>
      </c>
      <c r="L164" s="6">
        <v>176922</v>
      </c>
      <c r="M164" s="3" t="s">
        <v>7</v>
      </c>
      <c r="N164" s="4">
        <v>44408</v>
      </c>
      <c r="O164" s="3">
        <v>50813</v>
      </c>
      <c r="P164" s="6" t="s">
        <v>9</v>
      </c>
      <c r="Q164" s="7">
        <v>44408</v>
      </c>
      <c r="R164" s="6">
        <v>15572775</v>
      </c>
      <c r="T164" s="145">
        <f t="shared" si="2"/>
        <v>30312617</v>
      </c>
    </row>
    <row r="165" spans="1:20" s="8" customFormat="1" ht="28.8" x14ac:dyDescent="0.3">
      <c r="A165" s="6" t="s">
        <v>3</v>
      </c>
      <c r="B165" s="7">
        <v>44439</v>
      </c>
      <c r="C165" s="6">
        <v>12495139</v>
      </c>
      <c r="D165" s="3" t="s">
        <v>4</v>
      </c>
      <c r="E165" s="4">
        <v>44439</v>
      </c>
      <c r="F165" s="3">
        <v>651590</v>
      </c>
      <c r="G165" s="6" t="s">
        <v>5</v>
      </c>
      <c r="H165" s="7">
        <v>44439</v>
      </c>
      <c r="I165" s="6">
        <v>1494177</v>
      </c>
      <c r="J165" s="3" t="s">
        <v>6</v>
      </c>
      <c r="K165" s="4">
        <v>44439</v>
      </c>
      <c r="L165" s="3">
        <v>179891</v>
      </c>
      <c r="M165" s="6" t="s">
        <v>7</v>
      </c>
      <c r="N165" s="7">
        <v>44439</v>
      </c>
      <c r="O165" s="6">
        <v>50633</v>
      </c>
      <c r="P165" s="3" t="s">
        <v>9</v>
      </c>
      <c r="Q165" s="4">
        <v>44439</v>
      </c>
      <c r="R165" s="3">
        <v>15712308</v>
      </c>
      <c r="T165" s="145">
        <f t="shared" si="2"/>
        <v>30583738</v>
      </c>
    </row>
    <row r="166" spans="1:20" s="5" customFormat="1" ht="28.8" x14ac:dyDescent="0.3">
      <c r="A166" s="3" t="s">
        <v>3</v>
      </c>
      <c r="B166" s="4">
        <v>44469</v>
      </c>
      <c r="C166" s="3">
        <v>12727475</v>
      </c>
      <c r="D166" s="6" t="s">
        <v>4</v>
      </c>
      <c r="E166" s="7">
        <v>44469</v>
      </c>
      <c r="F166" s="6">
        <v>657205</v>
      </c>
      <c r="G166" s="3" t="s">
        <v>5</v>
      </c>
      <c r="H166" s="4">
        <v>44469</v>
      </c>
      <c r="I166" s="3">
        <v>1514693</v>
      </c>
      <c r="J166" s="6" t="s">
        <v>6</v>
      </c>
      <c r="K166" s="7">
        <v>44469</v>
      </c>
      <c r="L166" s="6">
        <v>185229</v>
      </c>
      <c r="M166" s="3" t="s">
        <v>7</v>
      </c>
      <c r="N166" s="4">
        <v>44469</v>
      </c>
      <c r="O166" s="3">
        <v>50173</v>
      </c>
      <c r="P166" s="6" t="s">
        <v>9</v>
      </c>
      <c r="Q166" s="7">
        <v>44469</v>
      </c>
      <c r="R166" s="6">
        <v>15974834</v>
      </c>
      <c r="T166" s="145">
        <f t="shared" si="2"/>
        <v>31109609</v>
      </c>
    </row>
    <row r="167" spans="1:20" s="8" customFormat="1" ht="28.8" x14ac:dyDescent="0.3">
      <c r="A167" s="6" t="s">
        <v>3</v>
      </c>
      <c r="B167" s="7">
        <v>44500</v>
      </c>
      <c r="C167" s="6">
        <v>12498361</v>
      </c>
      <c r="D167" s="3" t="s">
        <v>4</v>
      </c>
      <c r="E167" s="4">
        <v>44500</v>
      </c>
      <c r="F167" s="3">
        <v>666564</v>
      </c>
      <c r="G167" s="6" t="s">
        <v>5</v>
      </c>
      <c r="H167" s="7">
        <v>44500</v>
      </c>
      <c r="I167" s="6">
        <v>1542146</v>
      </c>
      <c r="J167" s="3" t="s">
        <v>6</v>
      </c>
      <c r="K167" s="4">
        <v>44500</v>
      </c>
      <c r="L167" s="3">
        <v>190364</v>
      </c>
      <c r="M167" s="6" t="s">
        <v>7</v>
      </c>
      <c r="N167" s="7">
        <v>44500</v>
      </c>
      <c r="O167" s="6">
        <v>50116</v>
      </c>
      <c r="P167" s="3" t="s">
        <v>9</v>
      </c>
      <c r="Q167" s="4">
        <v>44500</v>
      </c>
      <c r="R167" s="3">
        <v>15789272</v>
      </c>
      <c r="T167" s="145">
        <f t="shared" si="2"/>
        <v>30736823</v>
      </c>
    </row>
    <row r="168" spans="1:20" s="5" customFormat="1" ht="28.8" x14ac:dyDescent="0.3">
      <c r="A168" s="3" t="s">
        <v>3</v>
      </c>
      <c r="B168" s="4">
        <v>44530</v>
      </c>
      <c r="C168" s="3">
        <v>12914428</v>
      </c>
      <c r="D168" s="6" t="s">
        <v>4</v>
      </c>
      <c r="E168" s="7">
        <v>44530</v>
      </c>
      <c r="F168" s="6">
        <v>674043</v>
      </c>
      <c r="G168" s="3" t="s">
        <v>5</v>
      </c>
      <c r="H168" s="4">
        <v>44530</v>
      </c>
      <c r="I168" s="3">
        <v>1565280</v>
      </c>
      <c r="J168" s="6" t="s">
        <v>6</v>
      </c>
      <c r="K168" s="7">
        <v>44530</v>
      </c>
      <c r="L168" s="6">
        <v>194620</v>
      </c>
      <c r="M168" s="3" t="s">
        <v>7</v>
      </c>
      <c r="N168" s="4">
        <v>44530</v>
      </c>
      <c r="O168" s="3">
        <v>51246</v>
      </c>
      <c r="P168" s="6" t="s">
        <v>9</v>
      </c>
      <c r="Q168" s="7">
        <v>44530</v>
      </c>
      <c r="R168" s="6">
        <v>16262273</v>
      </c>
      <c r="T168" s="145">
        <f t="shared" si="2"/>
        <v>31661890</v>
      </c>
    </row>
    <row r="169" spans="1:20" s="8" customFormat="1" ht="28.8" x14ac:dyDescent="0.3">
      <c r="A169" s="6" t="s">
        <v>3</v>
      </c>
      <c r="B169" s="7">
        <v>44561</v>
      </c>
      <c r="C169" s="6">
        <v>12810801</v>
      </c>
      <c r="D169" s="3" t="s">
        <v>4</v>
      </c>
      <c r="E169" s="4">
        <v>44561</v>
      </c>
      <c r="F169" s="3">
        <v>679297</v>
      </c>
      <c r="G169" s="6" t="s">
        <v>5</v>
      </c>
      <c r="H169" s="7">
        <v>44561</v>
      </c>
      <c r="I169" s="6">
        <v>1587647</v>
      </c>
      <c r="J169" s="3" t="s">
        <v>6</v>
      </c>
      <c r="K169" s="4">
        <v>44561</v>
      </c>
      <c r="L169" s="3">
        <v>196318</v>
      </c>
      <c r="M169" s="6" t="s">
        <v>7</v>
      </c>
      <c r="N169" s="7">
        <v>44561</v>
      </c>
      <c r="O169" s="6">
        <v>51188</v>
      </c>
      <c r="P169" s="3" t="s">
        <v>9</v>
      </c>
      <c r="Q169" s="4">
        <v>44561</v>
      </c>
      <c r="R169" s="3">
        <v>16175353</v>
      </c>
      <c r="T169" s="145">
        <f t="shared" si="2"/>
        <v>31500604</v>
      </c>
    </row>
    <row r="170" spans="1:20" s="5" customFormat="1" ht="28.8" x14ac:dyDescent="0.3">
      <c r="A170" s="3" t="s">
        <v>3</v>
      </c>
      <c r="B170" s="4">
        <v>44592</v>
      </c>
      <c r="C170" s="3">
        <v>12599643</v>
      </c>
      <c r="D170" s="6" t="s">
        <v>4</v>
      </c>
      <c r="E170" s="7">
        <v>44592</v>
      </c>
      <c r="F170" s="6">
        <v>681349</v>
      </c>
      <c r="G170" s="3" t="s">
        <v>5</v>
      </c>
      <c r="H170" s="4">
        <v>44592</v>
      </c>
      <c r="I170" s="3">
        <v>1592278</v>
      </c>
      <c r="J170" s="6" t="s">
        <v>6</v>
      </c>
      <c r="K170" s="7">
        <v>44592</v>
      </c>
      <c r="L170" s="6">
        <v>197245</v>
      </c>
      <c r="M170" s="3" t="s">
        <v>7</v>
      </c>
      <c r="N170" s="4">
        <v>44592</v>
      </c>
      <c r="O170" s="3">
        <v>52309</v>
      </c>
      <c r="P170" s="6" t="s">
        <v>9</v>
      </c>
      <c r="Q170" s="7">
        <v>44592</v>
      </c>
      <c r="R170" s="6">
        <v>15958781</v>
      </c>
      <c r="T170" s="145">
        <f t="shared" si="2"/>
        <v>31081605</v>
      </c>
    </row>
    <row r="171" spans="1:20" s="8" customFormat="1" ht="28.8" x14ac:dyDescent="0.3">
      <c r="A171" s="6" t="s">
        <v>3</v>
      </c>
      <c r="B171" s="7">
        <v>44620</v>
      </c>
      <c r="C171" s="6">
        <v>12486904</v>
      </c>
      <c r="D171" s="3" t="s">
        <v>4</v>
      </c>
      <c r="E171" s="4">
        <v>44620</v>
      </c>
      <c r="F171" s="3">
        <v>684486</v>
      </c>
      <c r="G171" s="6" t="s">
        <v>5</v>
      </c>
      <c r="H171" s="7">
        <v>44620</v>
      </c>
      <c r="I171" s="6">
        <v>1618868</v>
      </c>
      <c r="J171" s="3" t="s">
        <v>6</v>
      </c>
      <c r="K171" s="4">
        <v>44620</v>
      </c>
      <c r="L171" s="3">
        <v>197701</v>
      </c>
      <c r="M171" s="6" t="s">
        <v>7</v>
      </c>
      <c r="N171" s="7">
        <v>44620</v>
      </c>
      <c r="O171" s="6">
        <v>54554</v>
      </c>
      <c r="P171" s="3" t="s">
        <v>9</v>
      </c>
      <c r="Q171" s="4">
        <v>44620</v>
      </c>
      <c r="R171" s="3">
        <v>15878067</v>
      </c>
      <c r="T171" s="145">
        <f t="shared" si="2"/>
        <v>30920580</v>
      </c>
    </row>
    <row r="172" spans="1:20" s="5" customFormat="1" ht="28.8" x14ac:dyDescent="0.3">
      <c r="A172" s="3" t="s">
        <v>3</v>
      </c>
      <c r="B172" s="4">
        <v>44651</v>
      </c>
      <c r="C172" s="3">
        <v>12356308</v>
      </c>
      <c r="D172" s="6" t="s">
        <v>4</v>
      </c>
      <c r="E172" s="7">
        <v>44651</v>
      </c>
      <c r="F172" s="6">
        <v>683086</v>
      </c>
      <c r="G172" s="3" t="s">
        <v>5</v>
      </c>
      <c r="H172" s="4">
        <v>44651</v>
      </c>
      <c r="I172" s="3">
        <v>1654215</v>
      </c>
      <c r="J172" s="6" t="s">
        <v>6</v>
      </c>
      <c r="K172" s="7">
        <v>44651</v>
      </c>
      <c r="L172" s="6">
        <v>196362</v>
      </c>
      <c r="M172" s="3" t="s">
        <v>8</v>
      </c>
      <c r="N172" s="4">
        <v>44651</v>
      </c>
      <c r="O172" s="3">
        <v>55495</v>
      </c>
      <c r="P172" s="6" t="s">
        <v>9</v>
      </c>
      <c r="Q172" s="7">
        <v>44651</v>
      </c>
      <c r="R172" s="6">
        <v>15750283</v>
      </c>
      <c r="T172" s="145">
        <f t="shared" si="2"/>
        <v>30695749</v>
      </c>
    </row>
    <row r="173" spans="1:20" s="8" customFormat="1" ht="28.8" x14ac:dyDescent="0.3">
      <c r="A173" s="6" t="s">
        <v>3</v>
      </c>
      <c r="B173" s="7">
        <v>44681</v>
      </c>
      <c r="C173" s="6">
        <v>12733046</v>
      </c>
      <c r="D173" s="3" t="s">
        <v>4</v>
      </c>
      <c r="E173" s="4">
        <v>44681</v>
      </c>
      <c r="F173" s="3">
        <v>673619</v>
      </c>
      <c r="G173" s="6" t="s">
        <v>5</v>
      </c>
      <c r="H173" s="7">
        <v>44681</v>
      </c>
      <c r="I173" s="6">
        <v>1661553</v>
      </c>
      <c r="J173" s="3" t="s">
        <v>6</v>
      </c>
      <c r="K173" s="4">
        <v>44681</v>
      </c>
      <c r="L173" s="3">
        <v>195766</v>
      </c>
      <c r="M173" s="6" t="s">
        <v>8</v>
      </c>
      <c r="N173" s="7">
        <v>44681</v>
      </c>
      <c r="O173" s="6">
        <v>55019</v>
      </c>
      <c r="P173" s="3" t="s">
        <v>9</v>
      </c>
      <c r="Q173" s="4">
        <v>44681</v>
      </c>
      <c r="R173" s="3">
        <v>16144873</v>
      </c>
      <c r="T173" s="145">
        <f t="shared" si="2"/>
        <v>31463876</v>
      </c>
    </row>
    <row r="174" spans="1:20" s="5" customFormat="1" ht="28.8" x14ac:dyDescent="0.3">
      <c r="A174" s="3" t="s">
        <v>3</v>
      </c>
      <c r="B174" s="4">
        <v>44712</v>
      </c>
      <c r="C174" s="3">
        <v>12847656</v>
      </c>
      <c r="D174" s="6" t="s">
        <v>4</v>
      </c>
      <c r="E174" s="7">
        <v>44712</v>
      </c>
      <c r="F174" s="6">
        <v>660822</v>
      </c>
      <c r="G174" s="3" t="s">
        <v>5</v>
      </c>
      <c r="H174" s="4">
        <v>44712</v>
      </c>
      <c r="I174" s="3">
        <v>1676194</v>
      </c>
      <c r="J174" s="6" t="s">
        <v>6</v>
      </c>
      <c r="K174" s="7">
        <v>44712</v>
      </c>
      <c r="L174" s="6">
        <v>196045</v>
      </c>
      <c r="M174" s="3" t="s">
        <v>8</v>
      </c>
      <c r="N174" s="4">
        <v>44712</v>
      </c>
      <c r="O174" s="3">
        <v>55938</v>
      </c>
      <c r="P174" s="6" t="s">
        <v>9</v>
      </c>
      <c r="Q174" s="7">
        <v>44712</v>
      </c>
      <c r="R174" s="6">
        <v>16255238</v>
      </c>
      <c r="T174" s="145">
        <f t="shared" si="2"/>
        <v>31691893</v>
      </c>
    </row>
    <row r="175" spans="1:20" s="8" customFormat="1" ht="28.8" x14ac:dyDescent="0.3">
      <c r="A175" s="6" t="s">
        <v>3</v>
      </c>
      <c r="B175" s="7">
        <v>44742</v>
      </c>
      <c r="C175" s="6">
        <v>13502378</v>
      </c>
      <c r="D175" s="3" t="s">
        <v>4</v>
      </c>
      <c r="E175" s="4">
        <v>44742</v>
      </c>
      <c r="F175" s="3">
        <v>647170</v>
      </c>
      <c r="G175" s="6" t="s">
        <v>5</v>
      </c>
      <c r="H175" s="7">
        <v>44742</v>
      </c>
      <c r="I175" s="6">
        <v>1662299</v>
      </c>
      <c r="J175" s="3" t="s">
        <v>6</v>
      </c>
      <c r="K175" s="4">
        <v>44742</v>
      </c>
      <c r="L175" s="3">
        <v>192735</v>
      </c>
      <c r="M175" s="6" t="s">
        <v>8</v>
      </c>
      <c r="N175" s="7">
        <v>44742</v>
      </c>
      <c r="O175" s="6">
        <v>56298</v>
      </c>
      <c r="P175" s="3" t="s">
        <v>9</v>
      </c>
      <c r="Q175" s="4">
        <v>44742</v>
      </c>
      <c r="R175" s="3">
        <v>16888204</v>
      </c>
      <c r="T175" s="145">
        <f t="shared" si="2"/>
        <v>32949084</v>
      </c>
    </row>
    <row r="176" spans="1:20" s="5" customFormat="1" ht="28.8" x14ac:dyDescent="0.3">
      <c r="A176" s="3" t="s">
        <v>3</v>
      </c>
      <c r="B176" s="4">
        <v>44773</v>
      </c>
      <c r="C176" s="3">
        <v>14041821</v>
      </c>
      <c r="D176" s="6" t="s">
        <v>4</v>
      </c>
      <c r="E176" s="7">
        <v>44773</v>
      </c>
      <c r="F176" s="6">
        <v>638940</v>
      </c>
      <c r="G176" s="3" t="s">
        <v>5</v>
      </c>
      <c r="H176" s="4">
        <v>44773</v>
      </c>
      <c r="I176" s="3">
        <v>1691086</v>
      </c>
      <c r="J176" s="6" t="s">
        <v>6</v>
      </c>
      <c r="K176" s="7">
        <v>44773</v>
      </c>
      <c r="L176" s="6">
        <v>188898</v>
      </c>
      <c r="M176" s="3" t="s">
        <v>8</v>
      </c>
      <c r="N176" s="4">
        <v>44773</v>
      </c>
      <c r="O176" s="3">
        <v>56128</v>
      </c>
      <c r="P176" s="6" t="s">
        <v>9</v>
      </c>
      <c r="Q176" s="7">
        <v>44773</v>
      </c>
      <c r="R176" s="6">
        <v>17457751</v>
      </c>
      <c r="T176" s="145">
        <f t="shared" si="2"/>
        <v>34074624</v>
      </c>
    </row>
    <row r="177" spans="1:20" s="8" customFormat="1" ht="28.8" x14ac:dyDescent="0.3">
      <c r="A177" s="6" t="s">
        <v>3</v>
      </c>
      <c r="B177" s="7">
        <v>44804</v>
      </c>
      <c r="C177" s="6">
        <v>14083281</v>
      </c>
      <c r="D177" s="3" t="s">
        <v>4</v>
      </c>
      <c r="E177" s="4">
        <v>44804</v>
      </c>
      <c r="F177" s="3">
        <v>661408</v>
      </c>
      <c r="G177" s="6" t="s">
        <v>5</v>
      </c>
      <c r="H177" s="7">
        <v>44804</v>
      </c>
      <c r="I177" s="6">
        <v>1723000</v>
      </c>
      <c r="J177" s="3" t="s">
        <v>6</v>
      </c>
      <c r="K177" s="4">
        <v>44804</v>
      </c>
      <c r="L177" s="3">
        <v>183001</v>
      </c>
      <c r="M177" s="6" t="s">
        <v>8</v>
      </c>
      <c r="N177" s="7">
        <v>44804</v>
      </c>
      <c r="O177" s="6">
        <v>54043</v>
      </c>
      <c r="P177" s="3" t="s">
        <v>9</v>
      </c>
      <c r="Q177" s="4">
        <v>44804</v>
      </c>
      <c r="R177" s="3">
        <v>17541438</v>
      </c>
      <c r="T177" s="145">
        <f t="shared" si="2"/>
        <v>34246171</v>
      </c>
    </row>
    <row r="178" spans="1:20" s="5" customFormat="1" ht="28.8" x14ac:dyDescent="0.3">
      <c r="A178" s="3" t="s">
        <v>3</v>
      </c>
      <c r="B178" s="4">
        <v>44834</v>
      </c>
      <c r="C178" s="3">
        <v>14532332</v>
      </c>
      <c r="D178" s="6" t="s">
        <v>4</v>
      </c>
      <c r="E178" s="7">
        <v>44834</v>
      </c>
      <c r="F178" s="6">
        <v>662582</v>
      </c>
      <c r="G178" s="3" t="s">
        <v>5</v>
      </c>
      <c r="H178" s="4">
        <v>44834</v>
      </c>
      <c r="I178" s="3">
        <v>1757365</v>
      </c>
      <c r="J178" s="6" t="s">
        <v>6</v>
      </c>
      <c r="K178" s="7">
        <v>44834</v>
      </c>
      <c r="L178" s="6">
        <v>183657</v>
      </c>
      <c r="M178" s="3" t="s">
        <v>8</v>
      </c>
      <c r="N178" s="4">
        <v>44834</v>
      </c>
      <c r="O178" s="3">
        <v>54726</v>
      </c>
      <c r="P178" s="6" t="s">
        <v>9</v>
      </c>
      <c r="Q178" s="7">
        <v>44834</v>
      </c>
      <c r="R178" s="6">
        <v>18047337</v>
      </c>
      <c r="T178" s="145">
        <f t="shared" si="2"/>
        <v>35237999</v>
      </c>
    </row>
    <row r="179" spans="1:20" s="8" customFormat="1" x14ac:dyDescent="0.3"/>
    <row r="180" spans="1:20" s="5" customFormat="1" x14ac:dyDescent="0.3"/>
    <row r="181" spans="1:20" s="8" customFormat="1" x14ac:dyDescent="0.3"/>
    <row r="182" spans="1:20" s="5" customFormat="1" x14ac:dyDescent="0.3"/>
    <row r="183" spans="1:20" s="8" customFormat="1" x14ac:dyDescent="0.3"/>
    <row r="184" spans="1:20" s="5" customFormat="1" x14ac:dyDescent="0.3"/>
    <row r="185" spans="1:20" s="8" customFormat="1" x14ac:dyDescent="0.3"/>
    <row r="186" spans="1:20" s="5" customFormat="1" x14ac:dyDescent="0.3"/>
    <row r="187" spans="1:20" s="8" customFormat="1" x14ac:dyDescent="0.3"/>
    <row r="188" spans="1:20" s="5" customFormat="1" x14ac:dyDescent="0.3"/>
    <row r="189" spans="1:20" s="8" customFormat="1" x14ac:dyDescent="0.3"/>
    <row r="190" spans="1:20" s="5" customFormat="1" x14ac:dyDescent="0.3"/>
    <row r="191" spans="1:20" s="8" customFormat="1" x14ac:dyDescent="0.3"/>
    <row r="192" spans="1:20" s="5" customFormat="1" x14ac:dyDescent="0.3"/>
    <row r="193" s="8" customFormat="1" x14ac:dyDescent="0.3"/>
    <row r="194" s="5" customFormat="1" x14ac:dyDescent="0.3"/>
    <row r="195" s="8" customFormat="1" x14ac:dyDescent="0.3"/>
    <row r="196" s="5" customFormat="1" x14ac:dyDescent="0.3"/>
    <row r="197" s="8" customFormat="1" x14ac:dyDescent="0.3"/>
    <row r="198" s="5" customFormat="1" x14ac:dyDescent="0.3"/>
    <row r="199" s="8" customFormat="1" x14ac:dyDescent="0.3"/>
    <row r="200" s="5" customFormat="1" x14ac:dyDescent="0.3"/>
    <row r="201" s="8" customFormat="1" x14ac:dyDescent="0.3"/>
    <row r="202" s="5" customFormat="1" x14ac:dyDescent="0.3"/>
    <row r="203" s="8" customFormat="1" x14ac:dyDescent="0.3"/>
    <row r="204" s="5" customFormat="1" x14ac:dyDescent="0.3"/>
    <row r="205" s="8" customFormat="1" x14ac:dyDescent="0.3"/>
    <row r="206" s="5" customFormat="1" x14ac:dyDescent="0.3"/>
    <row r="207" s="8" customFormat="1" x14ac:dyDescent="0.3"/>
    <row r="208" s="5" customFormat="1" x14ac:dyDescent="0.3"/>
    <row r="209" s="8" customFormat="1" x14ac:dyDescent="0.3"/>
    <row r="210" s="5" customFormat="1" x14ac:dyDescent="0.3"/>
    <row r="211" s="8" customFormat="1" x14ac:dyDescent="0.3"/>
    <row r="212" s="5" customFormat="1" x14ac:dyDescent="0.3"/>
    <row r="213" s="8" customFormat="1" x14ac:dyDescent="0.3"/>
    <row r="214" s="5" customFormat="1" x14ac:dyDescent="0.3"/>
    <row r="215" s="8" customFormat="1" x14ac:dyDescent="0.3"/>
    <row r="216" s="5" customFormat="1" x14ac:dyDescent="0.3"/>
    <row r="217" s="8" customFormat="1" x14ac:dyDescent="0.3"/>
    <row r="218" s="5" customFormat="1" x14ac:dyDescent="0.3"/>
    <row r="219" s="8" customFormat="1" x14ac:dyDescent="0.3"/>
    <row r="220" s="5" customFormat="1" x14ac:dyDescent="0.3"/>
    <row r="221" s="8" customFormat="1" x14ac:dyDescent="0.3"/>
    <row r="222" s="5" customFormat="1" x14ac:dyDescent="0.3"/>
    <row r="223" s="8" customFormat="1" x14ac:dyDescent="0.3"/>
    <row r="224" s="5" customFormat="1" x14ac:dyDescent="0.3"/>
    <row r="225" s="8" customFormat="1" x14ac:dyDescent="0.3"/>
    <row r="226" s="5" customFormat="1" x14ac:dyDescent="0.3"/>
    <row r="227" s="8" customFormat="1" x14ac:dyDescent="0.3"/>
    <row r="228" s="5" customFormat="1" x14ac:dyDescent="0.3"/>
    <row r="229" s="8" customFormat="1" x14ac:dyDescent="0.3"/>
    <row r="230" s="5" customFormat="1" x14ac:dyDescent="0.3"/>
    <row r="231" s="8" customFormat="1" x14ac:dyDescent="0.3"/>
    <row r="232" s="5" customFormat="1" x14ac:dyDescent="0.3"/>
    <row r="233" s="8" customFormat="1" x14ac:dyDescent="0.3"/>
    <row r="234" s="5" customFormat="1" x14ac:dyDescent="0.3"/>
    <row r="235" s="8" customFormat="1" x14ac:dyDescent="0.3"/>
    <row r="236" s="5" customFormat="1" x14ac:dyDescent="0.3"/>
    <row r="237" s="8" customFormat="1" x14ac:dyDescent="0.3"/>
    <row r="238" s="5" customFormat="1" x14ac:dyDescent="0.3"/>
    <row r="239" s="8" customFormat="1" x14ac:dyDescent="0.3"/>
    <row r="240" s="5" customFormat="1" x14ac:dyDescent="0.3"/>
    <row r="241" s="8" customFormat="1" x14ac:dyDescent="0.3"/>
    <row r="242" s="5" customFormat="1" x14ac:dyDescent="0.3"/>
    <row r="243" s="8" customFormat="1" x14ac:dyDescent="0.3"/>
    <row r="244" s="5" customFormat="1" x14ac:dyDescent="0.3"/>
    <row r="245" s="8" customFormat="1" x14ac:dyDescent="0.3"/>
    <row r="246" s="5" customFormat="1" x14ac:dyDescent="0.3"/>
    <row r="247" s="8" customFormat="1" x14ac:dyDescent="0.3"/>
    <row r="248" s="5" customFormat="1" x14ac:dyDescent="0.3"/>
    <row r="249" s="8" customFormat="1" x14ac:dyDescent="0.3"/>
    <row r="250" s="5" customFormat="1" x14ac:dyDescent="0.3"/>
    <row r="251" s="8" customFormat="1" x14ac:dyDescent="0.3"/>
    <row r="252" s="5" customFormat="1" x14ac:dyDescent="0.3"/>
    <row r="253" s="8" customFormat="1" x14ac:dyDescent="0.3"/>
    <row r="254" s="5" customFormat="1" x14ac:dyDescent="0.3"/>
    <row r="255" s="8" customFormat="1" x14ac:dyDescent="0.3"/>
    <row r="256" s="5" customFormat="1" x14ac:dyDescent="0.3"/>
    <row r="257" s="8" customFormat="1" x14ac:dyDescent="0.3"/>
    <row r="258" s="5" customFormat="1" x14ac:dyDescent="0.3"/>
    <row r="259" s="8" customFormat="1" x14ac:dyDescent="0.3"/>
    <row r="260" s="5" customFormat="1" x14ac:dyDescent="0.3"/>
    <row r="261" s="8" customFormat="1" x14ac:dyDescent="0.3"/>
    <row r="262" s="5" customFormat="1" x14ac:dyDescent="0.3"/>
    <row r="263" s="8" customFormat="1" x14ac:dyDescent="0.3"/>
    <row r="264" s="5" customFormat="1" x14ac:dyDescent="0.3"/>
    <row r="265" s="8" customFormat="1" x14ac:dyDescent="0.3"/>
    <row r="266" s="5" customFormat="1" x14ac:dyDescent="0.3"/>
    <row r="267" s="8" customFormat="1" x14ac:dyDescent="0.3"/>
    <row r="268" s="5" customFormat="1" x14ac:dyDescent="0.3"/>
    <row r="269" s="8" customFormat="1" x14ac:dyDescent="0.3"/>
    <row r="270" s="5" customFormat="1" x14ac:dyDescent="0.3"/>
    <row r="271" s="8" customFormat="1" x14ac:dyDescent="0.3"/>
    <row r="272" s="5" customFormat="1" x14ac:dyDescent="0.3"/>
    <row r="273" s="8" customFormat="1" x14ac:dyDescent="0.3"/>
    <row r="274" s="5" customFormat="1" x14ac:dyDescent="0.3"/>
    <row r="275" s="8" customFormat="1" x14ac:dyDescent="0.3"/>
    <row r="276" s="5" customFormat="1" x14ac:dyDescent="0.3"/>
    <row r="277" s="8" customFormat="1" x14ac:dyDescent="0.3"/>
    <row r="278" s="5" customFormat="1" x14ac:dyDescent="0.3"/>
    <row r="279" s="8" customFormat="1" x14ac:dyDescent="0.3"/>
    <row r="280" s="5" customFormat="1" x14ac:dyDescent="0.3"/>
    <row r="281" s="8" customFormat="1" x14ac:dyDescent="0.3"/>
    <row r="282" s="5" customFormat="1" x14ac:dyDescent="0.3"/>
    <row r="283" s="8" customFormat="1" x14ac:dyDescent="0.3"/>
    <row r="284" s="5" customFormat="1" x14ac:dyDescent="0.3"/>
    <row r="285" s="8" customFormat="1" x14ac:dyDescent="0.3"/>
    <row r="286" s="5" customFormat="1" x14ac:dyDescent="0.3"/>
    <row r="287" s="8" customFormat="1" x14ac:dyDescent="0.3"/>
    <row r="288" s="5" customFormat="1" x14ac:dyDescent="0.3"/>
    <row r="289" s="8" customFormat="1" x14ac:dyDescent="0.3"/>
    <row r="290" s="5" customFormat="1" x14ac:dyDescent="0.3"/>
    <row r="291" s="8" customFormat="1" x14ac:dyDescent="0.3"/>
    <row r="292" s="5" customFormat="1" x14ac:dyDescent="0.3"/>
    <row r="293" s="8" customFormat="1" x14ac:dyDescent="0.3"/>
    <row r="294" s="5" customFormat="1" x14ac:dyDescent="0.3"/>
    <row r="295" s="8" customFormat="1" x14ac:dyDescent="0.3"/>
    <row r="296" s="5" customFormat="1" x14ac:dyDescent="0.3"/>
    <row r="297" s="8" customFormat="1" x14ac:dyDescent="0.3"/>
    <row r="298" s="5" customFormat="1" x14ac:dyDescent="0.3"/>
    <row r="299" s="8" customFormat="1" x14ac:dyDescent="0.3"/>
    <row r="300" s="5" customFormat="1" x14ac:dyDescent="0.3"/>
    <row r="301" s="8" customFormat="1" x14ac:dyDescent="0.3"/>
    <row r="302" s="5" customFormat="1" x14ac:dyDescent="0.3"/>
    <row r="303" s="8" customFormat="1" x14ac:dyDescent="0.3"/>
    <row r="304" s="5" customFormat="1" x14ac:dyDescent="0.3"/>
    <row r="305" s="8" customFormat="1" x14ac:dyDescent="0.3"/>
    <row r="306" s="5" customFormat="1" x14ac:dyDescent="0.3"/>
    <row r="307" s="8" customFormat="1" x14ac:dyDescent="0.3"/>
    <row r="308" s="5" customFormat="1" x14ac:dyDescent="0.3"/>
    <row r="309" s="8" customFormat="1" x14ac:dyDescent="0.3"/>
    <row r="310" s="5" customFormat="1" x14ac:dyDescent="0.3"/>
    <row r="311" s="8" customFormat="1" x14ac:dyDescent="0.3"/>
    <row r="312" s="5" customFormat="1" x14ac:dyDescent="0.3"/>
    <row r="313" s="8" customFormat="1" x14ac:dyDescent="0.3"/>
    <row r="314" s="5" customFormat="1" x14ac:dyDescent="0.3"/>
    <row r="315" s="8" customFormat="1" x14ac:dyDescent="0.3"/>
    <row r="316" s="5" customFormat="1" x14ac:dyDescent="0.3"/>
    <row r="317" s="8" customFormat="1" x14ac:dyDescent="0.3"/>
    <row r="318" s="5" customFormat="1" x14ac:dyDescent="0.3"/>
    <row r="319" s="8" customFormat="1" x14ac:dyDescent="0.3"/>
    <row r="320" s="5" customFormat="1" x14ac:dyDescent="0.3"/>
    <row r="321" s="8" customFormat="1" x14ac:dyDescent="0.3"/>
    <row r="322" s="5" customFormat="1" x14ac:dyDescent="0.3"/>
    <row r="323" s="8" customFormat="1" x14ac:dyDescent="0.3"/>
    <row r="324" s="5" customFormat="1" x14ac:dyDescent="0.3"/>
    <row r="325" s="8" customFormat="1" x14ac:dyDescent="0.3"/>
    <row r="326" s="5" customFormat="1" x14ac:dyDescent="0.3"/>
    <row r="327" s="8" customFormat="1" x14ac:dyDescent="0.3"/>
    <row r="328" s="5" customFormat="1" x14ac:dyDescent="0.3"/>
    <row r="329" s="8" customFormat="1" x14ac:dyDescent="0.3"/>
    <row r="330" s="5" customFormat="1" x14ac:dyDescent="0.3"/>
    <row r="331" s="8" customFormat="1" x14ac:dyDescent="0.3"/>
    <row r="332" s="5" customFormat="1" x14ac:dyDescent="0.3"/>
    <row r="333" s="8" customFormat="1" x14ac:dyDescent="0.3"/>
    <row r="334" s="5" customFormat="1" x14ac:dyDescent="0.3"/>
    <row r="335" s="8" customFormat="1" x14ac:dyDescent="0.3"/>
    <row r="336" s="5" customFormat="1" x14ac:dyDescent="0.3"/>
    <row r="337" s="8" customFormat="1" x14ac:dyDescent="0.3"/>
    <row r="338" s="5" customFormat="1" x14ac:dyDescent="0.3"/>
    <row r="339" s="8" customFormat="1" x14ac:dyDescent="0.3"/>
    <row r="340" s="5" customFormat="1" x14ac:dyDescent="0.3"/>
    <row r="341" s="8" customFormat="1" x14ac:dyDescent="0.3"/>
    <row r="342" s="5" customFormat="1" x14ac:dyDescent="0.3"/>
    <row r="343" s="8" customFormat="1" x14ac:dyDescent="0.3"/>
    <row r="344" s="5" customFormat="1" x14ac:dyDescent="0.3"/>
    <row r="345" s="8" customFormat="1" x14ac:dyDescent="0.3"/>
    <row r="346" s="5" customFormat="1" x14ac:dyDescent="0.3"/>
    <row r="347" s="8" customFormat="1" x14ac:dyDescent="0.3"/>
    <row r="348" s="5" customFormat="1" x14ac:dyDescent="0.3"/>
    <row r="349" s="8" customFormat="1" x14ac:dyDescent="0.3"/>
    <row r="350" s="5" customFormat="1" x14ac:dyDescent="0.3"/>
    <row r="351" s="8" customFormat="1" x14ac:dyDescent="0.3"/>
    <row r="352" s="5" customFormat="1" x14ac:dyDescent="0.3"/>
    <row r="353" s="8" customFormat="1" x14ac:dyDescent="0.3"/>
    <row r="354" s="5" customFormat="1" x14ac:dyDescent="0.3"/>
    <row r="355" s="8" customFormat="1" x14ac:dyDescent="0.3"/>
    <row r="356" s="5" customFormat="1" x14ac:dyDescent="0.3"/>
    <row r="357" s="8" customFormat="1" x14ac:dyDescent="0.3"/>
    <row r="358" s="5" customFormat="1" x14ac:dyDescent="0.3"/>
    <row r="359" s="8" customFormat="1" x14ac:dyDescent="0.3"/>
    <row r="360" s="5" customFormat="1" x14ac:dyDescent="0.3"/>
    <row r="361" s="8" customFormat="1" x14ac:dyDescent="0.3"/>
    <row r="362" s="5" customFormat="1" x14ac:dyDescent="0.3"/>
    <row r="363" s="8" customFormat="1" x14ac:dyDescent="0.3"/>
    <row r="364" s="5" customFormat="1" x14ac:dyDescent="0.3"/>
    <row r="365" s="8" customFormat="1" x14ac:dyDescent="0.3"/>
    <row r="366" s="5" customFormat="1" x14ac:dyDescent="0.3"/>
    <row r="367" s="8" customFormat="1" x14ac:dyDescent="0.3"/>
    <row r="368" s="5" customFormat="1" x14ac:dyDescent="0.3"/>
    <row r="369" s="8" customFormat="1" x14ac:dyDescent="0.3"/>
    <row r="370" s="5" customFormat="1" x14ac:dyDescent="0.3"/>
    <row r="371" s="8" customFormat="1" x14ac:dyDescent="0.3"/>
    <row r="372" s="5" customFormat="1" x14ac:dyDescent="0.3"/>
    <row r="373" s="8" customFormat="1" x14ac:dyDescent="0.3"/>
    <row r="374" s="5" customFormat="1" x14ac:dyDescent="0.3"/>
    <row r="375" s="8" customFormat="1" x14ac:dyDescent="0.3"/>
    <row r="376" s="5" customFormat="1" x14ac:dyDescent="0.3"/>
    <row r="377" s="8" customFormat="1" x14ac:dyDescent="0.3"/>
    <row r="378" s="5" customFormat="1" x14ac:dyDescent="0.3"/>
    <row r="379" s="8" customFormat="1" x14ac:dyDescent="0.3"/>
    <row r="380" s="5" customFormat="1" x14ac:dyDescent="0.3"/>
    <row r="381" s="8" customFormat="1" x14ac:dyDescent="0.3"/>
    <row r="382" s="5" customFormat="1" x14ac:dyDescent="0.3"/>
    <row r="383" s="8" customFormat="1" x14ac:dyDescent="0.3"/>
    <row r="384" s="5" customFormat="1" x14ac:dyDescent="0.3"/>
    <row r="385" s="8" customFormat="1" x14ac:dyDescent="0.3"/>
    <row r="386" s="5" customFormat="1" x14ac:dyDescent="0.3"/>
    <row r="387" s="8" customFormat="1" x14ac:dyDescent="0.3"/>
    <row r="388" s="5" customFormat="1" x14ac:dyDescent="0.3"/>
    <row r="389" s="8" customFormat="1" x14ac:dyDescent="0.3"/>
    <row r="390" s="5" customFormat="1" x14ac:dyDescent="0.3"/>
    <row r="391" s="8" customFormat="1" x14ac:dyDescent="0.3"/>
    <row r="392" s="5" customFormat="1" x14ac:dyDescent="0.3"/>
    <row r="393" s="8" customFormat="1" x14ac:dyDescent="0.3"/>
    <row r="394" s="5" customFormat="1" x14ac:dyDescent="0.3"/>
    <row r="395" s="8" customFormat="1" x14ac:dyDescent="0.3"/>
    <row r="396" s="5" customFormat="1" x14ac:dyDescent="0.3"/>
    <row r="397" s="8" customFormat="1" x14ac:dyDescent="0.3"/>
    <row r="398" s="5" customFormat="1" x14ac:dyDescent="0.3"/>
    <row r="399" s="8" customFormat="1" x14ac:dyDescent="0.3"/>
    <row r="400" s="5" customFormat="1" x14ac:dyDescent="0.3"/>
    <row r="401" s="8" customFormat="1" x14ac:dyDescent="0.3"/>
    <row r="402" s="5" customFormat="1" x14ac:dyDescent="0.3"/>
    <row r="403" s="8" customFormat="1" x14ac:dyDescent="0.3"/>
    <row r="404" s="5" customFormat="1" x14ac:dyDescent="0.3"/>
    <row r="405" s="8" customFormat="1" x14ac:dyDescent="0.3"/>
    <row r="406" s="5" customFormat="1" x14ac:dyDescent="0.3"/>
    <row r="407" s="8" customFormat="1" x14ac:dyDescent="0.3"/>
    <row r="408" s="5" customFormat="1" x14ac:dyDescent="0.3"/>
    <row r="409" s="8" customFormat="1" x14ac:dyDescent="0.3"/>
    <row r="410" s="5" customFormat="1" x14ac:dyDescent="0.3"/>
    <row r="411" s="8" customFormat="1" x14ac:dyDescent="0.3"/>
    <row r="412" s="5" customFormat="1" x14ac:dyDescent="0.3"/>
    <row r="413" s="8" customFormat="1" x14ac:dyDescent="0.3"/>
    <row r="414" s="5" customFormat="1" x14ac:dyDescent="0.3"/>
    <row r="415" s="8" customFormat="1" x14ac:dyDescent="0.3"/>
    <row r="416" s="5" customFormat="1" x14ac:dyDescent="0.3"/>
    <row r="417" s="8" customFormat="1" x14ac:dyDescent="0.3"/>
    <row r="418" s="5" customFormat="1" x14ac:dyDescent="0.3"/>
    <row r="419" s="8" customFormat="1" x14ac:dyDescent="0.3"/>
    <row r="420" s="5" customFormat="1" x14ac:dyDescent="0.3"/>
    <row r="421" s="8" customFormat="1" x14ac:dyDescent="0.3"/>
    <row r="422" s="5" customFormat="1" x14ac:dyDescent="0.3"/>
    <row r="423" s="8" customFormat="1" x14ac:dyDescent="0.3"/>
    <row r="424" s="5" customFormat="1" x14ac:dyDescent="0.3"/>
    <row r="425" s="8" customFormat="1" x14ac:dyDescent="0.3"/>
    <row r="426" s="5" customFormat="1" x14ac:dyDescent="0.3"/>
    <row r="427" s="8" customFormat="1" x14ac:dyDescent="0.3"/>
    <row r="428" s="5" customFormat="1" x14ac:dyDescent="0.3"/>
    <row r="429" s="8" customFormat="1" x14ac:dyDescent="0.3"/>
    <row r="430" s="5" customFormat="1" x14ac:dyDescent="0.3"/>
    <row r="431" s="8" customFormat="1" x14ac:dyDescent="0.3"/>
    <row r="432" s="5" customFormat="1" x14ac:dyDescent="0.3"/>
    <row r="433" s="8" customFormat="1" x14ac:dyDescent="0.3"/>
    <row r="434" s="5" customFormat="1" x14ac:dyDescent="0.3"/>
    <row r="435" s="8" customFormat="1" x14ac:dyDescent="0.3"/>
    <row r="436" s="5" customFormat="1" x14ac:dyDescent="0.3"/>
    <row r="437" s="8" customFormat="1" x14ac:dyDescent="0.3"/>
    <row r="438" s="5" customFormat="1" x14ac:dyDescent="0.3"/>
    <row r="439" s="8" customFormat="1" x14ac:dyDescent="0.3"/>
    <row r="440" s="5" customFormat="1" x14ac:dyDescent="0.3"/>
    <row r="441" s="8" customFormat="1" x14ac:dyDescent="0.3"/>
    <row r="442" s="5" customFormat="1" x14ac:dyDescent="0.3"/>
    <row r="443" s="8" customFormat="1" x14ac:dyDescent="0.3"/>
    <row r="444" s="5" customFormat="1" x14ac:dyDescent="0.3"/>
    <row r="445" s="8" customFormat="1" x14ac:dyDescent="0.3"/>
    <row r="446" s="5" customFormat="1" x14ac:dyDescent="0.3"/>
    <row r="447" s="8" customFormat="1" x14ac:dyDescent="0.3"/>
    <row r="448" s="5" customFormat="1" x14ac:dyDescent="0.3"/>
    <row r="449" s="8" customFormat="1" x14ac:dyDescent="0.3"/>
    <row r="450" s="5" customFormat="1" x14ac:dyDescent="0.3"/>
    <row r="451" s="8" customFormat="1" x14ac:dyDescent="0.3"/>
    <row r="452" s="5" customFormat="1" x14ac:dyDescent="0.3"/>
    <row r="453" s="8" customFormat="1" x14ac:dyDescent="0.3"/>
    <row r="454" s="5" customFormat="1" x14ac:dyDescent="0.3"/>
    <row r="455" s="8" customFormat="1" x14ac:dyDescent="0.3"/>
    <row r="456" s="5" customFormat="1" x14ac:dyDescent="0.3"/>
    <row r="457" s="8" customFormat="1" x14ac:dyDescent="0.3"/>
    <row r="458" s="5" customFormat="1" x14ac:dyDescent="0.3"/>
    <row r="459" s="8" customFormat="1" x14ac:dyDescent="0.3"/>
    <row r="460" s="5" customFormat="1" x14ac:dyDescent="0.3"/>
    <row r="461" s="8" customFormat="1" x14ac:dyDescent="0.3"/>
    <row r="462" s="5" customFormat="1" x14ac:dyDescent="0.3"/>
    <row r="463" s="8" customFormat="1" x14ac:dyDescent="0.3"/>
    <row r="464" s="5" customFormat="1" x14ac:dyDescent="0.3"/>
    <row r="465" s="8" customFormat="1" x14ac:dyDescent="0.3"/>
    <row r="466" s="5" customFormat="1" x14ac:dyDescent="0.3"/>
    <row r="467" s="8" customFormat="1" x14ac:dyDescent="0.3"/>
    <row r="468" s="5" customFormat="1" x14ac:dyDescent="0.3"/>
    <row r="469" s="8" customFormat="1" x14ac:dyDescent="0.3"/>
    <row r="470" s="5" customFormat="1" x14ac:dyDescent="0.3"/>
    <row r="471" s="8" customFormat="1" x14ac:dyDescent="0.3"/>
    <row r="472" s="5" customFormat="1" x14ac:dyDescent="0.3"/>
    <row r="473" s="8" customFormat="1" x14ac:dyDescent="0.3"/>
    <row r="474" s="5" customFormat="1" x14ac:dyDescent="0.3"/>
    <row r="475" s="8" customFormat="1" x14ac:dyDescent="0.3"/>
    <row r="476" s="5" customFormat="1" x14ac:dyDescent="0.3"/>
    <row r="477" s="8" customFormat="1" x14ac:dyDescent="0.3"/>
    <row r="478" s="5" customFormat="1" x14ac:dyDescent="0.3"/>
    <row r="479" s="8" customFormat="1" x14ac:dyDescent="0.3"/>
    <row r="480" s="5" customFormat="1" x14ac:dyDescent="0.3"/>
    <row r="481" s="8" customFormat="1" x14ac:dyDescent="0.3"/>
    <row r="482" s="5" customFormat="1" x14ac:dyDescent="0.3"/>
    <row r="483" s="8" customFormat="1" x14ac:dyDescent="0.3"/>
    <row r="484" s="5" customFormat="1" x14ac:dyDescent="0.3"/>
    <row r="485" s="8" customFormat="1" x14ac:dyDescent="0.3"/>
    <row r="486" s="5" customFormat="1" x14ac:dyDescent="0.3"/>
    <row r="487" s="8" customFormat="1" x14ac:dyDescent="0.3"/>
    <row r="488" s="5" customFormat="1" x14ac:dyDescent="0.3"/>
    <row r="489" s="8" customFormat="1" x14ac:dyDescent="0.3"/>
    <row r="490" s="5" customFormat="1" x14ac:dyDescent="0.3"/>
    <row r="491" s="8" customFormat="1" x14ac:dyDescent="0.3"/>
    <row r="492" s="5" customFormat="1" x14ac:dyDescent="0.3"/>
    <row r="493" s="8" customFormat="1" x14ac:dyDescent="0.3"/>
    <row r="494" s="5" customFormat="1" x14ac:dyDescent="0.3"/>
    <row r="495" s="8" customFormat="1" x14ac:dyDescent="0.3"/>
    <row r="496" s="5" customFormat="1" x14ac:dyDescent="0.3"/>
    <row r="497" s="8" customFormat="1" x14ac:dyDescent="0.3"/>
    <row r="498" s="5" customFormat="1" x14ac:dyDescent="0.3"/>
    <row r="499" s="8" customFormat="1" x14ac:dyDescent="0.3"/>
    <row r="500" s="5" customFormat="1" x14ac:dyDescent="0.3"/>
    <row r="501" s="8" customFormat="1" x14ac:dyDescent="0.3"/>
    <row r="502" s="5" customFormat="1" x14ac:dyDescent="0.3"/>
    <row r="503" s="8" customFormat="1" x14ac:dyDescent="0.3"/>
    <row r="504" s="5" customFormat="1" x14ac:dyDescent="0.3"/>
    <row r="505" s="8" customFormat="1" x14ac:dyDescent="0.3"/>
    <row r="506" s="5" customFormat="1" x14ac:dyDescent="0.3"/>
    <row r="507" s="8" customFormat="1" x14ac:dyDescent="0.3"/>
    <row r="508" s="5" customFormat="1" x14ac:dyDescent="0.3"/>
    <row r="509" s="8" customFormat="1" x14ac:dyDescent="0.3"/>
    <row r="510" s="5" customFormat="1" x14ac:dyDescent="0.3"/>
    <row r="511" s="8" customFormat="1" x14ac:dyDescent="0.3"/>
    <row r="512" s="5" customFormat="1" x14ac:dyDescent="0.3"/>
    <row r="513" s="8" customFormat="1" x14ac:dyDescent="0.3"/>
    <row r="514" s="5" customFormat="1" x14ac:dyDescent="0.3"/>
    <row r="515" s="8" customFormat="1" x14ac:dyDescent="0.3"/>
    <row r="516" s="5" customFormat="1" x14ac:dyDescent="0.3"/>
    <row r="517" s="8" customFormat="1" x14ac:dyDescent="0.3"/>
    <row r="518" s="5" customFormat="1" x14ac:dyDescent="0.3"/>
    <row r="519" s="8" customFormat="1" x14ac:dyDescent="0.3"/>
    <row r="520" s="5" customFormat="1" x14ac:dyDescent="0.3"/>
    <row r="521" s="8" customFormat="1" x14ac:dyDescent="0.3"/>
    <row r="522" s="5" customFormat="1" x14ac:dyDescent="0.3"/>
    <row r="523" s="8" customFormat="1" x14ac:dyDescent="0.3"/>
    <row r="524" s="5" customFormat="1" x14ac:dyDescent="0.3"/>
    <row r="525" s="8" customFormat="1" x14ac:dyDescent="0.3"/>
    <row r="526" s="5" customFormat="1" x14ac:dyDescent="0.3"/>
    <row r="527" s="8" customFormat="1" x14ac:dyDescent="0.3"/>
    <row r="528" s="5" customFormat="1" x14ac:dyDescent="0.3"/>
    <row r="529" s="8" customFormat="1" x14ac:dyDescent="0.3"/>
    <row r="530" s="5" customFormat="1" x14ac:dyDescent="0.3"/>
    <row r="531" s="8" customFormat="1" x14ac:dyDescent="0.3"/>
    <row r="532" s="5" customFormat="1" x14ac:dyDescent="0.3"/>
    <row r="533" s="8" customFormat="1" x14ac:dyDescent="0.3"/>
    <row r="534" s="5" customFormat="1" x14ac:dyDescent="0.3"/>
    <row r="535" s="8" customFormat="1" x14ac:dyDescent="0.3"/>
    <row r="536" s="5" customFormat="1" x14ac:dyDescent="0.3"/>
    <row r="537" s="8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ANUALES</vt:lpstr>
      <vt:lpstr>codigos python</vt:lpstr>
      <vt:lpstr> EXPORTACIÓN FOB DE PRODUCTOS N</vt:lpstr>
      <vt:lpstr>CRÉDITOS DIRECTOS DEL SISTEMA F</vt:lpstr>
      <vt:lpstr>GASTO EN EL SECTOR </vt:lpstr>
      <vt:lpstr>PBI PRECIOS CONSTANTES </vt:lpstr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YESSENIA CHOQUEHUANCA MASIAS</cp:lastModifiedBy>
  <dcterms:created xsi:type="dcterms:W3CDTF">2024-06-01T21:20:45Z</dcterms:created>
  <dcterms:modified xsi:type="dcterms:W3CDTF">2025-07-19T22:33:45Z</dcterms:modified>
  <cp:category/>
</cp:coreProperties>
</file>