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00" windowHeight="13140" firstSheet="2" activeTab="4"/>
  </bookViews>
  <sheets>
    <sheet name="PP1" sheetId="1" r:id="rId1"/>
    <sheet name="PP2" sheetId="2" r:id="rId2"/>
    <sheet name="GA1" sheetId="3" r:id="rId3"/>
    <sheet name="GA2" sheetId="4" r:id="rId4"/>
    <sheet name="GA3" sheetId="5" r:id="rId5"/>
  </sheets>
  <definedNames>
    <definedName name="solver_opt" localSheetId="0" hidden="1">'PP1'!$E$49</definedName>
    <definedName name="solver_typ" localSheetId="0" hidden="1">2</definedName>
    <definedName name="solver_val" localSheetId="0" hidden="1">0</definedName>
    <definedName name="solver_adj" localSheetId="0" hidden="1">'PP1'!$B$56:$K$57</definedName>
    <definedName name="solver_neg" localSheetId="0" hidden="1">1</definedName>
    <definedName name="solver_num" localSheetId="0" hidden="1">3</definedName>
    <definedName name="solver_lin" localSheetId="0" hidden="1">1</definedName>
    <definedName name="solver_eng" localSheetId="0" hidden="1">2</definedName>
    <definedName name="solver_ver" localSheetId="0" hidden="1">3</definedName>
    <definedName name="solver_lhs1" localSheetId="0" hidden="1">'PP1'!$B$57:$K$57</definedName>
    <definedName name="solver_rel1" localSheetId="0" hidden="1">5</definedName>
    <definedName name="solver_rhs1" localSheetId="0" hidden="1">0</definedName>
    <definedName name="solver_lhs2" localSheetId="0" hidden="1">'PP1'!$B$59:$K$59</definedName>
    <definedName name="solver_rel2" localSheetId="0" hidden="1">3</definedName>
    <definedName name="solver_rhs2" localSheetId="0" hidden="1">0</definedName>
    <definedName name="solver_lhs3" localSheetId="0" hidden="1">'PP1'!$B$66:$K$66</definedName>
    <definedName name="solver_rel3" localSheetId="0" hidden="1">3</definedName>
    <definedName name="solver_rhs3" localSheetId="0" hidden="1">0</definedName>
    <definedName name="solver_pre" localSheetId="0" hidden="1">0.000001</definedName>
    <definedName name="solver_itr" localSheetId="0" hidden="1">0</definedName>
    <definedName name="solver_tim" localSheetId="0" hidden="1">0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  <definedName name="solver_opt" localSheetId="2" hidden="1">'GA1'!$E$38</definedName>
    <definedName name="solver_typ" localSheetId="2" hidden="1">2</definedName>
    <definedName name="solver_val" localSheetId="2" hidden="1">0</definedName>
    <definedName name="solver_adj" localSheetId="2" hidden="1">'GA1'!$B$45:$M$46</definedName>
    <definedName name="solver_neg" localSheetId="2" hidden="1">1</definedName>
    <definedName name="solver_num" localSheetId="2" hidden="1">3</definedName>
    <definedName name="solver_lin" localSheetId="2" hidden="1">1</definedName>
    <definedName name="solver_eng" localSheetId="2" hidden="1">2</definedName>
    <definedName name="solver_ver" localSheetId="2" hidden="1">3</definedName>
    <definedName name="solver_lhs1" localSheetId="2" hidden="1">'GA1'!$B$46:$M$46</definedName>
    <definedName name="solver_rel1" localSheetId="2" hidden="1">5</definedName>
    <definedName name="solver_rhs1" localSheetId="2" hidden="1">0</definedName>
    <definedName name="solver_lhs2" localSheetId="2" hidden="1">'GA1'!$B$55:$M$55</definedName>
    <definedName name="solver_rel2" localSheetId="2" hidden="1">3</definedName>
    <definedName name="solver_rhs2" localSheetId="2" hidden="1">0</definedName>
    <definedName name="solver_lhs3" localSheetId="2" hidden="1">'GA1'!$B$48:$M$48</definedName>
    <definedName name="solver_rel3" localSheetId="2" hidden="1">3</definedName>
    <definedName name="solver_rhs3" localSheetId="2" hidden="1">0</definedName>
    <definedName name="solver_pre" localSheetId="2" hidden="1">0.000001</definedName>
    <definedName name="solver_itr" localSheetId="2" hidden="1">0</definedName>
    <definedName name="solver_tim" localSheetId="2" hidden="1">0</definedName>
    <definedName name="solver_tol" localSheetId="2" hidden="1">0.01</definedName>
    <definedName name="solver_sho" localSheetId="2" hidden="1">0</definedName>
    <definedName name="solver_rlx" localSheetId="2" hidden="1">0</definedName>
    <definedName name="solver_nod" localSheetId="2" hidden="1">0</definedName>
    <definedName name="solver_mip" localSheetId="2" hidden="1">0</definedName>
    <definedName name="solver_scl" localSheetId="2" hidden="1">1</definedName>
    <definedName name="solver_cvg" localSheetId="2" hidden="1">0.0001</definedName>
    <definedName name="solver_drv" localSheetId="2" hidden="1">1</definedName>
    <definedName name="solver_msl" localSheetId="2" hidden="1">0</definedName>
    <definedName name="solver_ssz" localSheetId="2" hidden="1">100</definedName>
    <definedName name="solver_rsd" localSheetId="2" hidden="1">0</definedName>
    <definedName name="solver_rbv" localSheetId="2" hidden="1">1</definedName>
  </definedNames>
  <calcPr calcId="144525" concurrentCalc="0"/>
</workbook>
</file>

<file path=xl/sharedStrings.xml><?xml version="1.0" encoding="utf-8"?>
<sst xmlns="http://schemas.openxmlformats.org/spreadsheetml/2006/main" count="67">
  <si>
    <t>setup</t>
  </si>
  <si>
    <t>setup cost</t>
  </si>
  <si>
    <t>Level</t>
  </si>
  <si>
    <t>holding</t>
  </si>
  <si>
    <t>hold cost</t>
  </si>
  <si>
    <t>total cost</t>
  </si>
  <si>
    <t>week</t>
  </si>
  <si>
    <t>demand</t>
  </si>
  <si>
    <t>produce</t>
  </si>
  <si>
    <t>start inv</t>
  </si>
  <si>
    <t>end inv</t>
  </si>
  <si>
    <t>Chase</t>
  </si>
  <si>
    <t>Silver-Meal</t>
  </si>
  <si>
    <t>net require</t>
  </si>
  <si>
    <t>MILP</t>
  </si>
  <si>
    <t>Cells can be changed</t>
  </si>
  <si>
    <t>Decision Variables</t>
  </si>
  <si>
    <t>Lead Time</t>
  </si>
  <si>
    <t>Set Up Cost</t>
  </si>
  <si>
    <t>DO NOT CHANGE - formula</t>
  </si>
  <si>
    <t>Setup</t>
  </si>
  <si>
    <t>$/run</t>
  </si>
  <si>
    <t>Holding Cost</t>
  </si>
  <si>
    <t>Holding</t>
  </si>
  <si>
    <t>$/item/month</t>
  </si>
  <si>
    <t>Total</t>
  </si>
  <si>
    <t>M</t>
  </si>
  <si>
    <t>Capacity</t>
  </si>
  <si>
    <t>units/month</t>
  </si>
  <si>
    <t>Period</t>
  </si>
  <si>
    <t>Demand</t>
  </si>
  <si>
    <t>Beg Inv</t>
  </si>
  <si>
    <t>Quantity to Make</t>
  </si>
  <si>
    <t>Order Setup</t>
  </si>
  <si>
    <t>End Inv</t>
  </si>
  <si>
    <t>Setup cost</t>
  </si>
  <si>
    <t>Holding cost</t>
  </si>
  <si>
    <t>Totalcost</t>
  </si>
  <si>
    <t>logical constraints</t>
  </si>
  <si>
    <t>One-time-run</t>
  </si>
  <si>
    <t>Lot-for-lot</t>
  </si>
  <si>
    <t>FOQ</t>
  </si>
  <si>
    <t>EOQ</t>
  </si>
  <si>
    <t>POQ</t>
  </si>
  <si>
    <t>t</t>
  </si>
  <si>
    <t>TRCUT</t>
  </si>
  <si>
    <t>Week</t>
  </si>
  <si>
    <t>Com Order</t>
  </si>
  <si>
    <t>MPS</t>
  </si>
  <si>
    <t>PAB</t>
  </si>
  <si>
    <t>ATP</t>
  </si>
  <si>
    <t>Kiwi99</t>
  </si>
  <si>
    <t>Gimbal</t>
  </si>
  <si>
    <t>inner</t>
  </si>
  <si>
    <t>centre</t>
  </si>
  <si>
    <t>outer</t>
  </si>
  <si>
    <t>Rotor</t>
  </si>
  <si>
    <t>rotor/spindle</t>
  </si>
  <si>
    <t>Base</t>
  </si>
  <si>
    <t>Plant</t>
  </si>
  <si>
    <t>Lead</t>
  </si>
  <si>
    <t>Req</t>
  </si>
  <si>
    <t>Order</t>
  </si>
  <si>
    <t>IOH</t>
  </si>
  <si>
    <t>Act Order</t>
  </si>
  <si>
    <t>Buenos</t>
  </si>
  <si>
    <t>Cordoba</t>
  </si>
</sst>
</file>

<file path=xl/styles.xml><?xml version="1.0" encoding="utf-8"?>
<styleSheet xmlns="http://schemas.openxmlformats.org/spreadsheetml/2006/main">
  <numFmts count="7">
    <numFmt numFmtId="176" formatCode="0_ "/>
    <numFmt numFmtId="177" formatCode="_-* #,##0_-;\-* #,##0_-;_-* &quot;-&quot;??_-;_-@_-"/>
    <numFmt numFmtId="178" formatCode="_(&quot;$&quot;* #,##0_);_(&quot;$&quot;* \(#,##0\);_(&quot;$&quot;* &quot;-&quot;??_);_(@_)"/>
    <numFmt numFmtId="44" formatCode="_(&quot;$&quot;* #,##0.00_);_(&quot;$&quot;* \(#,##0.00\);_(&quot;$&quot;* &quot;-&quot;??_);_(@_)"/>
    <numFmt numFmtId="179" formatCode="_ * #,##0_ ;_ * \-#,##0_ ;_ * &quot;-&quot;_ ;_ @_ "/>
    <numFmt numFmtId="180" formatCode="_ * #,##0.00_ ;_ * \-#,##0.00_ ;_ * &quot;-&quot;??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b/>
      <sz val="10"/>
      <color indexed="12"/>
      <name val="Arial"/>
      <charset val="134"/>
    </font>
    <font>
      <b/>
      <sz val="10"/>
      <color rgb="FF0000FF"/>
      <name val="Arial"/>
      <charset val="134"/>
    </font>
    <font>
      <b/>
      <sz val="11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0"/>
      <color indexed="12"/>
      <name val="Arial"/>
      <charset val="134"/>
    </font>
    <font>
      <u/>
      <sz val="11"/>
      <color rgb="FF80008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4" fontId="1" fillId="0" borderId="0" applyFont="0" applyFill="0" applyBorder="0" applyAlignment="0" applyProtection="0"/>
    <xf numFmtId="0" fontId="1" fillId="0" borderId="0"/>
    <xf numFmtId="0" fontId="11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4" fillId="9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10" borderId="25" applyNumberFormat="0" applyFont="0" applyAlignment="0" applyProtection="0">
      <alignment vertical="center"/>
    </xf>
    <xf numFmtId="0" fontId="16" fillId="12" borderId="2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2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>
      <protection locked="0"/>
    </xf>
    <xf numFmtId="0" fontId="22" fillId="0" borderId="2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7" fillId="5" borderId="21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2"/>
    <xf numFmtId="0" fontId="2" fillId="0" borderId="0" xfId="2" applyFont="1"/>
    <xf numFmtId="0" fontId="1" fillId="0" borderId="0" xfId="2" applyAlignment="1">
      <alignment horizontal="center"/>
    </xf>
    <xf numFmtId="0" fontId="2" fillId="0" borderId="1" xfId="2" applyFont="1" applyBorder="1" applyAlignment="1">
      <alignment horizontal="right"/>
    </xf>
    <xf numFmtId="0" fontId="1" fillId="2" borderId="2" xfId="2" applyFont="1" applyFill="1" applyBorder="1" applyAlignment="1">
      <alignment horizontal="center"/>
    </xf>
    <xf numFmtId="0" fontId="2" fillId="0" borderId="3" xfId="2" applyFont="1" applyBorder="1" applyAlignment="1">
      <alignment horizontal="right"/>
    </xf>
    <xf numFmtId="178" fontId="1" fillId="2" borderId="4" xfId="1" applyNumberFormat="1" applyFont="1" applyFill="1" applyBorder="1" applyAlignment="1">
      <alignment horizontal="center"/>
    </xf>
    <xf numFmtId="0" fontId="1" fillId="0" borderId="0" xfId="2" applyAlignment="1">
      <alignment horizontal="left"/>
    </xf>
    <xf numFmtId="44" fontId="1" fillId="2" borderId="4" xfId="1" applyFont="1" applyFill="1" applyBorder="1" applyAlignment="1">
      <alignment horizontal="center"/>
    </xf>
    <xf numFmtId="177" fontId="1" fillId="2" borderId="4" xfId="47" applyNumberFormat="1" applyFont="1" applyFill="1" applyBorder="1" applyAlignment="1">
      <alignment horizontal="center"/>
    </xf>
    <xf numFmtId="0" fontId="2" fillId="0" borderId="5" xfId="2" applyFont="1" applyBorder="1" applyAlignment="1">
      <alignment horizontal="right"/>
    </xf>
    <xf numFmtId="0" fontId="1" fillId="2" borderId="6" xfId="2" applyFont="1" applyFill="1" applyBorder="1" applyAlignment="1">
      <alignment horizontal="center"/>
    </xf>
    <xf numFmtId="0" fontId="2" fillId="0" borderId="0" xfId="2" applyFont="1" applyAlignment="1">
      <alignment horizontal="center"/>
    </xf>
    <xf numFmtId="0" fontId="2" fillId="0" borderId="1" xfId="2" applyFont="1" applyBorder="1" applyAlignment="1">
      <alignment horizontal="left"/>
    </xf>
    <xf numFmtId="0" fontId="2" fillId="0" borderId="7" xfId="2" applyFont="1" applyBorder="1" applyAlignment="1">
      <alignment horizontal="center"/>
    </xf>
    <xf numFmtId="0" fontId="2" fillId="0" borderId="8" xfId="2" applyFont="1" applyBorder="1" applyAlignment="1">
      <alignment horizontal="left"/>
    </xf>
    <xf numFmtId="1" fontId="1" fillId="2" borderId="1" xfId="2" applyNumberFormat="1" applyFill="1" applyBorder="1" applyAlignment="1">
      <alignment horizontal="center"/>
    </xf>
    <xf numFmtId="1" fontId="1" fillId="2" borderId="9" xfId="2" applyNumberFormat="1" applyFill="1" applyBorder="1" applyAlignment="1">
      <alignment horizontal="center"/>
    </xf>
    <xf numFmtId="1" fontId="1" fillId="0" borderId="3" xfId="2" applyNumberFormat="1" applyBorder="1" applyAlignment="1">
      <alignment horizontal="center"/>
    </xf>
    <xf numFmtId="1" fontId="1" fillId="0" borderId="10" xfId="2" applyNumberFormat="1" applyBorder="1" applyAlignment="1">
      <alignment horizontal="center"/>
    </xf>
    <xf numFmtId="1" fontId="3" fillId="3" borderId="3" xfId="38" applyNumberFormat="1" applyFont="1" applyFill="1" applyBorder="1" applyAlignment="1">
      <alignment horizontal="center"/>
      <protection locked="0"/>
    </xf>
    <xf numFmtId="1" fontId="3" fillId="3" borderId="10" xfId="38" applyNumberFormat="1" applyFont="1" applyFill="1" applyBorder="1" applyAlignment="1">
      <alignment horizontal="center"/>
      <protection locked="0"/>
    </xf>
    <xf numFmtId="0" fontId="2" fillId="0" borderId="11" xfId="2" applyFont="1" applyBorder="1" applyAlignment="1">
      <alignment horizontal="left"/>
    </xf>
    <xf numFmtId="0" fontId="4" fillId="3" borderId="10" xfId="38" applyFont="1" applyFill="1" applyBorder="1" applyAlignment="1">
      <alignment horizontal="center"/>
      <protection locked="0"/>
    </xf>
    <xf numFmtId="1" fontId="1" fillId="2" borderId="3" xfId="2" applyNumberFormat="1" applyFill="1" applyBorder="1" applyAlignment="1">
      <alignment horizontal="center"/>
    </xf>
    <xf numFmtId="1" fontId="1" fillId="0" borderId="3" xfId="2" applyNumberFormat="1" applyFont="1" applyBorder="1" applyAlignment="1">
      <alignment horizontal="center"/>
    </xf>
    <xf numFmtId="1" fontId="1" fillId="0" borderId="10" xfId="2" applyNumberFormat="1" applyFont="1" applyBorder="1" applyAlignment="1">
      <alignment horizontal="center"/>
    </xf>
    <xf numFmtId="0" fontId="2" fillId="0" borderId="0" xfId="2" applyFont="1" applyAlignment="1">
      <alignment horizontal="left"/>
    </xf>
    <xf numFmtId="178" fontId="1" fillId="0" borderId="10" xfId="2" applyNumberFormat="1" applyBorder="1" applyAlignment="1">
      <alignment horizontal="center"/>
    </xf>
    <xf numFmtId="0" fontId="2" fillId="0" borderId="12" xfId="2" applyFont="1" applyBorder="1" applyAlignment="1">
      <alignment horizontal="left"/>
    </xf>
    <xf numFmtId="178" fontId="1" fillId="0" borderId="13" xfId="2" applyNumberFormat="1" applyBorder="1" applyAlignment="1">
      <alignment horizontal="center"/>
    </xf>
    <xf numFmtId="0" fontId="2" fillId="0" borderId="0" xfId="2" applyFont="1" applyBorder="1" applyAlignment="1">
      <alignment horizontal="left"/>
    </xf>
    <xf numFmtId="178" fontId="1" fillId="0" borderId="0" xfId="2" applyNumberFormat="1" applyBorder="1" applyAlignment="1">
      <alignment horizontal="center"/>
    </xf>
    <xf numFmtId="0" fontId="1" fillId="0" borderId="10" xfId="2" applyFont="1" applyBorder="1" applyAlignment="1">
      <alignment horizontal="left"/>
    </xf>
    <xf numFmtId="1" fontId="0" fillId="0" borderId="10" xfId="1" applyNumberFormat="1" applyFont="1" applyBorder="1" applyAlignment="1">
      <alignment horizontal="right"/>
    </xf>
    <xf numFmtId="0" fontId="0" fillId="0" borderId="0" xfId="0" applyAlignment="1">
      <alignment vertical="center"/>
    </xf>
    <xf numFmtId="178" fontId="1" fillId="0" borderId="14" xfId="2" applyNumberFormat="1" applyBorder="1" applyAlignment="1">
      <alignment horizontal="center"/>
    </xf>
    <xf numFmtId="0" fontId="1" fillId="0" borderId="15" xfId="2" applyBorder="1" applyAlignment="1">
      <alignment horizontal="left"/>
    </xf>
    <xf numFmtId="0" fontId="1" fillId="0" borderId="16" xfId="2" applyBorder="1" applyAlignment="1">
      <alignment horizontal="center"/>
    </xf>
    <xf numFmtId="178" fontId="1" fillId="0" borderId="17" xfId="2" applyNumberFormat="1" applyBorder="1" applyAlignment="1">
      <alignment horizontal="center"/>
    </xf>
    <xf numFmtId="0" fontId="1" fillId="0" borderId="12" xfId="2" applyBorder="1" applyAlignment="1">
      <alignment horizontal="left"/>
    </xf>
    <xf numFmtId="0" fontId="1" fillId="0" borderId="18" xfId="2" applyBorder="1" applyAlignment="1">
      <alignment horizontal="center"/>
    </xf>
    <xf numFmtId="178" fontId="5" fillId="0" borderId="1" xfId="2" applyNumberFormat="1" applyFont="1" applyBorder="1" applyAlignment="1">
      <alignment horizontal="center"/>
    </xf>
    <xf numFmtId="0" fontId="2" fillId="0" borderId="19" xfId="2" applyFont="1" applyBorder="1" applyAlignment="1">
      <alignment horizontal="center"/>
    </xf>
    <xf numFmtId="0" fontId="1" fillId="0" borderId="20" xfId="2" applyBorder="1" applyAlignment="1">
      <alignment horizontal="center"/>
    </xf>
    <xf numFmtId="178" fontId="5" fillId="0" borderId="0" xfId="2" applyNumberFormat="1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1" fillId="0" borderId="0" xfId="2" applyBorder="1" applyAlignment="1">
      <alignment horizontal="center"/>
    </xf>
    <xf numFmtId="44" fontId="2" fillId="0" borderId="0" xfId="1" applyFont="1" applyAlignment="1">
      <alignment horizontal="center"/>
    </xf>
    <xf numFmtId="0" fontId="1" fillId="2" borderId="10" xfId="2" applyFill="1" applyBorder="1" applyAlignment="1">
      <alignment horizontal="center"/>
    </xf>
    <xf numFmtId="0" fontId="1" fillId="3" borderId="10" xfId="2" applyFill="1" applyBorder="1" applyAlignment="1">
      <alignment horizontal="center"/>
    </xf>
    <xf numFmtId="0" fontId="1" fillId="4" borderId="10" xfId="2" applyFill="1" applyBorder="1" applyAlignment="1">
      <alignment horizontal="center"/>
    </xf>
    <xf numFmtId="176" fontId="0" fillId="0" borderId="0" xfId="0" applyNumberFormat="1">
      <alignment vertical="center"/>
    </xf>
  </cellXfs>
  <cellStyles count="52">
    <cellStyle name="Normal" xfId="0" builtinId="0"/>
    <cellStyle name="Currency 2" xfId="1"/>
    <cellStyle name="Normal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Adjustable" xfId="38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2"/>
  <sheetViews>
    <sheetView topLeftCell="A40" workbookViewId="0">
      <selection activeCell="B66" sqref="B66"/>
    </sheetView>
  </sheetViews>
  <sheetFormatPr defaultColWidth="9" defaultRowHeight="14"/>
  <cols>
    <col min="6" max="6" width="12.6875"/>
  </cols>
  <sheetData>
    <row r="1" spans="1:9">
      <c r="A1" t="s">
        <v>0</v>
      </c>
      <c r="B1">
        <v>1200</v>
      </c>
      <c r="D1" t="s">
        <v>1</v>
      </c>
      <c r="E1">
        <f>SUM(C8:L8)</f>
        <v>12000</v>
      </c>
      <c r="G1" s="3" t="s">
        <v>2</v>
      </c>
      <c r="H1" s="3"/>
      <c r="I1" s="3"/>
    </row>
    <row r="2" spans="1:9">
      <c r="A2" t="s">
        <v>3</v>
      </c>
      <c r="B2">
        <v>1</v>
      </c>
      <c r="D2" t="s">
        <v>4</v>
      </c>
      <c r="E2">
        <f>SUM(C11:L11)</f>
        <v>1480</v>
      </c>
      <c r="G2" s="3"/>
      <c r="H2" s="3"/>
      <c r="I2" s="3"/>
    </row>
    <row r="3" spans="4:9">
      <c r="D3" t="s">
        <v>5</v>
      </c>
      <c r="E3">
        <f>E2+E1</f>
        <v>13480</v>
      </c>
      <c r="G3" s="3"/>
      <c r="H3" s="3"/>
      <c r="I3" s="3"/>
    </row>
    <row r="5" spans="1:12">
      <c r="A5" t="s">
        <v>6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</row>
    <row r="6" spans="1:12">
      <c r="A6" t="s">
        <v>7</v>
      </c>
      <c r="C6">
        <v>200</v>
      </c>
      <c r="D6">
        <v>180</v>
      </c>
      <c r="E6">
        <v>220</v>
      </c>
      <c r="F6">
        <v>170</v>
      </c>
      <c r="G6">
        <v>160</v>
      </c>
      <c r="H6">
        <v>170</v>
      </c>
      <c r="I6">
        <v>180</v>
      </c>
      <c r="J6">
        <v>190</v>
      </c>
      <c r="K6">
        <v>220</v>
      </c>
      <c r="L6">
        <v>210</v>
      </c>
    </row>
    <row r="7" spans="1:12">
      <c r="A7" t="s">
        <v>8</v>
      </c>
      <c r="C7">
        <f>(SUM($C6:$L6)-$C$9)/10</f>
        <v>160</v>
      </c>
      <c r="D7">
        <f t="shared" ref="D7:L7" si="0">(SUM($C6:$L6)-$C$9)/10</f>
        <v>160</v>
      </c>
      <c r="E7">
        <f t="shared" si="0"/>
        <v>160</v>
      </c>
      <c r="F7">
        <f t="shared" si="0"/>
        <v>160</v>
      </c>
      <c r="G7">
        <f t="shared" si="0"/>
        <v>160</v>
      </c>
      <c r="H7">
        <f t="shared" si="0"/>
        <v>160</v>
      </c>
      <c r="I7">
        <f t="shared" si="0"/>
        <v>160</v>
      </c>
      <c r="J7">
        <f t="shared" si="0"/>
        <v>160</v>
      </c>
      <c r="K7">
        <f t="shared" si="0"/>
        <v>160</v>
      </c>
      <c r="L7">
        <f t="shared" si="0"/>
        <v>160</v>
      </c>
    </row>
    <row r="8" spans="1:12">
      <c r="A8" t="s">
        <v>1</v>
      </c>
      <c r="C8">
        <f>IF(C7&gt;0,$B$1,0)</f>
        <v>1200</v>
      </c>
      <c r="D8">
        <f t="shared" ref="D8:L8" si="1">IF(D7&gt;0,$B$1,0)</f>
        <v>1200</v>
      </c>
      <c r="E8">
        <f t="shared" si="1"/>
        <v>1200</v>
      </c>
      <c r="F8">
        <f t="shared" si="1"/>
        <v>1200</v>
      </c>
      <c r="G8">
        <f t="shared" si="1"/>
        <v>1200</v>
      </c>
      <c r="H8">
        <f t="shared" si="1"/>
        <v>1200</v>
      </c>
      <c r="I8">
        <f t="shared" si="1"/>
        <v>1200</v>
      </c>
      <c r="J8">
        <f t="shared" si="1"/>
        <v>1200</v>
      </c>
      <c r="K8">
        <f t="shared" si="1"/>
        <v>1200</v>
      </c>
      <c r="L8">
        <f t="shared" si="1"/>
        <v>1200</v>
      </c>
    </row>
    <row r="9" spans="1:12">
      <c r="A9" t="s">
        <v>9</v>
      </c>
      <c r="C9">
        <f>B10</f>
        <v>300</v>
      </c>
      <c r="D9">
        <f>C10</f>
        <v>260</v>
      </c>
      <c r="E9">
        <f t="shared" ref="E9:L9" si="2">D10</f>
        <v>240</v>
      </c>
      <c r="F9">
        <f t="shared" si="2"/>
        <v>180</v>
      </c>
      <c r="G9">
        <f t="shared" si="2"/>
        <v>170</v>
      </c>
      <c r="H9">
        <f t="shared" si="2"/>
        <v>170</v>
      </c>
      <c r="I9">
        <f t="shared" si="2"/>
        <v>160</v>
      </c>
      <c r="J9">
        <f t="shared" si="2"/>
        <v>140</v>
      </c>
      <c r="K9">
        <f t="shared" si="2"/>
        <v>110</v>
      </c>
      <c r="L9">
        <f t="shared" si="2"/>
        <v>50</v>
      </c>
    </row>
    <row r="10" spans="1:12">
      <c r="A10" t="s">
        <v>10</v>
      </c>
      <c r="B10">
        <v>300</v>
      </c>
      <c r="C10">
        <f>C7-C6+C9</f>
        <v>260</v>
      </c>
      <c r="D10">
        <f t="shared" ref="D10:L10" si="3">D7-D6+D9</f>
        <v>240</v>
      </c>
      <c r="E10">
        <f t="shared" si="3"/>
        <v>180</v>
      </c>
      <c r="F10">
        <f t="shared" si="3"/>
        <v>170</v>
      </c>
      <c r="G10">
        <f t="shared" si="3"/>
        <v>170</v>
      </c>
      <c r="H10">
        <f t="shared" si="3"/>
        <v>160</v>
      </c>
      <c r="I10">
        <f t="shared" si="3"/>
        <v>140</v>
      </c>
      <c r="J10">
        <f t="shared" si="3"/>
        <v>110</v>
      </c>
      <c r="K10">
        <f t="shared" si="3"/>
        <v>50</v>
      </c>
      <c r="L10">
        <f t="shared" si="3"/>
        <v>0</v>
      </c>
    </row>
    <row r="11" spans="1:12">
      <c r="A11" t="s">
        <v>4</v>
      </c>
      <c r="C11">
        <f>IF(C10&gt;0,C10*$B$2,0)</f>
        <v>260</v>
      </c>
      <c r="D11">
        <f t="shared" ref="D11:L11" si="4">IF(D10&gt;0,D10*$B$2,0)</f>
        <v>240</v>
      </c>
      <c r="E11">
        <f t="shared" si="4"/>
        <v>180</v>
      </c>
      <c r="F11">
        <f t="shared" si="4"/>
        <v>170</v>
      </c>
      <c r="G11">
        <f t="shared" si="4"/>
        <v>170</v>
      </c>
      <c r="H11">
        <f t="shared" si="4"/>
        <v>160</v>
      </c>
      <c r="I11">
        <f t="shared" si="4"/>
        <v>140</v>
      </c>
      <c r="J11">
        <f t="shared" si="4"/>
        <v>110</v>
      </c>
      <c r="K11">
        <f t="shared" si="4"/>
        <v>50</v>
      </c>
      <c r="L11">
        <f t="shared" si="4"/>
        <v>0</v>
      </c>
    </row>
    <row r="14" spans="4:9">
      <c r="D14" t="s">
        <v>1</v>
      </c>
      <c r="E14">
        <f>SUM(C21:L21)</f>
        <v>10800</v>
      </c>
      <c r="G14" s="3" t="s">
        <v>11</v>
      </c>
      <c r="H14" s="3"/>
      <c r="I14" s="3"/>
    </row>
    <row r="15" spans="4:9">
      <c r="D15" t="s">
        <v>4</v>
      </c>
      <c r="E15">
        <f>SUM(C24:L24)</f>
        <v>100</v>
      </c>
      <c r="G15" s="3"/>
      <c r="H15" s="3"/>
      <c r="I15" s="3"/>
    </row>
    <row r="16" spans="4:9">
      <c r="D16" t="s">
        <v>5</v>
      </c>
      <c r="E16">
        <f>E15+E14</f>
        <v>10900</v>
      </c>
      <c r="G16" s="3"/>
      <c r="H16" s="3"/>
      <c r="I16" s="3"/>
    </row>
    <row r="18" spans="1:12">
      <c r="A18" t="s">
        <v>6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1:12">
      <c r="A19" t="s">
        <v>7</v>
      </c>
      <c r="C19">
        <v>200</v>
      </c>
      <c r="D19">
        <v>180</v>
      </c>
      <c r="E19">
        <v>220</v>
      </c>
      <c r="F19">
        <v>170</v>
      </c>
      <c r="G19">
        <v>160</v>
      </c>
      <c r="H19">
        <v>170</v>
      </c>
      <c r="I19">
        <v>180</v>
      </c>
      <c r="J19">
        <v>190</v>
      </c>
      <c r="K19">
        <v>220</v>
      </c>
      <c r="L19">
        <v>210</v>
      </c>
    </row>
    <row r="20" spans="1:12">
      <c r="A20" t="s">
        <v>8</v>
      </c>
      <c r="C20">
        <f>IF(C19&gt;B23,C19-B23,0)</f>
        <v>0</v>
      </c>
      <c r="D20">
        <f t="shared" ref="D20:L20" si="5">IF(D19&gt;C23,D19-C23,0)</f>
        <v>80</v>
      </c>
      <c r="E20">
        <f t="shared" si="5"/>
        <v>220</v>
      </c>
      <c r="F20">
        <f t="shared" si="5"/>
        <v>170</v>
      </c>
      <c r="G20">
        <f t="shared" si="5"/>
        <v>160</v>
      </c>
      <c r="H20">
        <f t="shared" si="5"/>
        <v>170</v>
      </c>
      <c r="I20">
        <f t="shared" si="5"/>
        <v>180</v>
      </c>
      <c r="J20">
        <f t="shared" si="5"/>
        <v>190</v>
      </c>
      <c r="K20">
        <f t="shared" si="5"/>
        <v>220</v>
      </c>
      <c r="L20">
        <f t="shared" si="5"/>
        <v>210</v>
      </c>
    </row>
    <row r="21" spans="1:12">
      <c r="A21" t="s">
        <v>1</v>
      </c>
      <c r="C21">
        <f>IF(C20&gt;0,$B$1,0)</f>
        <v>0</v>
      </c>
      <c r="D21">
        <f>IF(D20&gt;0,$B$1,0)</f>
        <v>1200</v>
      </c>
      <c r="E21">
        <f>IF(E20&gt;0,$B$1,0)</f>
        <v>1200</v>
      </c>
      <c r="F21">
        <f>IF(F20&gt;0,$B$1,0)</f>
        <v>1200</v>
      </c>
      <c r="G21">
        <f>IF(G20&gt;0,$B$1,0)</f>
        <v>1200</v>
      </c>
      <c r="H21">
        <f>IF(H20&gt;0,$B$1,0)</f>
        <v>1200</v>
      </c>
      <c r="I21">
        <f>IF(I20&gt;0,$B$1,0)</f>
        <v>1200</v>
      </c>
      <c r="J21">
        <f>IF(J20&gt;0,$B$1,0)</f>
        <v>1200</v>
      </c>
      <c r="K21">
        <f>IF(K20&gt;0,$B$1,0)</f>
        <v>1200</v>
      </c>
      <c r="L21">
        <f>IF(L20&gt;0,$B$1,0)</f>
        <v>1200</v>
      </c>
    </row>
    <row r="22" spans="1:12">
      <c r="A22" t="s">
        <v>9</v>
      </c>
      <c r="C22">
        <f t="shared" ref="C22:L22" si="6">B23</f>
        <v>300</v>
      </c>
      <c r="D22">
        <f t="shared" si="6"/>
        <v>100</v>
      </c>
      <c r="E22">
        <f t="shared" si="6"/>
        <v>0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0</v>
      </c>
    </row>
    <row r="23" spans="1:12">
      <c r="A23" t="s">
        <v>10</v>
      </c>
      <c r="B23">
        <v>300</v>
      </c>
      <c r="C23">
        <f t="shared" ref="C23:L23" si="7">C20-C19+C22</f>
        <v>100</v>
      </c>
      <c r="D23">
        <f t="shared" si="7"/>
        <v>0</v>
      </c>
      <c r="E23">
        <f t="shared" si="7"/>
        <v>0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  <c r="K23">
        <f t="shared" si="7"/>
        <v>0</v>
      </c>
      <c r="L23">
        <f t="shared" si="7"/>
        <v>0</v>
      </c>
    </row>
    <row r="24" spans="1:12">
      <c r="A24" t="s">
        <v>4</v>
      </c>
      <c r="C24">
        <f>IF(C23&gt;0,C23*$B$2,0)</f>
        <v>100</v>
      </c>
      <c r="D24">
        <f>IF(D23&gt;0,D23*$B$2,0)</f>
        <v>0</v>
      </c>
      <c r="E24">
        <f>IF(E23&gt;0,E23*$B$2,0)</f>
        <v>0</v>
      </c>
      <c r="F24">
        <f>IF(F23&gt;0,F23*$B$2,0)</f>
        <v>0</v>
      </c>
      <c r="G24">
        <f>IF(G23&gt;0,G23*$B$2,0)</f>
        <v>0</v>
      </c>
      <c r="H24">
        <f>IF(H23&gt;0,H23*$B$2,0)</f>
        <v>0</v>
      </c>
      <c r="I24">
        <f>IF(I23&gt;0,I23*$B$2,0)</f>
        <v>0</v>
      </c>
      <c r="J24">
        <f>IF(J23&gt;0,J23*$B$2,0)</f>
        <v>0</v>
      </c>
      <c r="K24">
        <f>IF(K23&gt;0,K23*$B$2,0)</f>
        <v>0</v>
      </c>
      <c r="L24">
        <f>IF(L23&gt;0,L23*$B$2,0)</f>
        <v>0</v>
      </c>
    </row>
    <row r="27" spans="4:9">
      <c r="D27" t="s">
        <v>1</v>
      </c>
      <c r="E27">
        <f>SUM(C34:L34)</f>
        <v>3600</v>
      </c>
      <c r="G27" s="3" t="s">
        <v>12</v>
      </c>
      <c r="H27" s="3"/>
      <c r="I27" s="3"/>
    </row>
    <row r="28" spans="4:9">
      <c r="D28" t="s">
        <v>4</v>
      </c>
      <c r="E28">
        <f>SUM(C37:L37)</f>
        <v>1910</v>
      </c>
      <c r="G28" s="3"/>
      <c r="H28" s="3"/>
      <c r="I28" s="3"/>
    </row>
    <row r="29" spans="4:9">
      <c r="D29" t="s">
        <v>5</v>
      </c>
      <c r="E29">
        <f>E28+E27</f>
        <v>5510</v>
      </c>
      <c r="G29" s="3"/>
      <c r="H29" s="3"/>
      <c r="I29" s="3"/>
    </row>
    <row r="31" spans="1:12">
      <c r="A31" t="s">
        <v>6</v>
      </c>
      <c r="B31">
        <v>0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  <c r="L31">
        <v>10</v>
      </c>
    </row>
    <row r="32" spans="1:12">
      <c r="A32" t="s">
        <v>7</v>
      </c>
      <c r="C32">
        <v>200</v>
      </c>
      <c r="D32">
        <v>180</v>
      </c>
      <c r="E32">
        <v>220</v>
      </c>
      <c r="F32">
        <v>170</v>
      </c>
      <c r="G32">
        <v>160</v>
      </c>
      <c r="H32">
        <v>170</v>
      </c>
      <c r="I32">
        <v>180</v>
      </c>
      <c r="J32">
        <v>190</v>
      </c>
      <c r="K32">
        <v>220</v>
      </c>
      <c r="L32">
        <v>210</v>
      </c>
    </row>
    <row r="33" spans="1:12">
      <c r="A33" t="s">
        <v>8</v>
      </c>
      <c r="C33">
        <f t="shared" ref="C33:L33" si="8">IF(C32&gt;B36,C32-B36,0)</f>
        <v>0</v>
      </c>
      <c r="D33">
        <v>630</v>
      </c>
      <c r="E33">
        <f t="shared" si="8"/>
        <v>0</v>
      </c>
      <c r="F33">
        <f t="shared" si="8"/>
        <v>0</v>
      </c>
      <c r="G33">
        <f t="shared" si="8"/>
        <v>0</v>
      </c>
      <c r="H33">
        <v>540</v>
      </c>
      <c r="I33">
        <f t="shared" si="8"/>
        <v>0</v>
      </c>
      <c r="J33">
        <f t="shared" si="8"/>
        <v>0</v>
      </c>
      <c r="K33">
        <v>430</v>
      </c>
      <c r="L33">
        <f t="shared" si="8"/>
        <v>0</v>
      </c>
    </row>
    <row r="34" spans="1:12">
      <c r="A34" t="s">
        <v>1</v>
      </c>
      <c r="C34">
        <f>IF(C33&gt;0,$B$1,0)</f>
        <v>0</v>
      </c>
      <c r="D34">
        <f>IF(D33&gt;0,$B$1,0)</f>
        <v>1200</v>
      </c>
      <c r="E34">
        <f>IF(E33&gt;0,$B$1,0)</f>
        <v>0</v>
      </c>
      <c r="F34">
        <f>IF(F33&gt;0,$B$1,0)</f>
        <v>0</v>
      </c>
      <c r="G34">
        <f>IF(G33&gt;0,$B$1,0)</f>
        <v>0</v>
      </c>
      <c r="H34">
        <f>IF(H33&gt;0,$B$1,0)</f>
        <v>1200</v>
      </c>
      <c r="I34">
        <f>IF(I33&gt;0,$B$1,0)</f>
        <v>0</v>
      </c>
      <c r="J34">
        <f>IF(J33&gt;0,$B$1,0)</f>
        <v>0</v>
      </c>
      <c r="K34">
        <f>IF(K33&gt;0,$B$1,0)</f>
        <v>1200</v>
      </c>
      <c r="L34">
        <f>IF(L33&gt;0,$B$1,0)</f>
        <v>0</v>
      </c>
    </row>
    <row r="35" spans="1:12">
      <c r="A35" t="s">
        <v>9</v>
      </c>
      <c r="C35">
        <f t="shared" ref="C35:L35" si="9">B36</f>
        <v>300</v>
      </c>
      <c r="D35">
        <f t="shared" si="9"/>
        <v>100</v>
      </c>
      <c r="E35">
        <f t="shared" si="9"/>
        <v>550</v>
      </c>
      <c r="F35">
        <f t="shared" si="9"/>
        <v>330</v>
      </c>
      <c r="G35">
        <f t="shared" si="9"/>
        <v>160</v>
      </c>
      <c r="H35">
        <f t="shared" si="9"/>
        <v>0</v>
      </c>
      <c r="I35">
        <f t="shared" si="9"/>
        <v>370</v>
      </c>
      <c r="J35">
        <f t="shared" si="9"/>
        <v>190</v>
      </c>
      <c r="K35">
        <f t="shared" si="9"/>
        <v>0</v>
      </c>
      <c r="L35">
        <f t="shared" si="9"/>
        <v>210</v>
      </c>
    </row>
    <row r="36" spans="1:12">
      <c r="A36" t="s">
        <v>10</v>
      </c>
      <c r="B36">
        <v>300</v>
      </c>
      <c r="C36">
        <f t="shared" ref="C36:L36" si="10">C33-C32+C35</f>
        <v>100</v>
      </c>
      <c r="D36">
        <f t="shared" si="10"/>
        <v>550</v>
      </c>
      <c r="E36">
        <f t="shared" si="10"/>
        <v>330</v>
      </c>
      <c r="F36">
        <f t="shared" si="10"/>
        <v>160</v>
      </c>
      <c r="G36">
        <f t="shared" si="10"/>
        <v>0</v>
      </c>
      <c r="H36">
        <f t="shared" si="10"/>
        <v>370</v>
      </c>
      <c r="I36">
        <f t="shared" si="10"/>
        <v>190</v>
      </c>
      <c r="J36">
        <f t="shared" si="10"/>
        <v>0</v>
      </c>
      <c r="K36">
        <f t="shared" si="10"/>
        <v>210</v>
      </c>
      <c r="L36">
        <f t="shared" si="10"/>
        <v>0</v>
      </c>
    </row>
    <row r="37" spans="1:12">
      <c r="A37" t="s">
        <v>4</v>
      </c>
      <c r="C37">
        <f>IF(C36&gt;0,C36*$B$2,0)</f>
        <v>100</v>
      </c>
      <c r="D37">
        <f>IF(D36&gt;0,D36*$B$2,0)</f>
        <v>550</v>
      </c>
      <c r="E37">
        <f>IF(E36&gt;0,E36*$B$2,0)</f>
        <v>330</v>
      </c>
      <c r="F37">
        <f>IF(F36&gt;0,F36*$B$2,0)</f>
        <v>160</v>
      </c>
      <c r="G37">
        <f>IF(G36&gt;0,G36*$B$2,0)</f>
        <v>0</v>
      </c>
      <c r="H37">
        <f>IF(H36&gt;0,H36*$B$2,0)</f>
        <v>370</v>
      </c>
      <c r="I37">
        <f>IF(I36&gt;0,I36*$B$2,0)</f>
        <v>190</v>
      </c>
      <c r="J37">
        <f>IF(J36&gt;0,J36*$B$2,0)</f>
        <v>0</v>
      </c>
      <c r="K37">
        <f>IF(K36&gt;0,K36*$B$2,0)</f>
        <v>210</v>
      </c>
      <c r="L37">
        <f>IF(L36&gt;0,L36*$B$2,0)</f>
        <v>0</v>
      </c>
    </row>
    <row r="38" spans="1:12">
      <c r="A38" t="s">
        <v>13</v>
      </c>
      <c r="C38">
        <v>0</v>
      </c>
      <c r="D38">
        <v>80</v>
      </c>
      <c r="E38">
        <v>220</v>
      </c>
      <c r="F38">
        <v>170</v>
      </c>
      <c r="G38">
        <v>160</v>
      </c>
      <c r="H38">
        <v>170</v>
      </c>
      <c r="I38">
        <v>180</v>
      </c>
      <c r="J38">
        <v>190</v>
      </c>
      <c r="K38">
        <v>220</v>
      </c>
      <c r="L38">
        <v>210</v>
      </c>
    </row>
    <row r="43" spans="1:3">
      <c r="A43" s="3" t="s">
        <v>14</v>
      </c>
      <c r="B43" s="3"/>
      <c r="C43" s="3"/>
    </row>
    <row r="44" spans="1:3">
      <c r="A44" s="3"/>
      <c r="B44" s="3"/>
      <c r="C44" s="3"/>
    </row>
    <row r="45" spans="1:13">
      <c r="A45" s="3"/>
      <c r="B45" s="3"/>
      <c r="C45" s="3"/>
      <c r="D45" s="4"/>
      <c r="E45" s="4"/>
      <c r="F45" s="4"/>
      <c r="G45" s="4"/>
      <c r="H45" s="4"/>
      <c r="I45" s="53"/>
      <c r="J45" s="11" t="s">
        <v>15</v>
      </c>
      <c r="K45" s="4"/>
      <c r="L45" s="6"/>
      <c r="M45" s="6"/>
    </row>
    <row r="46" ht="14.75" spans="1:13">
      <c r="A46" s="5"/>
      <c r="B46" s="6"/>
      <c r="C46" s="6"/>
      <c r="D46" s="6"/>
      <c r="E46" s="6"/>
      <c r="F46" s="6"/>
      <c r="G46" s="6"/>
      <c r="H46" s="6"/>
      <c r="I46" s="54"/>
      <c r="J46" s="11" t="s">
        <v>16</v>
      </c>
      <c r="K46" s="4"/>
      <c r="L46" s="6"/>
      <c r="M46" s="6"/>
    </row>
    <row r="47" spans="1:13">
      <c r="A47" s="7" t="s">
        <v>17</v>
      </c>
      <c r="B47" s="8">
        <v>0</v>
      </c>
      <c r="C47" s="6"/>
      <c r="D47" s="6"/>
      <c r="E47" s="40">
        <f>SUM(B62:K62)</f>
        <v>3600</v>
      </c>
      <c r="F47" s="41" t="s">
        <v>18</v>
      </c>
      <c r="G47" s="42"/>
      <c r="H47" s="6"/>
      <c r="I47" s="55"/>
      <c r="J47" s="11" t="s">
        <v>19</v>
      </c>
      <c r="K47" s="4"/>
      <c r="L47" s="6"/>
      <c r="M47" s="6"/>
    </row>
    <row r="48" ht="14.75" spans="1:13">
      <c r="A48" s="9" t="s">
        <v>20</v>
      </c>
      <c r="B48" s="10">
        <v>1200</v>
      </c>
      <c r="C48" s="11" t="s">
        <v>21</v>
      </c>
      <c r="D48" s="6"/>
      <c r="E48" s="43">
        <f>SUM(B63:K63)</f>
        <v>1830</v>
      </c>
      <c r="F48" s="44" t="s">
        <v>22</v>
      </c>
      <c r="G48" s="45"/>
      <c r="H48" s="6"/>
      <c r="I48" s="6"/>
      <c r="J48" s="6"/>
      <c r="K48" s="6"/>
      <c r="L48" s="6"/>
      <c r="M48" s="6"/>
    </row>
    <row r="49" ht="14.75" spans="1:13">
      <c r="A49" s="9" t="s">
        <v>23</v>
      </c>
      <c r="B49" s="12">
        <v>1</v>
      </c>
      <c r="C49" s="11" t="s">
        <v>24</v>
      </c>
      <c r="D49" s="6"/>
      <c r="E49" s="46">
        <f>SUM(B64:K64)</f>
        <v>5430</v>
      </c>
      <c r="F49" s="47" t="s">
        <v>25</v>
      </c>
      <c r="G49" s="48"/>
      <c r="H49" s="6"/>
      <c r="I49" s="6"/>
      <c r="J49" s="6"/>
      <c r="K49" s="6"/>
      <c r="L49" s="6"/>
      <c r="M49" s="6"/>
    </row>
    <row r="50" spans="1:13">
      <c r="A50" s="9" t="s">
        <v>26</v>
      </c>
      <c r="B50" s="13">
        <v>2000</v>
      </c>
      <c r="C50" s="11"/>
      <c r="D50" s="6"/>
      <c r="E50" s="49"/>
      <c r="F50" s="50"/>
      <c r="G50" s="51"/>
      <c r="H50" s="6"/>
      <c r="I50" s="6"/>
      <c r="J50" s="6"/>
      <c r="K50" s="6"/>
      <c r="L50" s="6"/>
      <c r="M50" s="6"/>
    </row>
    <row r="51" ht="14.75" spans="1:13">
      <c r="A51" s="14" t="s">
        <v>27</v>
      </c>
      <c r="B51" s="15">
        <v>99999</v>
      </c>
      <c r="C51" s="11" t="s">
        <v>28</v>
      </c>
      <c r="D51" s="6"/>
      <c r="E51" s="49"/>
      <c r="F51" s="50"/>
      <c r="G51" s="51"/>
      <c r="H51" s="6"/>
      <c r="I51" s="6"/>
      <c r="J51" s="6"/>
      <c r="K51" s="6"/>
      <c r="L51" s="6"/>
      <c r="M51" s="6"/>
    </row>
    <row r="52" ht="14.75" spans="1:13">
      <c r="A52" s="5"/>
      <c r="B52" s="16"/>
      <c r="C52" s="6"/>
      <c r="D52" s="16"/>
      <c r="E52" s="52"/>
      <c r="F52" s="16"/>
      <c r="G52" s="6"/>
      <c r="H52" s="16"/>
      <c r="I52" s="6"/>
      <c r="J52" s="16"/>
      <c r="K52" s="6"/>
      <c r="L52" s="16"/>
      <c r="M52" s="16"/>
    </row>
    <row r="53" ht="14.75" spans="1:13">
      <c r="A53" s="17" t="s">
        <v>29</v>
      </c>
      <c r="B53" s="18">
        <v>1</v>
      </c>
      <c r="C53" s="18">
        <v>2</v>
      </c>
      <c r="D53" s="18">
        <v>3</v>
      </c>
      <c r="E53" s="18">
        <v>4</v>
      </c>
      <c r="F53" s="18">
        <v>5</v>
      </c>
      <c r="G53" s="18">
        <v>6</v>
      </c>
      <c r="H53" s="18">
        <v>7</v>
      </c>
      <c r="I53" s="18">
        <v>8</v>
      </c>
      <c r="J53" s="18">
        <v>9</v>
      </c>
      <c r="K53" s="18">
        <v>10</v>
      </c>
      <c r="L53" s="6"/>
      <c r="M53" s="6"/>
    </row>
    <row r="54" spans="1:13">
      <c r="A54" s="19" t="s">
        <v>30</v>
      </c>
      <c r="B54" s="20">
        <v>200</v>
      </c>
      <c r="C54" s="21">
        <v>180</v>
      </c>
      <c r="D54" s="21">
        <v>220</v>
      </c>
      <c r="E54" s="21">
        <v>170</v>
      </c>
      <c r="F54" s="21">
        <v>160</v>
      </c>
      <c r="G54" s="21">
        <v>170</v>
      </c>
      <c r="H54" s="21">
        <v>180</v>
      </c>
      <c r="I54" s="21">
        <v>190</v>
      </c>
      <c r="J54" s="21">
        <v>220</v>
      </c>
      <c r="K54" s="21">
        <v>210</v>
      </c>
      <c r="L54" s="6"/>
      <c r="M54" s="6"/>
    </row>
    <row r="55" spans="1:13">
      <c r="A55" s="19" t="s">
        <v>31</v>
      </c>
      <c r="B55" s="22">
        <v>300</v>
      </c>
      <c r="C55" s="23">
        <f t="shared" ref="C55:M55" si="11">B59</f>
        <v>100</v>
      </c>
      <c r="D55" s="23">
        <f t="shared" si="11"/>
        <v>390</v>
      </c>
      <c r="E55" s="23">
        <f t="shared" si="11"/>
        <v>170</v>
      </c>
      <c r="F55" s="23">
        <f t="shared" si="11"/>
        <v>0</v>
      </c>
      <c r="G55" s="23">
        <f t="shared" si="11"/>
        <v>350</v>
      </c>
      <c r="H55" s="23">
        <f t="shared" si="11"/>
        <v>180</v>
      </c>
      <c r="I55" s="23">
        <f t="shared" si="11"/>
        <v>0</v>
      </c>
      <c r="J55" s="23">
        <f t="shared" si="11"/>
        <v>430</v>
      </c>
      <c r="K55" s="23">
        <f t="shared" si="11"/>
        <v>210</v>
      </c>
      <c r="L55" s="6"/>
      <c r="M55" s="6"/>
    </row>
    <row r="56" spans="1:13">
      <c r="A56" s="19" t="s">
        <v>32</v>
      </c>
      <c r="B56" s="24">
        <v>0</v>
      </c>
      <c r="C56" s="25">
        <v>470</v>
      </c>
      <c r="D56" s="25">
        <v>0</v>
      </c>
      <c r="E56" s="25">
        <v>0</v>
      </c>
      <c r="F56" s="25">
        <v>510</v>
      </c>
      <c r="G56" s="25">
        <v>0</v>
      </c>
      <c r="H56" s="25">
        <v>0</v>
      </c>
      <c r="I56" s="25">
        <v>620</v>
      </c>
      <c r="J56" s="25">
        <v>0</v>
      </c>
      <c r="K56" s="25">
        <v>0</v>
      </c>
      <c r="L56" s="6"/>
      <c r="M56" s="6"/>
    </row>
    <row r="57" spans="1:13">
      <c r="A57" s="26" t="s">
        <v>33</v>
      </c>
      <c r="B57" s="27">
        <v>0</v>
      </c>
      <c r="C57" s="27">
        <v>1</v>
      </c>
      <c r="D57" s="27">
        <v>0</v>
      </c>
      <c r="E57" s="27">
        <v>0</v>
      </c>
      <c r="F57" s="27">
        <v>1</v>
      </c>
      <c r="G57" s="27">
        <v>0</v>
      </c>
      <c r="H57" s="27">
        <v>0</v>
      </c>
      <c r="I57" s="27">
        <v>1</v>
      </c>
      <c r="J57" s="27">
        <v>0</v>
      </c>
      <c r="K57" s="27">
        <v>0</v>
      </c>
      <c r="L57" s="6"/>
      <c r="M57" s="6"/>
    </row>
    <row r="58" spans="1:13">
      <c r="A58" s="19" t="s">
        <v>27</v>
      </c>
      <c r="B58" s="28">
        <f>$B51</f>
        <v>99999</v>
      </c>
      <c r="C58" s="28">
        <f t="shared" ref="C58:K58" si="12">$B51</f>
        <v>99999</v>
      </c>
      <c r="D58" s="28">
        <f t="shared" si="12"/>
        <v>99999</v>
      </c>
      <c r="E58" s="28">
        <f t="shared" si="12"/>
        <v>99999</v>
      </c>
      <c r="F58" s="28">
        <f t="shared" si="12"/>
        <v>99999</v>
      </c>
      <c r="G58" s="28">
        <f t="shared" si="12"/>
        <v>99999</v>
      </c>
      <c r="H58" s="28">
        <f t="shared" si="12"/>
        <v>99999</v>
      </c>
      <c r="I58" s="28">
        <f t="shared" si="12"/>
        <v>99999</v>
      </c>
      <c r="J58" s="28">
        <f t="shared" si="12"/>
        <v>99999</v>
      </c>
      <c r="K58" s="28">
        <f t="shared" si="12"/>
        <v>99999</v>
      </c>
      <c r="L58" s="6"/>
      <c r="M58" s="6"/>
    </row>
    <row r="59" spans="1:13">
      <c r="A59" s="19" t="s">
        <v>34</v>
      </c>
      <c r="B59" s="29">
        <f t="shared" ref="B59:M59" si="13">B55+B56-B54</f>
        <v>100</v>
      </c>
      <c r="C59" s="30">
        <f t="shared" si="13"/>
        <v>390</v>
      </c>
      <c r="D59" s="30">
        <f t="shared" si="13"/>
        <v>170</v>
      </c>
      <c r="E59" s="30">
        <f t="shared" si="13"/>
        <v>0</v>
      </c>
      <c r="F59" s="30">
        <f t="shared" si="13"/>
        <v>350</v>
      </c>
      <c r="G59" s="30">
        <f t="shared" si="13"/>
        <v>180</v>
      </c>
      <c r="H59" s="30">
        <f t="shared" si="13"/>
        <v>0</v>
      </c>
      <c r="I59" s="30">
        <f t="shared" si="13"/>
        <v>430</v>
      </c>
      <c r="J59" s="30">
        <f t="shared" si="13"/>
        <v>210</v>
      </c>
      <c r="K59" s="30">
        <f t="shared" si="13"/>
        <v>0</v>
      </c>
      <c r="L59" s="6"/>
      <c r="M59" s="6"/>
    </row>
    <row r="60" ht="14.75" spans="1:13">
      <c r="A60" s="31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>
      <c r="A61" s="17" t="s">
        <v>29</v>
      </c>
      <c r="B61" s="18">
        <v>1</v>
      </c>
      <c r="C61" s="18">
        <v>2</v>
      </c>
      <c r="D61" s="18">
        <v>3</v>
      </c>
      <c r="E61" s="18">
        <v>4</v>
      </c>
      <c r="F61" s="18">
        <v>5</v>
      </c>
      <c r="G61" s="18">
        <v>6</v>
      </c>
      <c r="H61" s="18">
        <v>7</v>
      </c>
      <c r="I61" s="18">
        <v>8</v>
      </c>
      <c r="J61" s="18">
        <v>9</v>
      </c>
      <c r="K61" s="18">
        <v>10</v>
      </c>
      <c r="L61" s="6"/>
      <c r="M61" s="6"/>
    </row>
    <row r="62" spans="1:13">
      <c r="A62" s="26" t="s">
        <v>35</v>
      </c>
      <c r="B62" s="32">
        <f>$B$48*B57</f>
        <v>0</v>
      </c>
      <c r="C62" s="32">
        <f>$B$48*C57</f>
        <v>1200</v>
      </c>
      <c r="D62" s="32">
        <f t="shared" ref="D62:K62" si="14">$B$48*D57</f>
        <v>0</v>
      </c>
      <c r="E62" s="32">
        <f t="shared" si="14"/>
        <v>0</v>
      </c>
      <c r="F62" s="32">
        <f t="shared" si="14"/>
        <v>1200</v>
      </c>
      <c r="G62" s="32">
        <f t="shared" si="14"/>
        <v>0</v>
      </c>
      <c r="H62" s="32">
        <f t="shared" si="14"/>
        <v>0</v>
      </c>
      <c r="I62" s="32">
        <f t="shared" si="14"/>
        <v>1200</v>
      </c>
      <c r="J62" s="32">
        <f t="shared" si="14"/>
        <v>0</v>
      </c>
      <c r="K62" s="32">
        <f t="shared" si="14"/>
        <v>0</v>
      </c>
      <c r="L62" s="6"/>
      <c r="M62" s="6"/>
    </row>
    <row r="63" spans="1:13">
      <c r="A63" s="26" t="s">
        <v>36</v>
      </c>
      <c r="B63" s="32">
        <f>B59*$B$49</f>
        <v>100</v>
      </c>
      <c r="C63" s="32">
        <f t="shared" ref="C63:K63" si="15">C59*$B$49</f>
        <v>390</v>
      </c>
      <c r="D63" s="32">
        <f t="shared" si="15"/>
        <v>170</v>
      </c>
      <c r="E63" s="32">
        <f t="shared" si="15"/>
        <v>0</v>
      </c>
      <c r="F63" s="32">
        <f t="shared" si="15"/>
        <v>350</v>
      </c>
      <c r="G63" s="32">
        <f t="shared" si="15"/>
        <v>180</v>
      </c>
      <c r="H63" s="32">
        <f t="shared" si="15"/>
        <v>0</v>
      </c>
      <c r="I63" s="32">
        <f t="shared" si="15"/>
        <v>430</v>
      </c>
      <c r="J63" s="32">
        <f t="shared" si="15"/>
        <v>210</v>
      </c>
      <c r="K63" s="32">
        <f t="shared" si="15"/>
        <v>0</v>
      </c>
      <c r="L63" s="6"/>
      <c r="M63" s="6"/>
    </row>
    <row r="64" ht="14.75" spans="1:13">
      <c r="A64" s="33" t="s">
        <v>37</v>
      </c>
      <c r="B64" s="34">
        <f t="shared" ref="B64:M64" si="16">B62+B63</f>
        <v>100</v>
      </c>
      <c r="C64" s="34">
        <f t="shared" si="16"/>
        <v>1590</v>
      </c>
      <c r="D64" s="34">
        <f t="shared" si="16"/>
        <v>170</v>
      </c>
      <c r="E64" s="34">
        <f t="shared" si="16"/>
        <v>0</v>
      </c>
      <c r="F64" s="34">
        <f t="shared" si="16"/>
        <v>1550</v>
      </c>
      <c r="G64" s="34">
        <f t="shared" si="16"/>
        <v>180</v>
      </c>
      <c r="H64" s="34">
        <f t="shared" si="16"/>
        <v>0</v>
      </c>
      <c r="I64" s="34">
        <f t="shared" si="16"/>
        <v>1630</v>
      </c>
      <c r="J64" s="34">
        <f t="shared" si="16"/>
        <v>210</v>
      </c>
      <c r="K64" s="34">
        <f t="shared" si="16"/>
        <v>0</v>
      </c>
      <c r="L64" s="6"/>
      <c r="M64" s="6"/>
    </row>
    <row r="65" spans="1:13">
      <c r="A65" s="35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6"/>
      <c r="M65" s="6"/>
    </row>
    <row r="66" spans="1:13">
      <c r="A66" s="37" t="s">
        <v>38</v>
      </c>
      <c r="B66" s="38">
        <f>$B$50*B57-B56</f>
        <v>0</v>
      </c>
      <c r="C66" s="38">
        <f t="shared" ref="C66:K66" si="17">$B$50*C57-C56</f>
        <v>1530</v>
      </c>
      <c r="D66" s="38">
        <f t="shared" si="17"/>
        <v>0</v>
      </c>
      <c r="E66" s="38">
        <f t="shared" si="17"/>
        <v>0</v>
      </c>
      <c r="F66" s="38">
        <f t="shared" si="17"/>
        <v>1490</v>
      </c>
      <c r="G66" s="38">
        <f t="shared" si="17"/>
        <v>0</v>
      </c>
      <c r="H66" s="38">
        <f t="shared" si="17"/>
        <v>0</v>
      </c>
      <c r="I66" s="38">
        <f t="shared" si="17"/>
        <v>1380</v>
      </c>
      <c r="J66" s="38">
        <f t="shared" si="17"/>
        <v>0</v>
      </c>
      <c r="K66" s="38">
        <f t="shared" si="17"/>
        <v>0</v>
      </c>
      <c r="L66" s="6"/>
      <c r="M66" s="6"/>
    </row>
    <row r="67" spans="12:13">
      <c r="L67" s="6"/>
      <c r="M67" s="6"/>
    </row>
    <row r="68" spans="12:13">
      <c r="L68" s="6"/>
      <c r="M68" s="6"/>
    </row>
    <row r="72" spans="13:13">
      <c r="M72" s="6"/>
    </row>
  </sheetData>
  <mergeCells count="4">
    <mergeCell ref="G1:I3"/>
    <mergeCell ref="G14:I16"/>
    <mergeCell ref="G27:I29"/>
    <mergeCell ref="A43:C4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0"/>
  <sheetViews>
    <sheetView topLeftCell="A24" workbookViewId="0">
      <selection activeCell="C46" sqref="C46"/>
    </sheetView>
  </sheetViews>
  <sheetFormatPr defaultColWidth="9" defaultRowHeight="14"/>
  <cols>
    <col min="2" max="2" width="8.5" customWidth="1"/>
  </cols>
  <sheetData>
    <row r="1" spans="1:9">
      <c r="A1" t="s">
        <v>0</v>
      </c>
      <c r="B1">
        <v>800</v>
      </c>
      <c r="D1" t="s">
        <v>1</v>
      </c>
      <c r="E1">
        <f>SUM(C8:L8)</f>
        <v>800</v>
      </c>
      <c r="G1" s="3" t="s">
        <v>39</v>
      </c>
      <c r="H1" s="3"/>
      <c r="I1" s="3"/>
    </row>
    <row r="2" spans="1:9">
      <c r="A2" t="s">
        <v>3</v>
      </c>
      <c r="B2">
        <v>0.1</v>
      </c>
      <c r="D2" t="s">
        <v>4</v>
      </c>
      <c r="E2">
        <f>SUM(C11:L11)</f>
        <v>13090</v>
      </c>
      <c r="G2" s="3"/>
      <c r="H2" s="3"/>
      <c r="I2" s="3"/>
    </row>
    <row r="3" spans="4:9">
      <c r="D3" t="s">
        <v>5</v>
      </c>
      <c r="E3">
        <f>E2+E1</f>
        <v>13890</v>
      </c>
      <c r="G3" s="3"/>
      <c r="H3" s="3"/>
      <c r="I3" s="3"/>
    </row>
    <row r="5" spans="1:12">
      <c r="A5" t="s">
        <v>6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</row>
    <row r="6" spans="1:12">
      <c r="A6" t="s">
        <v>7</v>
      </c>
      <c r="C6">
        <v>3000</v>
      </c>
      <c r="D6">
        <v>3100</v>
      </c>
      <c r="E6">
        <v>3200</v>
      </c>
      <c r="F6">
        <v>3100</v>
      </c>
      <c r="G6">
        <v>2900</v>
      </c>
      <c r="H6">
        <v>2800</v>
      </c>
      <c r="I6">
        <v>2800</v>
      </c>
      <c r="J6">
        <v>2900</v>
      </c>
      <c r="K6">
        <v>2800</v>
      </c>
      <c r="L6">
        <v>3000</v>
      </c>
    </row>
    <row r="7" spans="1:12">
      <c r="A7" t="s">
        <v>8</v>
      </c>
      <c r="C7">
        <f>SUM(C6:L6)</f>
        <v>29600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t="s">
        <v>1</v>
      </c>
      <c r="C8">
        <f>IF(C7&gt;0,$B$1,0)</f>
        <v>800</v>
      </c>
      <c r="D8">
        <f>IF(D7&gt;0,$B$1,0)</f>
        <v>0</v>
      </c>
      <c r="E8">
        <f>IF(E7&gt;0,$B$1,0)</f>
        <v>0</v>
      </c>
      <c r="F8">
        <f>IF(F7&gt;0,$B$1,0)</f>
        <v>0</v>
      </c>
      <c r="G8">
        <f>IF(G7&gt;0,$B$1,0)</f>
        <v>0</v>
      </c>
      <c r="H8">
        <f>IF(H7&gt;0,$B$1,0)</f>
        <v>0</v>
      </c>
      <c r="I8">
        <f>IF(I7&gt;0,$B$1,0)</f>
        <v>0</v>
      </c>
      <c r="J8">
        <f>IF(J7&gt;0,$B$1,0)</f>
        <v>0</v>
      </c>
      <c r="K8">
        <f>IF(K7&gt;0,$B$1,0)</f>
        <v>0</v>
      </c>
      <c r="L8">
        <f>IF(L7&gt;0,$B$1,0)</f>
        <v>0</v>
      </c>
    </row>
    <row r="9" spans="1:12">
      <c r="A9" t="s">
        <v>9</v>
      </c>
      <c r="C9">
        <f t="shared" ref="C9:L9" si="0">B10</f>
        <v>0</v>
      </c>
      <c r="D9">
        <f t="shared" si="0"/>
        <v>26600</v>
      </c>
      <c r="E9">
        <f t="shared" si="0"/>
        <v>23500</v>
      </c>
      <c r="F9">
        <f t="shared" si="0"/>
        <v>20300</v>
      </c>
      <c r="G9">
        <f t="shared" si="0"/>
        <v>17200</v>
      </c>
      <c r="H9">
        <f t="shared" si="0"/>
        <v>14300</v>
      </c>
      <c r="I9">
        <f t="shared" si="0"/>
        <v>11500</v>
      </c>
      <c r="J9">
        <f t="shared" si="0"/>
        <v>8700</v>
      </c>
      <c r="K9">
        <f t="shared" si="0"/>
        <v>5800</v>
      </c>
      <c r="L9">
        <f t="shared" si="0"/>
        <v>3000</v>
      </c>
    </row>
    <row r="10" spans="1:12">
      <c r="A10" t="s">
        <v>10</v>
      </c>
      <c r="B10">
        <v>0</v>
      </c>
      <c r="C10">
        <f t="shared" ref="C10:L10" si="1">C7-C6+C9</f>
        <v>26600</v>
      </c>
      <c r="D10">
        <f t="shared" si="1"/>
        <v>23500</v>
      </c>
      <c r="E10">
        <f t="shared" si="1"/>
        <v>20300</v>
      </c>
      <c r="F10">
        <f t="shared" si="1"/>
        <v>17200</v>
      </c>
      <c r="G10">
        <f t="shared" si="1"/>
        <v>14300</v>
      </c>
      <c r="H10">
        <f t="shared" si="1"/>
        <v>11500</v>
      </c>
      <c r="I10">
        <f t="shared" si="1"/>
        <v>8700</v>
      </c>
      <c r="J10">
        <f t="shared" si="1"/>
        <v>5800</v>
      </c>
      <c r="K10">
        <f t="shared" si="1"/>
        <v>3000</v>
      </c>
      <c r="L10">
        <f t="shared" si="1"/>
        <v>0</v>
      </c>
    </row>
    <row r="11" spans="1:12">
      <c r="A11" t="s">
        <v>4</v>
      </c>
      <c r="C11">
        <f>IF(C10&gt;0,C10*$B$2,0)</f>
        <v>2660</v>
      </c>
      <c r="D11">
        <f>IF(D10&gt;0,D10*$B$2,0)</f>
        <v>2350</v>
      </c>
      <c r="E11">
        <f>IF(E10&gt;0,E10*$B$2,0)</f>
        <v>2030</v>
      </c>
      <c r="F11">
        <f>IF(F10&gt;0,F10*$B$2,0)</f>
        <v>1720</v>
      </c>
      <c r="G11">
        <f>IF(G10&gt;0,G10*$B$2,0)</f>
        <v>1430</v>
      </c>
      <c r="H11">
        <f>IF(H10&gt;0,H10*$B$2,0)</f>
        <v>1150</v>
      </c>
      <c r="I11">
        <f>IF(I10&gt;0,I10*$B$2,0)</f>
        <v>870</v>
      </c>
      <c r="J11">
        <f>IF(J10&gt;0,J10*$B$2,0)</f>
        <v>580</v>
      </c>
      <c r="K11">
        <f>IF(K10&gt;0,K10*$B$2,0)</f>
        <v>300</v>
      </c>
      <c r="L11">
        <f>IF(L10&gt;0,L10*$B$2,0)</f>
        <v>0</v>
      </c>
    </row>
    <row r="14" spans="1:9">
      <c r="A14" t="s">
        <v>0</v>
      </c>
      <c r="B14">
        <v>800</v>
      </c>
      <c r="D14" t="s">
        <v>1</v>
      </c>
      <c r="E14">
        <f>SUM(C21:L21)</f>
        <v>8000</v>
      </c>
      <c r="G14" s="3" t="s">
        <v>40</v>
      </c>
      <c r="H14" s="3"/>
      <c r="I14" s="3"/>
    </row>
    <row r="15" spans="1:9">
      <c r="A15" t="s">
        <v>3</v>
      </c>
      <c r="B15">
        <v>0.1</v>
      </c>
      <c r="D15" t="s">
        <v>4</v>
      </c>
      <c r="E15">
        <f>SUM(C24:L24)</f>
        <v>0</v>
      </c>
      <c r="G15" s="3"/>
      <c r="H15" s="3"/>
      <c r="I15" s="3"/>
    </row>
    <row r="16" spans="4:9">
      <c r="D16" t="s">
        <v>5</v>
      </c>
      <c r="E16">
        <f>E15+E14</f>
        <v>8000</v>
      </c>
      <c r="G16" s="3"/>
      <c r="H16" s="3"/>
      <c r="I16" s="3"/>
    </row>
    <row r="18" spans="1:12">
      <c r="A18" t="s">
        <v>6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1:12">
      <c r="A19" t="s">
        <v>7</v>
      </c>
      <c r="C19">
        <v>3000</v>
      </c>
      <c r="D19">
        <v>3100</v>
      </c>
      <c r="E19">
        <v>3200</v>
      </c>
      <c r="F19">
        <v>3100</v>
      </c>
      <c r="G19">
        <v>2900</v>
      </c>
      <c r="H19">
        <v>2800</v>
      </c>
      <c r="I19">
        <v>2800</v>
      </c>
      <c r="J19">
        <v>2900</v>
      </c>
      <c r="K19">
        <v>2800</v>
      </c>
      <c r="L19">
        <v>3000</v>
      </c>
    </row>
    <row r="20" spans="1:12">
      <c r="A20" t="s">
        <v>8</v>
      </c>
      <c r="C20">
        <f>C19</f>
        <v>3000</v>
      </c>
      <c r="D20">
        <f t="shared" ref="D20:L20" si="2">D19</f>
        <v>3100</v>
      </c>
      <c r="E20">
        <f t="shared" si="2"/>
        <v>3200</v>
      </c>
      <c r="F20">
        <f t="shared" si="2"/>
        <v>3100</v>
      </c>
      <c r="G20">
        <f t="shared" si="2"/>
        <v>2900</v>
      </c>
      <c r="H20">
        <f t="shared" si="2"/>
        <v>2800</v>
      </c>
      <c r="I20">
        <f t="shared" si="2"/>
        <v>2800</v>
      </c>
      <c r="J20">
        <f t="shared" si="2"/>
        <v>2900</v>
      </c>
      <c r="K20">
        <f t="shared" si="2"/>
        <v>2800</v>
      </c>
      <c r="L20">
        <f t="shared" si="2"/>
        <v>3000</v>
      </c>
    </row>
    <row r="21" spans="1:12">
      <c r="A21" t="s">
        <v>1</v>
      </c>
      <c r="C21">
        <f>IF(C20&gt;0,$B$1,0)</f>
        <v>800</v>
      </c>
      <c r="D21">
        <f>IF(D20&gt;0,$B$1,0)</f>
        <v>800</v>
      </c>
      <c r="E21">
        <f>IF(E20&gt;0,$B$1,0)</f>
        <v>800</v>
      </c>
      <c r="F21">
        <f>IF(F20&gt;0,$B$1,0)</f>
        <v>800</v>
      </c>
      <c r="G21">
        <f>IF(G20&gt;0,$B$1,0)</f>
        <v>800</v>
      </c>
      <c r="H21">
        <f>IF(H20&gt;0,$B$1,0)</f>
        <v>800</v>
      </c>
      <c r="I21">
        <f>IF(I20&gt;0,$B$1,0)</f>
        <v>800</v>
      </c>
      <c r="J21">
        <f>IF(J20&gt;0,$B$1,0)</f>
        <v>800</v>
      </c>
      <c r="K21">
        <f>IF(K20&gt;0,$B$1,0)</f>
        <v>800</v>
      </c>
      <c r="L21">
        <f>IF(L20&gt;0,$B$1,0)</f>
        <v>800</v>
      </c>
    </row>
    <row r="22" spans="1:12">
      <c r="A22" t="s">
        <v>9</v>
      </c>
      <c r="C22">
        <f t="shared" ref="C22:L22" si="3">B23</f>
        <v>0</v>
      </c>
      <c r="D22">
        <f t="shared" si="3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</row>
    <row r="23" spans="1:12">
      <c r="A23" t="s">
        <v>10</v>
      </c>
      <c r="B23">
        <v>0</v>
      </c>
      <c r="C23">
        <f t="shared" ref="C23:L23" si="4">C20-C19+C22</f>
        <v>0</v>
      </c>
      <c r="D23">
        <f t="shared" si="4"/>
        <v>0</v>
      </c>
      <c r="E23">
        <f t="shared" si="4"/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</row>
    <row r="24" spans="1:12">
      <c r="A24" t="s">
        <v>4</v>
      </c>
      <c r="C24">
        <f>IF(C23&gt;0,C23*$B$2,0)</f>
        <v>0</v>
      </c>
      <c r="D24">
        <f>IF(D23&gt;0,D23*$B$2,0)</f>
        <v>0</v>
      </c>
      <c r="E24">
        <f>IF(E23&gt;0,E23*$B$2,0)</f>
        <v>0</v>
      </c>
      <c r="F24">
        <f>IF(F23&gt;0,F23*$B$2,0)</f>
        <v>0</v>
      </c>
      <c r="G24">
        <f>IF(G23&gt;0,G23*$B$2,0)</f>
        <v>0</v>
      </c>
      <c r="H24">
        <f>IF(H23&gt;0,H23*$B$2,0)</f>
        <v>0</v>
      </c>
      <c r="I24">
        <f>IF(I23&gt;0,I23*$B$2,0)</f>
        <v>0</v>
      </c>
      <c r="J24">
        <f>IF(J23&gt;0,J23*$B$2,0)</f>
        <v>0</v>
      </c>
      <c r="K24">
        <f>IF(K23&gt;0,K23*$B$2,0)</f>
        <v>0</v>
      </c>
      <c r="L24">
        <f>IF(L23&gt;0,L23*$B$2,0)</f>
        <v>0</v>
      </c>
    </row>
    <row r="27" spans="1:9">
      <c r="A27" t="s">
        <v>0</v>
      </c>
      <c r="B27">
        <v>800</v>
      </c>
      <c r="D27" t="s">
        <v>1</v>
      </c>
      <c r="E27">
        <f>SUM(C34:L34)</f>
        <v>4000</v>
      </c>
      <c r="G27" s="3" t="s">
        <v>41</v>
      </c>
      <c r="H27" s="3"/>
      <c r="I27" s="3"/>
    </row>
    <row r="28" spans="1:9">
      <c r="A28" t="s">
        <v>3</v>
      </c>
      <c r="B28">
        <v>0.1</v>
      </c>
      <c r="D28" t="s">
        <v>4</v>
      </c>
      <c r="E28">
        <f>SUM(C37:L37)</f>
        <v>2966.8</v>
      </c>
      <c r="G28" s="3"/>
      <c r="H28" s="3"/>
      <c r="I28" s="3"/>
    </row>
    <row r="29" spans="1:9">
      <c r="A29" t="s">
        <v>42</v>
      </c>
      <c r="B29" s="56">
        <f>ROUND(SQRT(2*B27*2960/B28),0)</f>
        <v>6882</v>
      </c>
      <c r="D29" t="s">
        <v>5</v>
      </c>
      <c r="E29">
        <f>E28+E27</f>
        <v>6966.8</v>
      </c>
      <c r="G29" s="3"/>
      <c r="H29" s="3"/>
      <c r="I29" s="3"/>
    </row>
    <row r="31" spans="1:12">
      <c r="A31" t="s">
        <v>6</v>
      </c>
      <c r="B31">
        <v>0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  <c r="L31">
        <v>10</v>
      </c>
    </row>
    <row r="32" spans="1:12">
      <c r="A32" t="s">
        <v>7</v>
      </c>
      <c r="C32">
        <v>3000</v>
      </c>
      <c r="D32">
        <v>3100</v>
      </c>
      <c r="E32">
        <v>3200</v>
      </c>
      <c r="F32">
        <v>3100</v>
      </c>
      <c r="G32">
        <v>2900</v>
      </c>
      <c r="H32">
        <v>2800</v>
      </c>
      <c r="I32">
        <v>2800</v>
      </c>
      <c r="J32">
        <v>2900</v>
      </c>
      <c r="K32">
        <v>2800</v>
      </c>
      <c r="L32">
        <v>3000</v>
      </c>
    </row>
    <row r="33" spans="1:12">
      <c r="A33" t="s">
        <v>8</v>
      </c>
      <c r="C33">
        <f>IF(B36&lt;C32,$B$29,0)</f>
        <v>6882</v>
      </c>
      <c r="D33">
        <f t="shared" ref="D33:L33" si="5">IF(C36&lt;D32,$B$29,0)</f>
        <v>0</v>
      </c>
      <c r="E33">
        <f t="shared" si="5"/>
        <v>6882</v>
      </c>
      <c r="F33">
        <f t="shared" si="5"/>
        <v>0</v>
      </c>
      <c r="G33">
        <f t="shared" si="5"/>
        <v>6882</v>
      </c>
      <c r="H33">
        <f t="shared" si="5"/>
        <v>0</v>
      </c>
      <c r="I33">
        <f t="shared" si="5"/>
        <v>6882</v>
      </c>
      <c r="J33">
        <f t="shared" si="5"/>
        <v>0</v>
      </c>
      <c r="K33">
        <f t="shared" si="5"/>
        <v>0</v>
      </c>
      <c r="L33">
        <f>L32-K36</f>
        <v>2072</v>
      </c>
    </row>
    <row r="34" spans="1:12">
      <c r="A34" t="s">
        <v>1</v>
      </c>
      <c r="C34">
        <f>IF(C33&gt;0,$B$1,0)</f>
        <v>800</v>
      </c>
      <c r="D34">
        <f>IF(D33&gt;0,$B$1,0)</f>
        <v>0</v>
      </c>
      <c r="E34">
        <f>IF(E33&gt;0,$B$1,0)</f>
        <v>800</v>
      </c>
      <c r="F34">
        <f>IF(F33&gt;0,$B$1,0)</f>
        <v>0</v>
      </c>
      <c r="G34">
        <f>IF(G33&gt;0,$B$1,0)</f>
        <v>800</v>
      </c>
      <c r="H34">
        <f>IF(H33&gt;0,$B$1,0)</f>
        <v>0</v>
      </c>
      <c r="I34">
        <f>IF(I33&gt;0,$B$1,0)</f>
        <v>800</v>
      </c>
      <c r="J34">
        <f>IF(J33&gt;0,$B$1,0)</f>
        <v>0</v>
      </c>
      <c r="K34">
        <f>IF(K33&gt;0,$B$1,0)</f>
        <v>0</v>
      </c>
      <c r="L34">
        <f>IF(L33&gt;0,$B$1,0)</f>
        <v>800</v>
      </c>
    </row>
    <row r="35" spans="1:12">
      <c r="A35" t="s">
        <v>9</v>
      </c>
      <c r="C35">
        <f t="shared" ref="C35:L35" si="6">B36</f>
        <v>0</v>
      </c>
      <c r="D35">
        <f t="shared" si="6"/>
        <v>3882</v>
      </c>
      <c r="E35">
        <f t="shared" si="6"/>
        <v>782</v>
      </c>
      <c r="F35">
        <f t="shared" si="6"/>
        <v>4464</v>
      </c>
      <c r="G35">
        <f t="shared" si="6"/>
        <v>1364</v>
      </c>
      <c r="H35">
        <f t="shared" si="6"/>
        <v>5346</v>
      </c>
      <c r="I35">
        <f t="shared" si="6"/>
        <v>2546</v>
      </c>
      <c r="J35">
        <f t="shared" si="6"/>
        <v>6628</v>
      </c>
      <c r="K35">
        <f t="shared" si="6"/>
        <v>3728</v>
      </c>
      <c r="L35">
        <f t="shared" si="6"/>
        <v>928</v>
      </c>
    </row>
    <row r="36" spans="1:12">
      <c r="A36" t="s">
        <v>10</v>
      </c>
      <c r="B36">
        <v>0</v>
      </c>
      <c r="C36">
        <f t="shared" ref="C36:L36" si="7">C33-C32+C35</f>
        <v>3882</v>
      </c>
      <c r="D36">
        <f t="shared" si="7"/>
        <v>782</v>
      </c>
      <c r="E36">
        <f t="shared" si="7"/>
        <v>4464</v>
      </c>
      <c r="F36">
        <f t="shared" si="7"/>
        <v>1364</v>
      </c>
      <c r="G36">
        <f t="shared" si="7"/>
        <v>5346</v>
      </c>
      <c r="H36">
        <f t="shared" si="7"/>
        <v>2546</v>
      </c>
      <c r="I36">
        <f t="shared" si="7"/>
        <v>6628</v>
      </c>
      <c r="J36">
        <f t="shared" si="7"/>
        <v>3728</v>
      </c>
      <c r="K36">
        <f t="shared" si="7"/>
        <v>928</v>
      </c>
      <c r="L36">
        <f t="shared" si="7"/>
        <v>0</v>
      </c>
    </row>
    <row r="37" spans="1:12">
      <c r="A37" t="s">
        <v>4</v>
      </c>
      <c r="C37">
        <f>IF(C36&gt;0,C36*$B$2,0)</f>
        <v>388.2</v>
      </c>
      <c r="D37">
        <f>IF(D36&gt;0,D36*$B$2,0)</f>
        <v>78.2</v>
      </c>
      <c r="E37">
        <f>IF(E36&gt;0,E36*$B$2,0)</f>
        <v>446.4</v>
      </c>
      <c r="F37">
        <f>IF(F36&gt;0,F36*$B$2,0)</f>
        <v>136.4</v>
      </c>
      <c r="G37">
        <f>IF(G36&gt;0,G36*$B$2,0)</f>
        <v>534.6</v>
      </c>
      <c r="H37">
        <f>IF(H36&gt;0,H36*$B$2,0)</f>
        <v>254.6</v>
      </c>
      <c r="I37">
        <f>IF(I36&gt;0,I36*$B$2,0)</f>
        <v>662.8</v>
      </c>
      <c r="J37">
        <f>IF(J36&gt;0,J36*$B$2,0)</f>
        <v>372.8</v>
      </c>
      <c r="K37">
        <f>IF(K36&gt;0,K36*$B$2,0)</f>
        <v>92.8</v>
      </c>
      <c r="L37">
        <f>IF(L36&gt;0,L36*$B$2,0)</f>
        <v>0</v>
      </c>
    </row>
    <row r="40" spans="1:9">
      <c r="A40" t="s">
        <v>0</v>
      </c>
      <c r="B40">
        <v>800</v>
      </c>
      <c r="D40" t="s">
        <v>1</v>
      </c>
      <c r="E40">
        <f>SUM(C47:L47)</f>
        <v>2400</v>
      </c>
      <c r="G40" s="3" t="s">
        <v>43</v>
      </c>
      <c r="H40" s="3"/>
      <c r="I40" s="3"/>
    </row>
    <row r="41" spans="1:9">
      <c r="A41" t="s">
        <v>3</v>
      </c>
      <c r="B41">
        <v>0.1</v>
      </c>
      <c r="D41" t="s">
        <v>4</v>
      </c>
      <c r="E41">
        <f>SUM(C50:L50)</f>
        <v>3890</v>
      </c>
      <c r="G41" s="3"/>
      <c r="H41" s="3"/>
      <c r="I41" s="3"/>
    </row>
    <row r="42" spans="1:9">
      <c r="A42" t="s">
        <v>44</v>
      </c>
      <c r="B42" s="56">
        <v>4</v>
      </c>
      <c r="D42" t="s">
        <v>5</v>
      </c>
      <c r="E42">
        <f>E41+E40</f>
        <v>6290</v>
      </c>
      <c r="G42" s="3"/>
      <c r="H42" s="3"/>
      <c r="I42" s="3"/>
    </row>
    <row r="44" spans="1:12">
      <c r="A44" t="s">
        <v>6</v>
      </c>
      <c r="B44">
        <v>0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J44">
        <v>8</v>
      </c>
      <c r="K44">
        <v>9</v>
      </c>
      <c r="L44">
        <v>10</v>
      </c>
    </row>
    <row r="45" spans="1:12">
      <c r="A45" t="s">
        <v>7</v>
      </c>
      <c r="C45">
        <v>3000</v>
      </c>
      <c r="D45">
        <v>3100</v>
      </c>
      <c r="E45">
        <v>3200</v>
      </c>
      <c r="F45">
        <v>3100</v>
      </c>
      <c r="G45">
        <v>2900</v>
      </c>
      <c r="H45">
        <v>2800</v>
      </c>
      <c r="I45">
        <v>2800</v>
      </c>
      <c r="J45">
        <v>2900</v>
      </c>
      <c r="K45">
        <v>2800</v>
      </c>
      <c r="L45">
        <v>3000</v>
      </c>
    </row>
    <row r="46" spans="1:12">
      <c r="A46" t="s">
        <v>8</v>
      </c>
      <c r="C46">
        <f>SUM(C45:F45)</f>
        <v>12400</v>
      </c>
      <c r="D46">
        <v>0</v>
      </c>
      <c r="E46">
        <v>0</v>
      </c>
      <c r="F46">
        <v>0</v>
      </c>
      <c r="G46">
        <f>SUM(G45:J45)</f>
        <v>11400</v>
      </c>
      <c r="H46">
        <v>0</v>
      </c>
      <c r="I46">
        <v>0</v>
      </c>
      <c r="J46">
        <v>0</v>
      </c>
      <c r="K46">
        <f>SUM(K45:N45)</f>
        <v>5800</v>
      </c>
      <c r="L46">
        <v>0</v>
      </c>
    </row>
    <row r="47" spans="1:12">
      <c r="A47" t="s">
        <v>1</v>
      </c>
      <c r="C47">
        <f>IF(C46&gt;0,$B$1,0)</f>
        <v>800</v>
      </c>
      <c r="D47">
        <f>IF(D46&gt;0,$B$1,0)</f>
        <v>0</v>
      </c>
      <c r="E47">
        <f>IF(E46&gt;0,$B$1,0)</f>
        <v>0</v>
      </c>
      <c r="F47">
        <f>IF(F46&gt;0,$B$1,0)</f>
        <v>0</v>
      </c>
      <c r="G47">
        <f>IF(G46&gt;0,$B$1,0)</f>
        <v>800</v>
      </c>
      <c r="H47">
        <f>IF(H46&gt;0,$B$1,0)</f>
        <v>0</v>
      </c>
      <c r="I47">
        <f>IF(I46&gt;0,$B$1,0)</f>
        <v>0</v>
      </c>
      <c r="J47">
        <f>IF(J46&gt;0,$B$1,0)</f>
        <v>0</v>
      </c>
      <c r="K47">
        <f>IF(K46&gt;0,$B$1,0)</f>
        <v>800</v>
      </c>
      <c r="L47">
        <f>IF(L46&gt;0,$B$1,0)</f>
        <v>0</v>
      </c>
    </row>
    <row r="48" spans="1:12">
      <c r="A48" t="s">
        <v>9</v>
      </c>
      <c r="C48">
        <f t="shared" ref="C48:L48" si="8">B49</f>
        <v>0</v>
      </c>
      <c r="D48">
        <f t="shared" si="8"/>
        <v>9400</v>
      </c>
      <c r="E48">
        <f t="shared" si="8"/>
        <v>6300</v>
      </c>
      <c r="F48">
        <f t="shared" si="8"/>
        <v>3100</v>
      </c>
      <c r="G48">
        <f t="shared" si="8"/>
        <v>0</v>
      </c>
      <c r="H48">
        <f t="shared" si="8"/>
        <v>8500</v>
      </c>
      <c r="I48">
        <f t="shared" si="8"/>
        <v>5700</v>
      </c>
      <c r="J48">
        <f t="shared" si="8"/>
        <v>2900</v>
      </c>
      <c r="K48">
        <f t="shared" si="8"/>
        <v>0</v>
      </c>
      <c r="L48">
        <f t="shared" si="8"/>
        <v>3000</v>
      </c>
    </row>
    <row r="49" spans="1:12">
      <c r="A49" t="s">
        <v>10</v>
      </c>
      <c r="B49">
        <v>0</v>
      </c>
      <c r="C49">
        <f t="shared" ref="C49:L49" si="9">C46-C45+C48</f>
        <v>9400</v>
      </c>
      <c r="D49">
        <f t="shared" si="9"/>
        <v>6300</v>
      </c>
      <c r="E49">
        <f t="shared" si="9"/>
        <v>3100</v>
      </c>
      <c r="F49">
        <f t="shared" si="9"/>
        <v>0</v>
      </c>
      <c r="G49">
        <f t="shared" si="9"/>
        <v>8500</v>
      </c>
      <c r="H49">
        <f t="shared" si="9"/>
        <v>5700</v>
      </c>
      <c r="I49">
        <f t="shared" si="9"/>
        <v>2900</v>
      </c>
      <c r="J49">
        <f t="shared" si="9"/>
        <v>0</v>
      </c>
      <c r="K49">
        <f t="shared" si="9"/>
        <v>3000</v>
      </c>
      <c r="L49">
        <f t="shared" si="9"/>
        <v>0</v>
      </c>
    </row>
    <row r="50" spans="1:12">
      <c r="A50" t="s">
        <v>4</v>
      </c>
      <c r="C50">
        <f>IF(C49&gt;0,C49*$B$2,0)</f>
        <v>940</v>
      </c>
      <c r="D50">
        <f>IF(D49&gt;0,D49*$B$2,0)</f>
        <v>630</v>
      </c>
      <c r="E50">
        <f>IF(E49&gt;0,E49*$B$2,0)</f>
        <v>310</v>
      </c>
      <c r="F50">
        <f>IF(F49&gt;0,F49*$B$2,0)</f>
        <v>0</v>
      </c>
      <c r="G50">
        <f>IF(G49&gt;0,G49*$B$2,0)</f>
        <v>850</v>
      </c>
      <c r="H50">
        <f>IF(H49&gt;0,H49*$B$2,0)</f>
        <v>570</v>
      </c>
      <c r="I50">
        <f>IF(I49&gt;0,I49*$B$2,0)</f>
        <v>290</v>
      </c>
      <c r="J50">
        <f>IF(J49&gt;0,J49*$B$2,0)</f>
        <v>0</v>
      </c>
      <c r="K50">
        <f>IF(K49&gt;0,K49*$B$2,0)</f>
        <v>300</v>
      </c>
      <c r="L50">
        <f>IF(L49&gt;0,L49*$B$2,0)</f>
        <v>0</v>
      </c>
    </row>
  </sheetData>
  <mergeCells count="4">
    <mergeCell ref="G1:I3"/>
    <mergeCell ref="G14:I16"/>
    <mergeCell ref="G27:I29"/>
    <mergeCell ref="G40:I4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5"/>
  <sheetViews>
    <sheetView topLeftCell="A22" workbookViewId="0">
      <selection activeCell="E38" sqref="E38"/>
    </sheetView>
  </sheetViews>
  <sheetFormatPr defaultColWidth="9" defaultRowHeight="14"/>
  <cols>
    <col min="3" max="3" width="12.6875"/>
  </cols>
  <sheetData>
    <row r="1" spans="1:9">
      <c r="A1" t="s">
        <v>0</v>
      </c>
      <c r="B1">
        <v>1053</v>
      </c>
      <c r="D1" t="s">
        <v>1</v>
      </c>
      <c r="E1">
        <f>SUM(C8:N8)</f>
        <v>4212</v>
      </c>
      <c r="G1" s="39"/>
      <c r="H1" s="39"/>
      <c r="I1" s="39"/>
    </row>
    <row r="2" spans="1:9">
      <c r="A2" t="s">
        <v>3</v>
      </c>
      <c r="B2">
        <v>1.56</v>
      </c>
      <c r="D2" t="s">
        <v>4</v>
      </c>
      <c r="E2">
        <f>SUM(C11:N11)</f>
        <v>2355.6</v>
      </c>
      <c r="G2" s="39"/>
      <c r="H2" s="39"/>
      <c r="I2" s="39"/>
    </row>
    <row r="3" spans="4:9">
      <c r="D3" t="s">
        <v>5</v>
      </c>
      <c r="E3">
        <f>E2+E1</f>
        <v>6567.6</v>
      </c>
      <c r="G3" s="39"/>
      <c r="H3" s="39"/>
      <c r="I3" s="39"/>
    </row>
    <row r="5" spans="1:14">
      <c r="A5" t="s">
        <v>6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>
      <c r="A6" t="s">
        <v>7</v>
      </c>
      <c r="C6">
        <v>130</v>
      </c>
      <c r="D6">
        <v>30</v>
      </c>
      <c r="E6">
        <v>60</v>
      </c>
      <c r="F6">
        <v>50</v>
      </c>
      <c r="G6">
        <v>200</v>
      </c>
      <c r="H6">
        <v>550</v>
      </c>
      <c r="I6">
        <v>180</v>
      </c>
      <c r="J6">
        <v>140</v>
      </c>
      <c r="K6">
        <v>60</v>
      </c>
      <c r="L6">
        <v>50</v>
      </c>
      <c r="M6">
        <v>100</v>
      </c>
      <c r="N6">
        <v>250</v>
      </c>
    </row>
    <row r="7" spans="1:14">
      <c r="A7" t="s">
        <v>8</v>
      </c>
      <c r="C7">
        <v>270</v>
      </c>
      <c r="D7">
        <v>0</v>
      </c>
      <c r="E7">
        <v>0</v>
      </c>
      <c r="F7">
        <v>0</v>
      </c>
      <c r="G7">
        <v>750</v>
      </c>
      <c r="H7">
        <v>0</v>
      </c>
      <c r="I7">
        <v>430</v>
      </c>
      <c r="J7">
        <v>0</v>
      </c>
      <c r="K7">
        <v>0</v>
      </c>
      <c r="L7">
        <v>0</v>
      </c>
      <c r="M7">
        <v>350</v>
      </c>
      <c r="N7">
        <v>0</v>
      </c>
    </row>
    <row r="8" spans="1:14">
      <c r="A8" t="s">
        <v>1</v>
      </c>
      <c r="C8">
        <f>IF(C7&gt;0,$B$1,0)</f>
        <v>1053</v>
      </c>
      <c r="D8">
        <f>IF(D7&gt;0,$B$1,0)</f>
        <v>0</v>
      </c>
      <c r="E8">
        <f>IF(E7&gt;0,$B$1,0)</f>
        <v>0</v>
      </c>
      <c r="F8">
        <f>IF(F7&gt;0,$B$1,0)</f>
        <v>0</v>
      </c>
      <c r="G8">
        <f>IF(G7&gt;0,$B$1,0)</f>
        <v>1053</v>
      </c>
      <c r="H8">
        <f>IF(H7&gt;0,$B$1,0)</f>
        <v>0</v>
      </c>
      <c r="I8">
        <f>IF(I7&gt;0,$B$1,0)</f>
        <v>1053</v>
      </c>
      <c r="J8">
        <f>IF(J7&gt;0,$B$1,0)</f>
        <v>0</v>
      </c>
      <c r="K8">
        <f>IF(K7&gt;0,$B$1,0)</f>
        <v>0</v>
      </c>
      <c r="L8">
        <f>IF(L7&gt;0,$B$1,0)</f>
        <v>0</v>
      </c>
      <c r="M8">
        <f>IF(M7&gt;0,$B$1,0)</f>
        <v>1053</v>
      </c>
      <c r="N8">
        <f>IF(N7&gt;0,$B$1,0)</f>
        <v>0</v>
      </c>
    </row>
    <row r="9" spans="1:14">
      <c r="A9" t="s">
        <v>9</v>
      </c>
      <c r="C9">
        <f t="shared" ref="C9:N9" si="0">B10</f>
        <v>0</v>
      </c>
      <c r="D9">
        <f t="shared" si="0"/>
        <v>140</v>
      </c>
      <c r="E9">
        <f t="shared" si="0"/>
        <v>110</v>
      </c>
      <c r="F9">
        <f t="shared" si="0"/>
        <v>50</v>
      </c>
      <c r="G9">
        <f t="shared" si="0"/>
        <v>0</v>
      </c>
      <c r="H9">
        <f t="shared" si="0"/>
        <v>550</v>
      </c>
      <c r="I9">
        <f t="shared" si="0"/>
        <v>0</v>
      </c>
      <c r="J9">
        <f t="shared" si="0"/>
        <v>250</v>
      </c>
      <c r="K9">
        <f t="shared" si="0"/>
        <v>110</v>
      </c>
      <c r="L9">
        <f t="shared" si="0"/>
        <v>50</v>
      </c>
      <c r="M9">
        <f t="shared" si="0"/>
        <v>0</v>
      </c>
      <c r="N9">
        <f t="shared" si="0"/>
        <v>250</v>
      </c>
    </row>
    <row r="10" spans="1:14">
      <c r="A10" t="s">
        <v>10</v>
      </c>
      <c r="B10">
        <v>0</v>
      </c>
      <c r="C10">
        <f t="shared" ref="C10:N10" si="1">C7-C6+C9</f>
        <v>140</v>
      </c>
      <c r="D10">
        <f t="shared" si="1"/>
        <v>110</v>
      </c>
      <c r="E10">
        <f t="shared" si="1"/>
        <v>50</v>
      </c>
      <c r="F10">
        <f t="shared" si="1"/>
        <v>0</v>
      </c>
      <c r="G10">
        <f t="shared" si="1"/>
        <v>550</v>
      </c>
      <c r="H10">
        <f t="shared" si="1"/>
        <v>0</v>
      </c>
      <c r="I10">
        <f t="shared" si="1"/>
        <v>250</v>
      </c>
      <c r="J10">
        <f t="shared" si="1"/>
        <v>110</v>
      </c>
      <c r="K10">
        <f t="shared" si="1"/>
        <v>50</v>
      </c>
      <c r="L10">
        <f t="shared" si="1"/>
        <v>0</v>
      </c>
      <c r="M10">
        <f t="shared" si="1"/>
        <v>250</v>
      </c>
      <c r="N10">
        <f t="shared" si="1"/>
        <v>0</v>
      </c>
    </row>
    <row r="11" spans="1:14">
      <c r="A11" t="s">
        <v>4</v>
      </c>
      <c r="C11">
        <f>IF(C10&gt;0,C10*$B$2,0)</f>
        <v>218.4</v>
      </c>
      <c r="D11">
        <f>IF(D10&gt;0,D10*$B$2,0)</f>
        <v>171.6</v>
      </c>
      <c r="E11">
        <f>IF(E10&gt;0,E10*$B$2,0)</f>
        <v>78</v>
      </c>
      <c r="F11">
        <f>IF(F10&gt;0,F10*$B$2,0)</f>
        <v>0</v>
      </c>
      <c r="G11">
        <f>IF(G10&gt;0,G10*$B$2,0)</f>
        <v>858</v>
      </c>
      <c r="H11">
        <f>IF(H10&gt;0,H10*$B$2,0)</f>
        <v>0</v>
      </c>
      <c r="I11">
        <f>IF(I10&gt;0,I10*$B$2,0)</f>
        <v>390</v>
      </c>
      <c r="J11">
        <f>IF(J10&gt;0,J10*$B$2,0)</f>
        <v>171.6</v>
      </c>
      <c r="K11">
        <f>IF(K10&gt;0,K10*$B$2,0)</f>
        <v>78</v>
      </c>
      <c r="L11">
        <f>IF(L10&gt;0,L10*$B$2,0)</f>
        <v>0</v>
      </c>
      <c r="M11">
        <f>IF(M10&gt;0,M10*$B$2,0)</f>
        <v>390</v>
      </c>
      <c r="N11">
        <f>IF(N10&gt;0,N10*$B$2,0)</f>
        <v>0</v>
      </c>
    </row>
    <row r="12" spans="3:14">
      <c r="C12">
        <v>130</v>
      </c>
      <c r="D12">
        <v>30</v>
      </c>
      <c r="E12">
        <v>60</v>
      </c>
      <c r="F12">
        <v>50</v>
      </c>
      <c r="G12">
        <v>200</v>
      </c>
      <c r="H12">
        <v>550</v>
      </c>
      <c r="I12">
        <v>180</v>
      </c>
      <c r="J12">
        <v>140</v>
      </c>
      <c r="K12">
        <v>60</v>
      </c>
      <c r="L12">
        <v>50</v>
      </c>
      <c r="M12">
        <v>100</v>
      </c>
      <c r="N12">
        <v>250</v>
      </c>
    </row>
    <row r="14" spans="4:4">
      <c r="D14" t="s">
        <v>45</v>
      </c>
    </row>
    <row r="15" spans="2:4">
      <c r="B15">
        <v>1</v>
      </c>
      <c r="C15">
        <v>1</v>
      </c>
      <c r="D15">
        <f>B1</f>
        <v>1053</v>
      </c>
    </row>
    <row r="16" spans="3:4">
      <c r="C16">
        <v>2</v>
      </c>
      <c r="D16">
        <f>(D15+D12*B2)/C16</f>
        <v>549.9</v>
      </c>
    </row>
    <row r="17" spans="3:4">
      <c r="C17">
        <v>3</v>
      </c>
      <c r="D17">
        <f>(D16*C16+(E12+D12)*B2)/C17</f>
        <v>413.4</v>
      </c>
    </row>
    <row r="18" spans="3:4">
      <c r="C18">
        <v>4</v>
      </c>
      <c r="D18">
        <f>(D17*C17+(D12+E12+F12)*B2)/C18</f>
        <v>364.65</v>
      </c>
    </row>
    <row r="19" spans="3:4">
      <c r="C19">
        <v>5</v>
      </c>
      <c r="D19">
        <f>(D18*C18+(D12+E12+F12+G12)*B2)/C19</f>
        <v>397.8</v>
      </c>
    </row>
    <row r="20" spans="2:4">
      <c r="B20">
        <v>2</v>
      </c>
      <c r="C20">
        <v>1</v>
      </c>
      <c r="D20">
        <f>B1</f>
        <v>1053</v>
      </c>
    </row>
    <row r="21" spans="3:4">
      <c r="C21">
        <v>2</v>
      </c>
      <c r="D21">
        <f>(D20+H12*B2)/C21</f>
        <v>955.5</v>
      </c>
    </row>
    <row r="22" spans="3:4">
      <c r="C22">
        <v>3</v>
      </c>
      <c r="D22">
        <f>(D21*C21+(H12+I12)*B2)/C22</f>
        <v>1016.6</v>
      </c>
    </row>
    <row r="23" spans="2:4">
      <c r="B23">
        <v>3</v>
      </c>
      <c r="C23">
        <v>1</v>
      </c>
      <c r="D23">
        <f>D15</f>
        <v>1053</v>
      </c>
    </row>
    <row r="24" spans="3:4">
      <c r="C24">
        <v>2</v>
      </c>
      <c r="D24">
        <f>(D23+J12*B2)/C24</f>
        <v>635.7</v>
      </c>
    </row>
    <row r="25" spans="3:4">
      <c r="C25">
        <v>3</v>
      </c>
      <c r="D25">
        <f>(D24*C24+(J12+K12)*B2)/C25</f>
        <v>527.8</v>
      </c>
    </row>
    <row r="26" spans="3:4">
      <c r="C26">
        <v>4</v>
      </c>
      <c r="D26">
        <f>(D25*C25+(J12+K12+L12)*B2)/C26</f>
        <v>493.35</v>
      </c>
    </row>
    <row r="27" spans="3:4">
      <c r="C27">
        <v>5</v>
      </c>
      <c r="D27">
        <f>(D26*C26+(J12+K12+L12+M12)*B2)/C27</f>
        <v>503.88</v>
      </c>
    </row>
    <row r="28" spans="2:4">
      <c r="B28">
        <v>4</v>
      </c>
      <c r="C28">
        <v>1</v>
      </c>
      <c r="D28">
        <f>B1</f>
        <v>1053</v>
      </c>
    </row>
    <row r="29" spans="3:4">
      <c r="C29">
        <v>2</v>
      </c>
      <c r="D29">
        <f>(D28+N6*B2)/2</f>
        <v>721.5</v>
      </c>
    </row>
    <row r="32" spans="1:3">
      <c r="A32" s="3" t="s">
        <v>14</v>
      </c>
      <c r="B32" s="3"/>
      <c r="C32" s="3"/>
    </row>
    <row r="33" spans="1:3">
      <c r="A33" s="3"/>
      <c r="B33" s="3"/>
      <c r="C33" s="3"/>
    </row>
    <row r="34" spans="1:11">
      <c r="A34" s="3"/>
      <c r="B34" s="3"/>
      <c r="C34" s="3"/>
      <c r="D34" s="4"/>
      <c r="E34" s="4"/>
      <c r="F34" s="4"/>
      <c r="G34" s="4"/>
      <c r="H34" s="4"/>
      <c r="I34" s="53"/>
      <c r="J34" s="11" t="s">
        <v>15</v>
      </c>
      <c r="K34" s="4"/>
    </row>
    <row r="35" ht="14.75" spans="1:11">
      <c r="A35" s="5"/>
      <c r="B35" s="6"/>
      <c r="C35" s="6"/>
      <c r="D35" s="6"/>
      <c r="E35" s="6"/>
      <c r="F35" s="6"/>
      <c r="G35" s="6"/>
      <c r="H35" s="6"/>
      <c r="I35" s="54"/>
      <c r="J35" s="11" t="s">
        <v>16</v>
      </c>
      <c r="K35" s="4"/>
    </row>
    <row r="36" spans="1:11">
      <c r="A36" s="7" t="s">
        <v>17</v>
      </c>
      <c r="B36" s="8">
        <v>0</v>
      </c>
      <c r="C36" s="6"/>
      <c r="D36" s="6"/>
      <c r="E36" s="40">
        <f>SUM(B51:M51)</f>
        <v>4212</v>
      </c>
      <c r="F36" s="41" t="s">
        <v>18</v>
      </c>
      <c r="G36" s="42"/>
      <c r="H36" s="6"/>
      <c r="I36" s="55"/>
      <c r="J36" s="11" t="s">
        <v>19</v>
      </c>
      <c r="K36" s="4"/>
    </row>
    <row r="37" ht="14.75" spans="1:11">
      <c r="A37" s="9" t="s">
        <v>20</v>
      </c>
      <c r="B37" s="10">
        <v>1053</v>
      </c>
      <c r="C37" s="11" t="s">
        <v>21</v>
      </c>
      <c r="D37" s="6"/>
      <c r="E37" s="43">
        <f>SUM(B52:M52)</f>
        <v>2168.39999999999</v>
      </c>
      <c r="F37" s="44" t="s">
        <v>22</v>
      </c>
      <c r="G37" s="45"/>
      <c r="H37" s="6"/>
      <c r="I37" s="6"/>
      <c r="J37" s="6"/>
      <c r="K37" s="6"/>
    </row>
    <row r="38" ht="14.75" spans="1:11">
      <c r="A38" s="9" t="s">
        <v>23</v>
      </c>
      <c r="B38" s="12">
        <v>1.56</v>
      </c>
      <c r="C38" s="11" t="s">
        <v>24</v>
      </c>
      <c r="D38" s="6"/>
      <c r="E38" s="46">
        <f>SUM(B53:M53)</f>
        <v>6380.39999999999</v>
      </c>
      <c r="F38" s="47" t="s">
        <v>25</v>
      </c>
      <c r="G38" s="48"/>
      <c r="H38" s="6"/>
      <c r="I38" s="6"/>
      <c r="J38" s="6"/>
      <c r="K38" s="6"/>
    </row>
    <row r="39" spans="1:11">
      <c r="A39" s="9" t="s">
        <v>26</v>
      </c>
      <c r="B39" s="13">
        <v>2000</v>
      </c>
      <c r="C39" s="11"/>
      <c r="D39" s="6"/>
      <c r="E39" s="49"/>
      <c r="F39" s="50"/>
      <c r="G39" s="51"/>
      <c r="H39" s="6"/>
      <c r="I39" s="6"/>
      <c r="J39" s="6"/>
      <c r="K39" s="6"/>
    </row>
    <row r="40" ht="14.75" spans="1:11">
      <c r="A40" s="14" t="s">
        <v>27</v>
      </c>
      <c r="B40" s="15">
        <v>99999</v>
      </c>
      <c r="C40" s="11" t="s">
        <v>28</v>
      </c>
      <c r="D40" s="6"/>
      <c r="E40" s="49"/>
      <c r="F40" s="50"/>
      <c r="G40" s="51"/>
      <c r="H40" s="6"/>
      <c r="I40" s="6"/>
      <c r="J40" s="6"/>
      <c r="K40" s="6"/>
    </row>
    <row r="41" ht="14.75" spans="1:11">
      <c r="A41" s="5"/>
      <c r="B41" s="16"/>
      <c r="C41" s="6"/>
      <c r="D41" s="16"/>
      <c r="E41" s="52"/>
      <c r="F41" s="16"/>
      <c r="G41" s="6"/>
      <c r="H41" s="16"/>
      <c r="I41" s="6"/>
      <c r="J41" s="16"/>
      <c r="K41" s="6"/>
    </row>
    <row r="42" ht="14.75" spans="1:13">
      <c r="A42" s="17" t="s">
        <v>29</v>
      </c>
      <c r="B42" s="18">
        <v>1</v>
      </c>
      <c r="C42" s="18">
        <v>2</v>
      </c>
      <c r="D42" s="18">
        <v>3</v>
      </c>
      <c r="E42" s="18">
        <v>4</v>
      </c>
      <c r="F42" s="18">
        <v>5</v>
      </c>
      <c r="G42" s="18">
        <v>6</v>
      </c>
      <c r="H42" s="18">
        <v>7</v>
      </c>
      <c r="I42" s="18">
        <v>8</v>
      </c>
      <c r="J42" s="18">
        <v>9</v>
      </c>
      <c r="K42" s="18">
        <v>10</v>
      </c>
      <c r="L42">
        <v>11</v>
      </c>
      <c r="M42">
        <v>12</v>
      </c>
    </row>
    <row r="43" spans="1:13">
      <c r="A43" s="19" t="s">
        <v>30</v>
      </c>
      <c r="B43" s="20">
        <v>130</v>
      </c>
      <c r="C43" s="21">
        <v>30</v>
      </c>
      <c r="D43" s="21">
        <v>60</v>
      </c>
      <c r="E43" s="21">
        <v>50</v>
      </c>
      <c r="F43" s="21">
        <v>200</v>
      </c>
      <c r="G43" s="21">
        <v>550</v>
      </c>
      <c r="H43" s="21">
        <v>180</v>
      </c>
      <c r="I43" s="21">
        <v>140</v>
      </c>
      <c r="J43" s="21">
        <v>60</v>
      </c>
      <c r="K43" s="21">
        <v>50</v>
      </c>
      <c r="L43">
        <v>100</v>
      </c>
      <c r="M43">
        <v>250</v>
      </c>
    </row>
    <row r="44" spans="1:13">
      <c r="A44" s="19" t="s">
        <v>31</v>
      </c>
      <c r="B44" s="22">
        <v>0</v>
      </c>
      <c r="C44" s="23">
        <f t="shared" ref="C44:M44" si="2">B48</f>
        <v>140</v>
      </c>
      <c r="D44" s="23">
        <f t="shared" si="2"/>
        <v>110</v>
      </c>
      <c r="E44" s="23">
        <f t="shared" si="2"/>
        <v>49.9999999999998</v>
      </c>
      <c r="F44" s="23">
        <f t="shared" si="2"/>
        <v>-1.70530256582424e-13</v>
      </c>
      <c r="G44" s="23">
        <f t="shared" si="2"/>
        <v>-2.27373675443232e-13</v>
      </c>
      <c r="H44" s="23">
        <f t="shared" si="2"/>
        <v>429.999999999999</v>
      </c>
      <c r="I44" s="23">
        <f t="shared" si="2"/>
        <v>249.999999999999</v>
      </c>
      <c r="J44" s="23">
        <f t="shared" si="2"/>
        <v>109.999999999999</v>
      </c>
      <c r="K44" s="23">
        <f t="shared" si="2"/>
        <v>49.9999999999993</v>
      </c>
      <c r="L44" s="23">
        <f t="shared" si="2"/>
        <v>-6.82121026329696e-13</v>
      </c>
      <c r="M44" s="23">
        <f t="shared" si="2"/>
        <v>250</v>
      </c>
    </row>
    <row r="45" spans="1:13">
      <c r="A45" s="19" t="s">
        <v>32</v>
      </c>
      <c r="B45" s="24">
        <v>270</v>
      </c>
      <c r="C45" s="25">
        <v>0</v>
      </c>
      <c r="D45" s="25">
        <v>0</v>
      </c>
      <c r="E45" s="25">
        <v>0</v>
      </c>
      <c r="F45" s="25">
        <v>200</v>
      </c>
      <c r="G45" s="25">
        <v>980</v>
      </c>
      <c r="H45" s="25">
        <v>0</v>
      </c>
      <c r="I45" s="25">
        <v>0</v>
      </c>
      <c r="J45" s="25">
        <v>0</v>
      </c>
      <c r="K45" s="25">
        <v>0</v>
      </c>
      <c r="L45" s="25">
        <v>350</v>
      </c>
      <c r="M45" s="25">
        <v>0</v>
      </c>
    </row>
    <row r="46" spans="1:13">
      <c r="A46" s="26" t="s">
        <v>33</v>
      </c>
      <c r="B46" s="27">
        <v>1</v>
      </c>
      <c r="C46" s="27">
        <v>0</v>
      </c>
      <c r="D46" s="27">
        <v>0</v>
      </c>
      <c r="E46" s="27">
        <v>0</v>
      </c>
      <c r="F46" s="27">
        <v>1</v>
      </c>
      <c r="G46" s="27">
        <v>1</v>
      </c>
      <c r="H46" s="27">
        <v>0</v>
      </c>
      <c r="I46" s="27">
        <v>0</v>
      </c>
      <c r="J46" s="27">
        <v>0</v>
      </c>
      <c r="K46" s="27">
        <v>0</v>
      </c>
      <c r="L46" s="27">
        <v>1</v>
      </c>
      <c r="M46" s="27">
        <v>0</v>
      </c>
    </row>
    <row r="47" spans="1:13">
      <c r="A47" s="19" t="s">
        <v>27</v>
      </c>
      <c r="B47" s="28">
        <f>$B40</f>
        <v>99999</v>
      </c>
      <c r="C47" s="28">
        <f>$B40</f>
        <v>99999</v>
      </c>
      <c r="D47" s="28">
        <f>$B40</f>
        <v>99999</v>
      </c>
      <c r="E47" s="28">
        <f>$B40</f>
        <v>99999</v>
      </c>
      <c r="F47" s="28">
        <f>$B40</f>
        <v>99999</v>
      </c>
      <c r="G47" s="28">
        <f>$B40</f>
        <v>99999</v>
      </c>
      <c r="H47" s="28">
        <f>$B40</f>
        <v>99999</v>
      </c>
      <c r="I47" s="28">
        <f>$B40</f>
        <v>99999</v>
      </c>
      <c r="J47" s="28">
        <f>$B40</f>
        <v>99999</v>
      </c>
      <c r="K47" s="28">
        <f>$B40</f>
        <v>99999</v>
      </c>
      <c r="L47" s="28">
        <f>$B40</f>
        <v>99999</v>
      </c>
      <c r="M47" s="28">
        <f>$B40</f>
        <v>99999</v>
      </c>
    </row>
    <row r="48" spans="1:13">
      <c r="A48" s="19" t="s">
        <v>34</v>
      </c>
      <c r="B48" s="29">
        <f t="shared" ref="B48:M48" si="3">B44+B45-B43</f>
        <v>140</v>
      </c>
      <c r="C48" s="30">
        <f t="shared" si="3"/>
        <v>110</v>
      </c>
      <c r="D48" s="30">
        <f t="shared" si="3"/>
        <v>49.9999999999998</v>
      </c>
      <c r="E48" s="30">
        <f t="shared" si="3"/>
        <v>-1.70530256582424e-13</v>
      </c>
      <c r="F48" s="30">
        <f t="shared" si="3"/>
        <v>-2.27373675443232e-13</v>
      </c>
      <c r="G48" s="30">
        <f t="shared" si="3"/>
        <v>429.999999999999</v>
      </c>
      <c r="H48" s="30">
        <f t="shared" si="3"/>
        <v>249.999999999999</v>
      </c>
      <c r="I48" s="30">
        <f t="shared" si="3"/>
        <v>109.999999999999</v>
      </c>
      <c r="J48" s="30">
        <f t="shared" si="3"/>
        <v>49.9999999999993</v>
      </c>
      <c r="K48" s="30">
        <f t="shared" si="3"/>
        <v>-6.82121026329696e-13</v>
      </c>
      <c r="L48" s="30">
        <f t="shared" si="3"/>
        <v>250</v>
      </c>
      <c r="M48" s="30">
        <f t="shared" si="3"/>
        <v>-4.54747350886464e-13</v>
      </c>
    </row>
    <row r="49" ht="14.75" spans="1:11">
      <c r="A49" s="31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3">
      <c r="A50" s="17" t="s">
        <v>29</v>
      </c>
      <c r="B50" s="18">
        <v>1</v>
      </c>
      <c r="C50" s="18">
        <v>2</v>
      </c>
      <c r="D50" s="18">
        <v>3</v>
      </c>
      <c r="E50" s="18">
        <v>4</v>
      </c>
      <c r="F50" s="18">
        <v>5</v>
      </c>
      <c r="G50" s="18">
        <v>6</v>
      </c>
      <c r="H50" s="18">
        <v>7</v>
      </c>
      <c r="I50" s="18">
        <v>8</v>
      </c>
      <c r="J50" s="18">
        <v>9</v>
      </c>
      <c r="K50" s="18">
        <v>10</v>
      </c>
      <c r="L50" s="18">
        <v>11</v>
      </c>
      <c r="M50" s="18">
        <v>12</v>
      </c>
    </row>
    <row r="51" spans="1:13">
      <c r="A51" s="26" t="s">
        <v>35</v>
      </c>
      <c r="B51" s="32">
        <f>$B$37*B46</f>
        <v>1053</v>
      </c>
      <c r="C51" s="32">
        <f t="shared" ref="C51:M51" si="4">$B$37*C46</f>
        <v>0</v>
      </c>
      <c r="D51" s="32">
        <f t="shared" si="4"/>
        <v>0</v>
      </c>
      <c r="E51" s="32">
        <f t="shared" si="4"/>
        <v>0</v>
      </c>
      <c r="F51" s="32">
        <f t="shared" si="4"/>
        <v>1053</v>
      </c>
      <c r="G51" s="32">
        <f t="shared" si="4"/>
        <v>1053</v>
      </c>
      <c r="H51" s="32">
        <f t="shared" si="4"/>
        <v>0</v>
      </c>
      <c r="I51" s="32">
        <f t="shared" si="4"/>
        <v>0</v>
      </c>
      <c r="J51" s="32">
        <f t="shared" si="4"/>
        <v>0</v>
      </c>
      <c r="K51" s="32">
        <f t="shared" si="4"/>
        <v>0</v>
      </c>
      <c r="L51" s="32">
        <f t="shared" si="4"/>
        <v>1053</v>
      </c>
      <c r="M51" s="32">
        <f t="shared" si="4"/>
        <v>0</v>
      </c>
    </row>
    <row r="52" spans="1:13">
      <c r="A52" s="26" t="s">
        <v>36</v>
      </c>
      <c r="B52" s="32">
        <f>B48*$B$38</f>
        <v>218.4</v>
      </c>
      <c r="C52" s="32">
        <f>C48*$B$38</f>
        <v>171.6</v>
      </c>
      <c r="D52" s="32">
        <f>D48*$B$38</f>
        <v>77.9999999999997</v>
      </c>
      <c r="E52" s="32">
        <f>E48*$B$38</f>
        <v>-2.66027200268581e-13</v>
      </c>
      <c r="F52" s="32">
        <f>F48*$B$38</f>
        <v>-3.54702933691442e-13</v>
      </c>
      <c r="G52" s="32">
        <f>G48*$B$38</f>
        <v>670.799999999999</v>
      </c>
      <c r="H52" s="32">
        <f>H48*$B$38</f>
        <v>389.999999999999</v>
      </c>
      <c r="I52" s="32">
        <f>I48*$B$38</f>
        <v>171.599999999999</v>
      </c>
      <c r="J52" s="32">
        <f>J48*$B$38</f>
        <v>77.9999999999989</v>
      </c>
      <c r="K52" s="32">
        <f>K48*$B$38</f>
        <v>-1.06410880107433e-12</v>
      </c>
      <c r="L52" s="32">
        <f>L48*$B$38</f>
        <v>389.999999999999</v>
      </c>
      <c r="M52" s="32">
        <f>M48*$B$38</f>
        <v>-7.09405867382884e-13</v>
      </c>
    </row>
    <row r="53" ht="14.75" spans="1:13">
      <c r="A53" s="33" t="s">
        <v>37</v>
      </c>
      <c r="B53" s="34">
        <f t="shared" ref="B53:M53" si="5">B51+B52</f>
        <v>1271.4</v>
      </c>
      <c r="C53" s="34">
        <f t="shared" si="5"/>
        <v>171.6</v>
      </c>
      <c r="D53" s="34">
        <f t="shared" si="5"/>
        <v>77.9999999999997</v>
      </c>
      <c r="E53" s="34">
        <f t="shared" si="5"/>
        <v>-2.66027200268581e-13</v>
      </c>
      <c r="F53" s="34">
        <f t="shared" si="5"/>
        <v>1053</v>
      </c>
      <c r="G53" s="34">
        <f t="shared" si="5"/>
        <v>1723.8</v>
      </c>
      <c r="H53" s="34">
        <f t="shared" si="5"/>
        <v>389.999999999999</v>
      </c>
      <c r="I53" s="34">
        <f t="shared" si="5"/>
        <v>171.599999999999</v>
      </c>
      <c r="J53" s="34">
        <f t="shared" si="5"/>
        <v>77.9999999999989</v>
      </c>
      <c r="K53" s="34">
        <f t="shared" si="5"/>
        <v>-1.06410880107433e-12</v>
      </c>
      <c r="L53" s="34">
        <f t="shared" si="5"/>
        <v>1443</v>
      </c>
      <c r="M53" s="34">
        <f t="shared" si="5"/>
        <v>-7.09405867382884e-13</v>
      </c>
    </row>
    <row r="54" spans="1:11">
      <c r="A54" s="35"/>
      <c r="B54" s="36"/>
      <c r="C54" s="36"/>
      <c r="D54" s="36"/>
      <c r="E54" s="36"/>
      <c r="F54" s="36"/>
      <c r="G54" s="36"/>
      <c r="H54" s="36"/>
      <c r="I54" s="36"/>
      <c r="J54" s="36"/>
      <c r="K54" s="36"/>
    </row>
    <row r="55" spans="1:13">
      <c r="A55" s="37" t="s">
        <v>38</v>
      </c>
      <c r="B55" s="38">
        <f>$B$39*B46-B45</f>
        <v>1730</v>
      </c>
      <c r="C55" s="38">
        <f t="shared" ref="C55:M55" si="6">$B$39*C46-C45</f>
        <v>0</v>
      </c>
      <c r="D55" s="38">
        <f t="shared" si="6"/>
        <v>0</v>
      </c>
      <c r="E55" s="38">
        <f t="shared" si="6"/>
        <v>0</v>
      </c>
      <c r="F55" s="38">
        <f t="shared" si="6"/>
        <v>1800</v>
      </c>
      <c r="G55" s="38">
        <f t="shared" si="6"/>
        <v>1020</v>
      </c>
      <c r="H55" s="38">
        <f t="shared" si="6"/>
        <v>0</v>
      </c>
      <c r="I55" s="38">
        <f t="shared" si="6"/>
        <v>0</v>
      </c>
      <c r="J55" s="38">
        <f t="shared" si="6"/>
        <v>0</v>
      </c>
      <c r="K55" s="38">
        <f t="shared" si="6"/>
        <v>0</v>
      </c>
      <c r="L55" s="38">
        <f t="shared" si="6"/>
        <v>1650</v>
      </c>
      <c r="M55" s="38">
        <f t="shared" si="6"/>
        <v>0</v>
      </c>
    </row>
  </sheetData>
  <mergeCells count="1">
    <mergeCell ref="A32:C34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3"/>
  <sheetViews>
    <sheetView workbookViewId="0">
      <selection activeCell="M8" sqref="M8"/>
    </sheetView>
  </sheetViews>
  <sheetFormatPr defaultColWidth="9" defaultRowHeight="14"/>
  <cols>
    <col min="1" max="1" width="10.25" customWidth="1"/>
    <col min="2" max="3" width="4.5" customWidth="1"/>
    <col min="4" max="14" width="3.5" customWidth="1"/>
    <col min="15" max="15" width="3.90625" customWidth="1"/>
  </cols>
  <sheetData>
    <row r="1" spans="1:14">
      <c r="A1" t="s">
        <v>46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>
      <c r="A2" t="s">
        <v>47</v>
      </c>
      <c r="C2">
        <v>108</v>
      </c>
      <c r="D2">
        <v>84</v>
      </c>
      <c r="E2">
        <v>91</v>
      </c>
      <c r="F2">
        <v>81</v>
      </c>
      <c r="G2">
        <v>63</v>
      </c>
      <c r="H2">
        <v>75</v>
      </c>
      <c r="I2">
        <v>60</v>
      </c>
      <c r="J2">
        <v>31</v>
      </c>
      <c r="K2">
        <v>25</v>
      </c>
      <c r="L2">
        <v>20</v>
      </c>
      <c r="M2">
        <v>13</v>
      </c>
      <c r="N2">
        <v>11</v>
      </c>
    </row>
    <row r="3" spans="1:12">
      <c r="A3" t="s">
        <v>48</v>
      </c>
      <c r="C3">
        <v>200</v>
      </c>
      <c r="F3">
        <v>200</v>
      </c>
      <c r="I3">
        <v>200</v>
      </c>
      <c r="L3">
        <v>200</v>
      </c>
    </row>
    <row r="4" spans="1:3">
      <c r="A4" t="s">
        <v>49</v>
      </c>
      <c r="B4">
        <v>133</v>
      </c>
      <c r="C4">
        <f>B4+C3-C2</f>
        <v>225</v>
      </c>
    </row>
    <row r="5" spans="1:12">
      <c r="A5" t="s">
        <v>50</v>
      </c>
      <c r="C5">
        <f>B4+C3-C2-D2-E2</f>
        <v>50</v>
      </c>
      <c r="F5">
        <f>C5+F3-F2-G2-H2</f>
        <v>31</v>
      </c>
      <c r="I5">
        <f>F5+I3-I2-J2-K2</f>
        <v>115</v>
      </c>
      <c r="L5">
        <f>I5+L3-L2-M2-N2</f>
        <v>271</v>
      </c>
    </row>
    <row r="8" spans="1:14">
      <c r="A8" t="s">
        <v>46</v>
      </c>
      <c r="B8">
        <v>0</v>
      </c>
      <c r="C8">
        <v>1</v>
      </c>
      <c r="D8" s="1">
        <v>2</v>
      </c>
      <c r="E8" s="1">
        <v>3</v>
      </c>
      <c r="F8" s="1">
        <v>4</v>
      </c>
      <c r="G8" s="1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</row>
    <row r="9" spans="1:14">
      <c r="A9" t="s">
        <v>47</v>
      </c>
      <c r="C9">
        <v>108</v>
      </c>
      <c r="D9" s="1">
        <v>84</v>
      </c>
      <c r="E9" s="1">
        <v>91</v>
      </c>
      <c r="F9" s="1">
        <v>81</v>
      </c>
      <c r="G9" s="1">
        <v>63</v>
      </c>
      <c r="H9">
        <v>75</v>
      </c>
      <c r="I9">
        <v>60</v>
      </c>
      <c r="J9">
        <v>31</v>
      </c>
      <c r="K9">
        <v>25</v>
      </c>
      <c r="L9">
        <v>20</v>
      </c>
      <c r="M9">
        <v>13</v>
      </c>
      <c r="N9">
        <v>11</v>
      </c>
    </row>
    <row r="10" spans="1:12">
      <c r="A10" t="s">
        <v>48</v>
      </c>
      <c r="C10">
        <v>200</v>
      </c>
      <c r="D10" s="1"/>
      <c r="E10" s="1"/>
      <c r="F10" s="1">
        <v>200</v>
      </c>
      <c r="G10" s="1"/>
      <c r="I10">
        <v>200</v>
      </c>
      <c r="L10">
        <v>200</v>
      </c>
    </row>
    <row r="11" spans="1:7">
      <c r="A11" t="s">
        <v>49</v>
      </c>
      <c r="B11">
        <v>133</v>
      </c>
      <c r="C11">
        <f>B11+C10-C9</f>
        <v>225</v>
      </c>
      <c r="D11" s="1"/>
      <c r="E11" s="1"/>
      <c r="F11" s="1"/>
      <c r="G11" s="1"/>
    </row>
    <row r="12" spans="1:12">
      <c r="A12" t="s">
        <v>50</v>
      </c>
      <c r="C12">
        <f>B11+C10-C9-D9-E9</f>
        <v>50</v>
      </c>
      <c r="D12" s="1"/>
      <c r="E12" s="1"/>
      <c r="F12" s="1">
        <f>C12+F10-F9-G9-H9</f>
        <v>31</v>
      </c>
      <c r="G12" s="1"/>
      <c r="I12">
        <f>F12+I10-I9-J9-K9</f>
        <v>115</v>
      </c>
      <c r="L12">
        <f>I12+L10-L9-M9-N9</f>
        <v>271</v>
      </c>
    </row>
    <row r="15" spans="1:15">
      <c r="A15" t="s">
        <v>46</v>
      </c>
      <c r="B15">
        <v>0</v>
      </c>
      <c r="C15">
        <v>1</v>
      </c>
      <c r="D15" s="2">
        <v>2</v>
      </c>
      <c r="E15" s="2">
        <v>3</v>
      </c>
      <c r="F15" s="2">
        <v>4</v>
      </c>
      <c r="G15" s="2">
        <v>5</v>
      </c>
      <c r="H15" s="2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</row>
    <row r="16" spans="1:16">
      <c r="A16" t="s">
        <v>51</v>
      </c>
      <c r="L16">
        <v>200</v>
      </c>
      <c r="P16">
        <v>3</v>
      </c>
    </row>
    <row r="17" spans="1:16">
      <c r="A17" t="s">
        <v>52</v>
      </c>
      <c r="J17">
        <v>200</v>
      </c>
      <c r="P17">
        <v>2</v>
      </c>
    </row>
    <row r="18" spans="1:5">
      <c r="A18" t="s">
        <v>53</v>
      </c>
      <c r="E18">
        <v>200</v>
      </c>
    </row>
    <row r="19" spans="1:5">
      <c r="A19" t="s">
        <v>54</v>
      </c>
      <c r="E19">
        <v>200</v>
      </c>
    </row>
    <row r="20" spans="1:5">
      <c r="A20" t="s">
        <v>55</v>
      </c>
      <c r="E20">
        <v>200</v>
      </c>
    </row>
    <row r="21" spans="1:16">
      <c r="A21" t="s">
        <v>56</v>
      </c>
      <c r="K21">
        <v>200</v>
      </c>
      <c r="P21">
        <v>1</v>
      </c>
    </row>
    <row r="22" spans="1:7">
      <c r="A22" t="s">
        <v>57</v>
      </c>
      <c r="G22">
        <v>200</v>
      </c>
    </row>
    <row r="23" spans="1:16">
      <c r="A23" t="s">
        <v>58</v>
      </c>
      <c r="I23">
        <v>200</v>
      </c>
      <c r="P23">
        <v>3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0"/>
  <sheetViews>
    <sheetView tabSelected="1" workbookViewId="0">
      <selection activeCell="H12" sqref="H12"/>
    </sheetView>
  </sheetViews>
  <sheetFormatPr defaultColWidth="9" defaultRowHeight="14"/>
  <cols>
    <col min="1" max="1" width="8.375" customWidth="1"/>
    <col min="2" max="2" width="5.5" customWidth="1"/>
    <col min="3" max="3" width="5.4375" customWidth="1"/>
    <col min="4" max="12" width="4.5" customWidth="1"/>
  </cols>
  <sheetData>
    <row r="1" spans="1:4">
      <c r="A1" t="s">
        <v>59</v>
      </c>
      <c r="C1" t="s">
        <v>60</v>
      </c>
      <c r="D1">
        <v>2</v>
      </c>
    </row>
    <row r="3" spans="1:12">
      <c r="A3" t="s">
        <v>46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4" spans="1:12">
      <c r="A4" t="s">
        <v>30</v>
      </c>
      <c r="C4">
        <f>C20+C30</f>
        <v>0</v>
      </c>
      <c r="D4">
        <f t="shared" ref="D4:L4" si="0">D20+D30</f>
        <v>900</v>
      </c>
      <c r="E4">
        <f t="shared" si="0"/>
        <v>900</v>
      </c>
      <c r="F4">
        <f t="shared" si="0"/>
        <v>0</v>
      </c>
      <c r="G4">
        <f t="shared" si="0"/>
        <v>500</v>
      </c>
      <c r="H4">
        <f t="shared" si="0"/>
        <v>400</v>
      </c>
      <c r="I4">
        <f t="shared" si="0"/>
        <v>500</v>
      </c>
      <c r="J4">
        <f t="shared" si="0"/>
        <v>900</v>
      </c>
      <c r="K4">
        <f t="shared" si="0"/>
        <v>0</v>
      </c>
      <c r="L4">
        <f t="shared" si="0"/>
        <v>0</v>
      </c>
    </row>
    <row r="5" spans="1:12">
      <c r="A5" t="s">
        <v>61</v>
      </c>
      <c r="C5">
        <f>C4+50</f>
        <v>50</v>
      </c>
      <c r="D5">
        <f t="shared" ref="D5:L5" si="1">D4+50</f>
        <v>950</v>
      </c>
      <c r="E5">
        <f t="shared" si="1"/>
        <v>950</v>
      </c>
      <c r="F5">
        <f t="shared" si="1"/>
        <v>50</v>
      </c>
      <c r="G5">
        <f t="shared" si="1"/>
        <v>550</v>
      </c>
      <c r="H5">
        <f t="shared" si="1"/>
        <v>450</v>
      </c>
      <c r="I5">
        <f t="shared" si="1"/>
        <v>550</v>
      </c>
      <c r="J5">
        <f t="shared" si="1"/>
        <v>950</v>
      </c>
      <c r="K5">
        <f t="shared" si="1"/>
        <v>50</v>
      </c>
      <c r="L5">
        <f t="shared" si="1"/>
        <v>50</v>
      </c>
    </row>
    <row r="6" spans="1:12">
      <c r="A6" t="s">
        <v>62</v>
      </c>
      <c r="B6"/>
      <c r="C6">
        <f>IF(B7&gt;C5,0,1000)</f>
        <v>0</v>
      </c>
      <c r="D6">
        <f t="shared" ref="D6:L6" si="2">IF(C7&gt;D5,0,1000)</f>
        <v>0</v>
      </c>
      <c r="E6">
        <f t="shared" si="2"/>
        <v>1000</v>
      </c>
      <c r="F6">
        <f t="shared" si="2"/>
        <v>0</v>
      </c>
      <c r="G6">
        <f t="shared" si="2"/>
        <v>1000</v>
      </c>
      <c r="H6">
        <f t="shared" si="2"/>
        <v>0</v>
      </c>
      <c r="I6">
        <f t="shared" si="2"/>
        <v>1000</v>
      </c>
      <c r="J6">
        <f t="shared" si="2"/>
        <v>1000</v>
      </c>
      <c r="K6">
        <f t="shared" si="2"/>
        <v>0</v>
      </c>
      <c r="L6">
        <f t="shared" si="2"/>
        <v>0</v>
      </c>
    </row>
    <row r="7" spans="1:12">
      <c r="A7" t="s">
        <v>63</v>
      </c>
      <c r="B7">
        <v>1000</v>
      </c>
      <c r="C7">
        <f t="shared" ref="C7:L7" si="3">B7+C6-C4</f>
        <v>1000</v>
      </c>
      <c r="D7">
        <f t="shared" si="3"/>
        <v>100</v>
      </c>
      <c r="E7">
        <f t="shared" si="3"/>
        <v>200</v>
      </c>
      <c r="F7">
        <f t="shared" si="3"/>
        <v>200</v>
      </c>
      <c r="G7">
        <f t="shared" si="3"/>
        <v>700</v>
      </c>
      <c r="H7">
        <f t="shared" si="3"/>
        <v>300</v>
      </c>
      <c r="I7">
        <f t="shared" si="3"/>
        <v>800</v>
      </c>
      <c r="J7">
        <f t="shared" si="3"/>
        <v>900</v>
      </c>
      <c r="K7">
        <f t="shared" si="3"/>
        <v>900</v>
      </c>
      <c r="L7">
        <f t="shared" si="3"/>
        <v>900</v>
      </c>
    </row>
    <row r="8" spans="1:12">
      <c r="A8" t="s">
        <v>64</v>
      </c>
      <c r="C8">
        <f>E6</f>
        <v>1000</v>
      </c>
      <c r="D8">
        <f t="shared" ref="D8:L8" si="4">F6</f>
        <v>0</v>
      </c>
      <c r="E8">
        <f t="shared" si="4"/>
        <v>1000</v>
      </c>
      <c r="F8">
        <f t="shared" si="4"/>
        <v>0</v>
      </c>
      <c r="G8">
        <f t="shared" si="4"/>
        <v>1000</v>
      </c>
      <c r="H8">
        <f t="shared" si="4"/>
        <v>1000</v>
      </c>
      <c r="I8">
        <f t="shared" si="4"/>
        <v>0</v>
      </c>
      <c r="J8">
        <f t="shared" si="4"/>
        <v>0</v>
      </c>
      <c r="K8">
        <f t="shared" si="4"/>
        <v>0</v>
      </c>
      <c r="L8">
        <f t="shared" si="4"/>
        <v>0</v>
      </c>
    </row>
    <row r="13" spans="1:4">
      <c r="A13" t="s">
        <v>65</v>
      </c>
      <c r="C13" t="s">
        <v>60</v>
      </c>
      <c r="D13">
        <v>1</v>
      </c>
    </row>
    <row r="15" spans="1:12">
      <c r="A15" t="s">
        <v>46</v>
      </c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</row>
    <row r="16" spans="1:12">
      <c r="A16" t="s">
        <v>30</v>
      </c>
      <c r="C16">
        <v>314</v>
      </c>
      <c r="D16">
        <v>309</v>
      </c>
      <c r="E16">
        <v>302</v>
      </c>
      <c r="F16">
        <v>309</v>
      </c>
      <c r="G16">
        <v>284</v>
      </c>
      <c r="H16">
        <v>305</v>
      </c>
      <c r="I16">
        <v>290</v>
      </c>
      <c r="J16">
        <v>313</v>
      </c>
      <c r="K16">
        <v>303</v>
      </c>
      <c r="L16">
        <v>300</v>
      </c>
    </row>
    <row r="17" spans="1:12">
      <c r="A17" t="s">
        <v>61</v>
      </c>
      <c r="C17">
        <f>C16+20</f>
        <v>334</v>
      </c>
      <c r="D17">
        <f t="shared" ref="D17:L17" si="5">D16+20</f>
        <v>329</v>
      </c>
      <c r="E17">
        <f t="shared" si="5"/>
        <v>322</v>
      </c>
      <c r="F17">
        <f t="shared" si="5"/>
        <v>329</v>
      </c>
      <c r="G17">
        <f t="shared" si="5"/>
        <v>304</v>
      </c>
      <c r="H17">
        <f t="shared" si="5"/>
        <v>325</v>
      </c>
      <c r="I17">
        <f t="shared" si="5"/>
        <v>310</v>
      </c>
      <c r="J17">
        <f t="shared" si="5"/>
        <v>333</v>
      </c>
      <c r="K17">
        <f t="shared" si="5"/>
        <v>323</v>
      </c>
      <c r="L17">
        <f t="shared" si="5"/>
        <v>320</v>
      </c>
    </row>
    <row r="18" spans="1:12">
      <c r="A18" t="s">
        <v>62</v>
      </c>
      <c r="B18"/>
      <c r="C18">
        <f>IF(B19&gt;C17,0,500)</f>
        <v>0</v>
      </c>
      <c r="D18">
        <f t="shared" ref="D18:L18" si="6">IF(C19&gt;D17,0,500)</f>
        <v>0</v>
      </c>
      <c r="E18">
        <f t="shared" si="6"/>
        <v>500</v>
      </c>
      <c r="F18">
        <f t="shared" si="6"/>
        <v>500</v>
      </c>
      <c r="G18">
        <f t="shared" si="6"/>
        <v>0</v>
      </c>
      <c r="H18">
        <f t="shared" si="6"/>
        <v>500</v>
      </c>
      <c r="I18">
        <f t="shared" si="6"/>
        <v>0</v>
      </c>
      <c r="J18">
        <f t="shared" si="6"/>
        <v>500</v>
      </c>
      <c r="K18">
        <f t="shared" si="6"/>
        <v>500</v>
      </c>
      <c r="L18">
        <f t="shared" si="6"/>
        <v>0</v>
      </c>
    </row>
    <row r="19" spans="1:12">
      <c r="A19" t="s">
        <v>63</v>
      </c>
      <c r="B19">
        <v>650</v>
      </c>
      <c r="C19">
        <f>B19+C18-C16</f>
        <v>336</v>
      </c>
      <c r="D19">
        <f t="shared" ref="D19:L19" si="7">C19+D18-D16</f>
        <v>27</v>
      </c>
      <c r="E19">
        <f t="shared" si="7"/>
        <v>225</v>
      </c>
      <c r="F19">
        <f t="shared" si="7"/>
        <v>416</v>
      </c>
      <c r="G19">
        <f t="shared" si="7"/>
        <v>132</v>
      </c>
      <c r="H19">
        <f t="shared" si="7"/>
        <v>327</v>
      </c>
      <c r="I19">
        <f t="shared" si="7"/>
        <v>37</v>
      </c>
      <c r="J19">
        <f t="shared" si="7"/>
        <v>224</v>
      </c>
      <c r="K19">
        <f t="shared" si="7"/>
        <v>421</v>
      </c>
      <c r="L19">
        <f t="shared" si="7"/>
        <v>121</v>
      </c>
    </row>
    <row r="20" spans="1:12">
      <c r="A20" t="s">
        <v>64</v>
      </c>
      <c r="C20">
        <f>D18</f>
        <v>0</v>
      </c>
      <c r="D20">
        <f t="shared" ref="D20:L20" si="8">E18</f>
        <v>500</v>
      </c>
      <c r="E20">
        <f t="shared" si="8"/>
        <v>500</v>
      </c>
      <c r="F20">
        <f t="shared" si="8"/>
        <v>0</v>
      </c>
      <c r="G20">
        <f t="shared" si="8"/>
        <v>500</v>
      </c>
      <c r="H20">
        <f t="shared" si="8"/>
        <v>0</v>
      </c>
      <c r="I20">
        <f t="shared" si="8"/>
        <v>500</v>
      </c>
      <c r="J20">
        <f t="shared" si="8"/>
        <v>500</v>
      </c>
      <c r="K20">
        <f t="shared" si="8"/>
        <v>0</v>
      </c>
      <c r="L20">
        <f t="shared" si="8"/>
        <v>0</v>
      </c>
    </row>
    <row r="23" spans="1:4">
      <c r="A23" t="s">
        <v>66</v>
      </c>
      <c r="C23" t="s">
        <v>60</v>
      </c>
      <c r="D23">
        <v>1</v>
      </c>
    </row>
    <row r="25" spans="1:12">
      <c r="A25" t="s">
        <v>46</v>
      </c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</row>
    <row r="26" spans="1:12">
      <c r="A26" t="s">
        <v>30</v>
      </c>
      <c r="C26">
        <v>194</v>
      </c>
      <c r="D26">
        <v>190</v>
      </c>
      <c r="E26">
        <v>192</v>
      </c>
      <c r="F26">
        <v>220</v>
      </c>
      <c r="G26">
        <v>198</v>
      </c>
      <c r="H26">
        <v>185</v>
      </c>
      <c r="I26">
        <v>204</v>
      </c>
      <c r="J26">
        <v>200</v>
      </c>
      <c r="K26">
        <v>220</v>
      </c>
      <c r="L26">
        <v>183</v>
      </c>
    </row>
    <row r="27" spans="1:12">
      <c r="A27" t="s">
        <v>61</v>
      </c>
      <c r="C27">
        <f>C26+10</f>
        <v>204</v>
      </c>
      <c r="D27">
        <f t="shared" ref="D27:L27" si="9">D26+10</f>
        <v>200</v>
      </c>
      <c r="E27">
        <f t="shared" si="9"/>
        <v>202</v>
      </c>
      <c r="F27">
        <f t="shared" si="9"/>
        <v>230</v>
      </c>
      <c r="G27">
        <f t="shared" si="9"/>
        <v>208</v>
      </c>
      <c r="H27">
        <f t="shared" si="9"/>
        <v>195</v>
      </c>
      <c r="I27">
        <f t="shared" si="9"/>
        <v>214</v>
      </c>
      <c r="J27">
        <f t="shared" si="9"/>
        <v>210</v>
      </c>
      <c r="K27">
        <f t="shared" si="9"/>
        <v>230</v>
      </c>
      <c r="L27">
        <f t="shared" si="9"/>
        <v>193</v>
      </c>
    </row>
    <row r="28" spans="1:12">
      <c r="A28" t="s">
        <v>62</v>
      </c>
      <c r="B28"/>
      <c r="C28">
        <f>IF(B29&gt;C27,0,400)</f>
        <v>0</v>
      </c>
      <c r="D28">
        <f t="shared" ref="D28:L28" si="10">IF(C29&gt;D27,0,400)</f>
        <v>0</v>
      </c>
      <c r="E28">
        <f t="shared" si="10"/>
        <v>400</v>
      </c>
      <c r="F28">
        <f t="shared" si="10"/>
        <v>400</v>
      </c>
      <c r="G28">
        <f t="shared" si="10"/>
        <v>0</v>
      </c>
      <c r="H28">
        <f t="shared" si="10"/>
        <v>0</v>
      </c>
      <c r="I28">
        <f t="shared" si="10"/>
        <v>400</v>
      </c>
      <c r="J28">
        <f t="shared" si="10"/>
        <v>0</v>
      </c>
      <c r="K28">
        <f t="shared" si="10"/>
        <v>400</v>
      </c>
      <c r="L28">
        <f t="shared" si="10"/>
        <v>0</v>
      </c>
    </row>
    <row r="29" spans="1:12">
      <c r="A29" t="s">
        <v>63</v>
      </c>
      <c r="B29">
        <v>400</v>
      </c>
      <c r="C29">
        <f t="shared" ref="C29:L29" si="11">B29+C28-C26</f>
        <v>206</v>
      </c>
      <c r="D29">
        <f t="shared" si="11"/>
        <v>16</v>
      </c>
      <c r="E29">
        <f t="shared" si="11"/>
        <v>224</v>
      </c>
      <c r="F29">
        <f t="shared" si="11"/>
        <v>404</v>
      </c>
      <c r="G29">
        <f t="shared" si="11"/>
        <v>206</v>
      </c>
      <c r="H29">
        <f t="shared" si="11"/>
        <v>21</v>
      </c>
      <c r="I29">
        <f t="shared" si="11"/>
        <v>217</v>
      </c>
      <c r="J29">
        <f t="shared" si="11"/>
        <v>17</v>
      </c>
      <c r="K29">
        <f t="shared" si="11"/>
        <v>197</v>
      </c>
      <c r="L29">
        <f t="shared" si="11"/>
        <v>14</v>
      </c>
    </row>
    <row r="30" spans="1:12">
      <c r="A30" t="s">
        <v>64</v>
      </c>
      <c r="C30">
        <f t="shared" ref="C30:L30" si="12">D28</f>
        <v>0</v>
      </c>
      <c r="D30">
        <f t="shared" si="12"/>
        <v>400</v>
      </c>
      <c r="E30">
        <f t="shared" si="12"/>
        <v>400</v>
      </c>
      <c r="F30">
        <f t="shared" si="12"/>
        <v>0</v>
      </c>
      <c r="G30">
        <f t="shared" si="12"/>
        <v>0</v>
      </c>
      <c r="H30">
        <f t="shared" si="12"/>
        <v>400</v>
      </c>
      <c r="I30">
        <f t="shared" si="12"/>
        <v>0</v>
      </c>
      <c r="J30">
        <f t="shared" si="12"/>
        <v>400</v>
      </c>
      <c r="K30">
        <f t="shared" si="12"/>
        <v>0</v>
      </c>
      <c r="L30">
        <f t="shared" si="12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PP1</vt:lpstr>
      <vt:lpstr>PP2</vt:lpstr>
      <vt:lpstr>GA1</vt:lpstr>
      <vt:lpstr>GA2</vt:lpstr>
      <vt:lpstr>GA3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yestinyang</dc:creator>
  <dcterms:created xsi:type="dcterms:W3CDTF">2019-05-16T01:14:00Z</dcterms:created>
  <dcterms:modified xsi:type="dcterms:W3CDTF">2019-05-16T01:35:48Z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1033-1.0.0.1304</vt:lpwstr>
  </property>
</Properties>
</file>