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ergio/Dropbox (MIT)/MM_SCx_Staff/SC2x/Course Materials/Excel &amp; SAS Files/Week 3 - Production Planning/Lesson 2 - Material and Distribution Requirements Planning/"/>
    </mc:Choice>
  </mc:AlternateContent>
  <bookViews>
    <workbookView xWindow="0" yWindow="460" windowWidth="51200" windowHeight="27240"/>
  </bookViews>
  <sheets>
    <sheet name="MPS_ATP" sheetId="54" r:id="rId1"/>
    <sheet name="MRP No Opt" sheetId="47" r:id="rId2"/>
    <sheet name="MRP Seq OptEI" sheetId="44" r:id="rId3"/>
    <sheet name="MRP Seq Opt_COMP" sheetId="48" r:id="rId4"/>
    <sheet name="MRP No Opt_CAP" sheetId="56" r:id="rId5"/>
    <sheet name="MRP Seq Opt_COMP CAP" sheetId="52" r:id="rId6"/>
    <sheet name="MRP Sim Opt CAP" sheetId="51" r:id="rId7"/>
    <sheet name="MIP" sheetId="53" r:id="rId8"/>
    <sheet name="DRP" sheetId="57" r:id="rId9"/>
  </sheets>
  <definedNames>
    <definedName name="solver_adj" localSheetId="7" hidden="1">MIP!$D$12:$O$12,MIP!$D$19:$O$19</definedName>
    <definedName name="solver_adj" localSheetId="3" hidden="1">'MRP Seq Opt_COMP'!$D$28:$O$28,'MRP Seq Opt_COMP'!$D$43:$O$43</definedName>
    <definedName name="solver_adj" localSheetId="5" hidden="1">'MRP Seq Opt_COMP CAP'!$D$28:$O$28,'MRP Seq Opt_COMP CAP'!$D$43:$O$43</definedName>
    <definedName name="solver_adj" localSheetId="2" hidden="1">'MRP Seq OptEI'!$D$12:$O$12,'MRP Seq OptEI'!$D$35:$O$35</definedName>
    <definedName name="solver_adj" localSheetId="6" hidden="1">'MRP Sim Opt CAP'!$D$28:$O$28,'MRP Sim Opt CAP'!$D$43:$O$43,'MRP Sim Opt CAP'!$D$13:$O$13,'MRP Sim Opt CAP'!$D$36:$O$36</definedName>
    <definedName name="solver_cvg" localSheetId="7" hidden="1">0.0001</definedName>
    <definedName name="solver_cvg" localSheetId="1" hidden="1">0.0001</definedName>
    <definedName name="solver_cvg" localSheetId="4" hidden="1">0.0001</definedName>
    <definedName name="solver_cvg" localSheetId="3" hidden="1">0.0001</definedName>
    <definedName name="solver_cvg" localSheetId="5" hidden="1">0.0001</definedName>
    <definedName name="solver_cvg" localSheetId="2" hidden="1">0.0001</definedName>
    <definedName name="solver_cvg" localSheetId="6" hidden="1">0.0001</definedName>
    <definedName name="solver_drv" localSheetId="7" hidden="1">1</definedName>
    <definedName name="solver_drv" localSheetId="1" hidden="1">1</definedName>
    <definedName name="solver_drv" localSheetId="4" hidden="1">1</definedName>
    <definedName name="solver_drv" localSheetId="3" hidden="1">1</definedName>
    <definedName name="solver_drv" localSheetId="5" hidden="1">1</definedName>
    <definedName name="solver_drv" localSheetId="2" hidden="1">1</definedName>
    <definedName name="solver_drv" localSheetId="6" hidden="1">1</definedName>
    <definedName name="solver_eng" localSheetId="7" hidden="1">2</definedName>
    <definedName name="solver_eng" localSheetId="1" hidden="1">2</definedName>
    <definedName name="solver_eng" localSheetId="4" hidden="1">2</definedName>
    <definedName name="solver_eng" localSheetId="3" hidden="1">2</definedName>
    <definedName name="solver_eng" localSheetId="5" hidden="1">2</definedName>
    <definedName name="solver_eng" localSheetId="2" hidden="1">2</definedName>
    <definedName name="solver_eng" localSheetId="6" hidden="1">2</definedName>
    <definedName name="solver_itr" localSheetId="7" hidden="1">2147483647</definedName>
    <definedName name="solver_itr" localSheetId="1" hidden="1">2147483647</definedName>
    <definedName name="solver_itr" localSheetId="4" hidden="1">2147483647</definedName>
    <definedName name="solver_itr" localSheetId="3" hidden="1">2147483647</definedName>
    <definedName name="solver_itr" localSheetId="5" hidden="1">2147483647</definedName>
    <definedName name="solver_itr" localSheetId="2" hidden="1">2147483647</definedName>
    <definedName name="solver_itr" localSheetId="6" hidden="1">2147483647</definedName>
    <definedName name="solver_lhs1" localSheetId="7" hidden="1">MIP!$D$14:$O$14</definedName>
    <definedName name="solver_lhs1" localSheetId="1" hidden="1">'MRP No Opt'!$D$15:$O$15</definedName>
    <definedName name="solver_lhs1" localSheetId="4" hidden="1">'MRP No Opt_CAP'!$D$15:$O$15</definedName>
    <definedName name="solver_lhs1" localSheetId="3" hidden="1">'MRP Seq Opt_COMP'!$D$30:$O$30</definedName>
    <definedName name="solver_lhs1" localSheetId="5" hidden="1">'MRP Seq Opt_COMP CAP'!$D$30:$O$30</definedName>
    <definedName name="solver_lhs1" localSheetId="2" hidden="1">'MRP Seq OptEI'!$D$14:$O$14</definedName>
    <definedName name="solver_lhs1" localSheetId="6" hidden="1">'MRP Sim Opt CAP'!$D$15:$O$15</definedName>
    <definedName name="solver_lhs2" localSheetId="7" hidden="1">MIP!$D$23:$O$23</definedName>
    <definedName name="solver_lhs2" localSheetId="1" hidden="1">'MRP No Opt'!#REF!</definedName>
    <definedName name="solver_lhs2" localSheetId="4" hidden="1">'MRP No Opt_CAP'!#REF!</definedName>
    <definedName name="solver_lhs2" localSheetId="3" hidden="1">'MRP Seq Opt_COMP'!$D$47:$O$47</definedName>
    <definedName name="solver_lhs2" localSheetId="5" hidden="1">'MRP Seq Opt_COMP CAP'!$D$31:$O$31</definedName>
    <definedName name="solver_lhs2" localSheetId="2" hidden="1">'MRP Seq OptEI'!$D$39:$O$39</definedName>
    <definedName name="solver_lhs2" localSheetId="6" hidden="1">'MRP Sim Opt CAP'!$D$30:$O$30</definedName>
    <definedName name="solver_lhs3" localSheetId="7" hidden="1">MIP!$D$19:$O$19</definedName>
    <definedName name="solver_lhs3" localSheetId="1" hidden="1">'MRP No Opt'!$D$36:$O$36</definedName>
    <definedName name="solver_lhs3" localSheetId="4" hidden="1">'MRP No Opt_CAP'!$D$36:$O$36</definedName>
    <definedName name="solver_lhs3" localSheetId="3" hidden="1">'MRP Seq Opt_COMP'!$D$43:$O$43</definedName>
    <definedName name="solver_lhs3" localSheetId="5" hidden="1">'MRP Seq Opt_COMP CAP'!$D$47:$O$47</definedName>
    <definedName name="solver_lhs3" localSheetId="2" hidden="1">'MRP Seq OptEI'!$D$35:$O$35</definedName>
    <definedName name="solver_lhs3" localSheetId="6" hidden="1">'MRP Sim Opt CAP'!$D$31:$O$31</definedName>
    <definedName name="solver_lhs4" localSheetId="5" hidden="1">'MRP Seq Opt_COMP CAP'!$D$43:$O$43</definedName>
    <definedName name="solver_lhs4" localSheetId="6" hidden="1">'MRP Sim Opt CAP'!$D$40:$O$40</definedName>
    <definedName name="solver_lhs5" localSheetId="6" hidden="1">'MRP Sim Opt CAP'!$D$47:$O$47</definedName>
    <definedName name="solver_lhs6" localSheetId="6" hidden="1">'MRP Sim Opt CAP'!$D$36:$O$36</definedName>
    <definedName name="solver_lhs7" localSheetId="6" hidden="1">'MRP Sim Opt CAP'!$D$43:$O$43</definedName>
    <definedName name="solver_lin" localSheetId="7" hidden="1">1</definedName>
    <definedName name="solver_lin" localSheetId="1" hidden="1">1</definedName>
    <definedName name="solver_lin" localSheetId="4" hidden="1">1</definedName>
    <definedName name="solver_lin" localSheetId="3" hidden="1">1</definedName>
    <definedName name="solver_lin" localSheetId="5" hidden="1">1</definedName>
    <definedName name="solver_lin" localSheetId="2" hidden="1">1</definedName>
    <definedName name="solver_lin" localSheetId="6" hidden="1">1</definedName>
    <definedName name="solver_mip" localSheetId="7" hidden="1">2147483647</definedName>
    <definedName name="solver_mip" localSheetId="1" hidden="1">2147483647</definedName>
    <definedName name="solver_mip" localSheetId="4" hidden="1">2147483647</definedName>
    <definedName name="solver_mip" localSheetId="3" hidden="1">2147483647</definedName>
    <definedName name="solver_mip" localSheetId="5" hidden="1">2147483647</definedName>
    <definedName name="solver_mip" localSheetId="2" hidden="1">2147483647</definedName>
    <definedName name="solver_mip" localSheetId="6" hidden="1">2147483647</definedName>
    <definedName name="solver_mni" localSheetId="7" hidden="1">30</definedName>
    <definedName name="solver_mni" localSheetId="1" hidden="1">30</definedName>
    <definedName name="solver_mni" localSheetId="4" hidden="1">30</definedName>
    <definedName name="solver_mni" localSheetId="3" hidden="1">30</definedName>
    <definedName name="solver_mni" localSheetId="5" hidden="1">30</definedName>
    <definedName name="solver_mni" localSheetId="2" hidden="1">30</definedName>
    <definedName name="solver_mni" localSheetId="6" hidden="1">30</definedName>
    <definedName name="solver_mrt" localSheetId="7" hidden="1">0.075</definedName>
    <definedName name="solver_mrt" localSheetId="1" hidden="1">0.075</definedName>
    <definedName name="solver_mrt" localSheetId="4" hidden="1">0.075</definedName>
    <definedName name="solver_mrt" localSheetId="3" hidden="1">0.075</definedName>
    <definedName name="solver_mrt" localSheetId="5" hidden="1">0.075</definedName>
    <definedName name="solver_mrt" localSheetId="2" hidden="1">0.075</definedName>
    <definedName name="solver_mrt" localSheetId="6" hidden="1">0.075</definedName>
    <definedName name="solver_msl" localSheetId="7" hidden="1">2</definedName>
    <definedName name="solver_msl" localSheetId="1" hidden="1">2</definedName>
    <definedName name="solver_msl" localSheetId="4" hidden="1">2</definedName>
    <definedName name="solver_msl" localSheetId="3" hidden="1">2</definedName>
    <definedName name="solver_msl" localSheetId="5" hidden="1">2</definedName>
    <definedName name="solver_msl" localSheetId="2" hidden="1">2</definedName>
    <definedName name="solver_msl" localSheetId="6" hidden="1">2</definedName>
    <definedName name="solver_neg" localSheetId="7" hidden="1">1</definedName>
    <definedName name="solver_neg" localSheetId="1" hidden="1">1</definedName>
    <definedName name="solver_neg" localSheetId="4" hidden="1">1</definedName>
    <definedName name="solver_neg" localSheetId="3" hidden="1">1</definedName>
    <definedName name="solver_neg" localSheetId="5" hidden="1">1</definedName>
    <definedName name="solver_neg" localSheetId="2" hidden="1">1</definedName>
    <definedName name="solver_neg" localSheetId="6" hidden="1">1</definedName>
    <definedName name="solver_nod" localSheetId="7" hidden="1">2147483647</definedName>
    <definedName name="solver_nod" localSheetId="1" hidden="1">2147483647</definedName>
    <definedName name="solver_nod" localSheetId="4" hidden="1">2147483647</definedName>
    <definedName name="solver_nod" localSheetId="3" hidden="1">2147483647</definedName>
    <definedName name="solver_nod" localSheetId="5" hidden="1">2147483647</definedName>
    <definedName name="solver_nod" localSheetId="2" hidden="1">2147483647</definedName>
    <definedName name="solver_nod" localSheetId="6" hidden="1">2147483647</definedName>
    <definedName name="solver_num" localSheetId="7" hidden="1">3</definedName>
    <definedName name="solver_num" localSheetId="1" hidden="1">0</definedName>
    <definedName name="solver_num" localSheetId="4" hidden="1">0</definedName>
    <definedName name="solver_num" localSheetId="3" hidden="1">3</definedName>
    <definedName name="solver_num" localSheetId="5" hidden="1">4</definedName>
    <definedName name="solver_num" localSheetId="2" hidden="1">3</definedName>
    <definedName name="solver_num" localSheetId="6" hidden="1">7</definedName>
    <definedName name="solver_opt" localSheetId="7" hidden="1">MIP!$G$6</definedName>
    <definedName name="solver_opt" localSheetId="3" hidden="1">'MRP Seq Opt_COMP'!$G$22</definedName>
    <definedName name="solver_opt" localSheetId="5" hidden="1">'MRP Seq Opt_COMP CAP'!$G$22</definedName>
    <definedName name="solver_opt" localSheetId="2" hidden="1">'MRP Seq OptEI'!$G$6</definedName>
    <definedName name="solver_opt" localSheetId="6" hidden="1">'MRP Sim Opt CAP'!$D$2</definedName>
    <definedName name="solver_pre" localSheetId="7" hidden="1">0.000001</definedName>
    <definedName name="solver_pre" localSheetId="1" hidden="1">0.000001</definedName>
    <definedName name="solver_pre" localSheetId="4" hidden="1">0.000001</definedName>
    <definedName name="solver_pre" localSheetId="3" hidden="1">0.000001</definedName>
    <definedName name="solver_pre" localSheetId="5" hidden="1">0.000001</definedName>
    <definedName name="solver_pre" localSheetId="2" hidden="1">0.000001</definedName>
    <definedName name="solver_pre" localSheetId="6" hidden="1">0.000001</definedName>
    <definedName name="solver_rbv" localSheetId="7" hidden="1">1</definedName>
    <definedName name="solver_rbv" localSheetId="1" hidden="1">1</definedName>
    <definedName name="solver_rbv" localSheetId="4" hidden="1">1</definedName>
    <definedName name="solver_rbv" localSheetId="3" hidden="1">1</definedName>
    <definedName name="solver_rbv" localSheetId="5" hidden="1">1</definedName>
    <definedName name="solver_rbv" localSheetId="2" hidden="1">1</definedName>
    <definedName name="solver_rbv" localSheetId="6" hidden="1">1</definedName>
    <definedName name="solver_rel1" localSheetId="7" hidden="1">3</definedName>
    <definedName name="solver_rel1" localSheetId="1" hidden="1">3</definedName>
    <definedName name="solver_rel1" localSheetId="4" hidden="1">3</definedName>
    <definedName name="solver_rel1" localSheetId="3" hidden="1">3</definedName>
    <definedName name="solver_rel1" localSheetId="5" hidden="1">3</definedName>
    <definedName name="solver_rel1" localSheetId="2" hidden="1">3</definedName>
    <definedName name="solver_rel1" localSheetId="6" hidden="1">3</definedName>
    <definedName name="solver_rel2" localSheetId="7" hidden="1">3</definedName>
    <definedName name="solver_rel2" localSheetId="1" hidden="1">3</definedName>
    <definedName name="solver_rel2" localSheetId="4" hidden="1">3</definedName>
    <definedName name="solver_rel2" localSheetId="3" hidden="1">3</definedName>
    <definedName name="solver_rel2" localSheetId="5" hidden="1">1</definedName>
    <definedName name="solver_rel2" localSheetId="2" hidden="1">3</definedName>
    <definedName name="solver_rel2" localSheetId="6" hidden="1">3</definedName>
    <definedName name="solver_rel3" localSheetId="7" hidden="1">5</definedName>
    <definedName name="solver_rel3" localSheetId="1" hidden="1">5</definedName>
    <definedName name="solver_rel3" localSheetId="4" hidden="1">5</definedName>
    <definedName name="solver_rel3" localSheetId="3" hidden="1">5</definedName>
    <definedName name="solver_rel3" localSheetId="5" hidden="1">3</definedName>
    <definedName name="solver_rel3" localSheetId="2" hidden="1">5</definedName>
    <definedName name="solver_rel3" localSheetId="6" hidden="1">1</definedName>
    <definedName name="solver_rel4" localSheetId="5" hidden="1">5</definedName>
    <definedName name="solver_rel4" localSheetId="6" hidden="1">3</definedName>
    <definedName name="solver_rel5" localSheetId="6" hidden="1">3</definedName>
    <definedName name="solver_rel6" localSheetId="6" hidden="1">5</definedName>
    <definedName name="solver_rel7" localSheetId="6" hidden="1">5</definedName>
    <definedName name="solver_rhs1" localSheetId="7" hidden="1">0</definedName>
    <definedName name="solver_rhs1" localSheetId="1" hidden="1">0</definedName>
    <definedName name="solver_rhs1" localSheetId="4" hidden="1">0</definedName>
    <definedName name="solver_rhs1" localSheetId="3" hidden="1">0</definedName>
    <definedName name="solver_rhs1" localSheetId="5" hidden="1">0</definedName>
    <definedName name="solver_rhs1" localSheetId="2" hidden="1">0</definedName>
    <definedName name="solver_rhs1" localSheetId="6" hidden="1">0</definedName>
    <definedName name="solver_rhs2" localSheetId="7" hidden="1">0</definedName>
    <definedName name="solver_rhs2" localSheetId="1" hidden="1">0</definedName>
    <definedName name="solver_rhs2" localSheetId="4" hidden="1">0</definedName>
    <definedName name="solver_rhs2" localSheetId="3" hidden="1">0</definedName>
    <definedName name="solver_rhs2" localSheetId="5" hidden="1">'MRP Seq Opt_COMP CAP'!$D$23</definedName>
    <definedName name="solver_rhs2" localSheetId="2" hidden="1">0</definedName>
    <definedName name="solver_rhs2" localSheetId="6" hidden="1">0</definedName>
    <definedName name="solver_rhs3" localSheetId="7" hidden="1">binary</definedName>
    <definedName name="solver_rhs3" localSheetId="1" hidden="1">binary</definedName>
    <definedName name="solver_rhs3" localSheetId="4" hidden="1">binary</definedName>
    <definedName name="solver_rhs3" localSheetId="3" hidden="1">binary</definedName>
    <definedName name="solver_rhs3" localSheetId="5" hidden="1">0</definedName>
    <definedName name="solver_rhs3" localSheetId="2" hidden="1">binary</definedName>
    <definedName name="solver_rhs3" localSheetId="6" hidden="1">'MRP Sim Opt CAP'!$D$23</definedName>
    <definedName name="solver_rhs4" localSheetId="5" hidden="1">binary</definedName>
    <definedName name="solver_rhs4" localSheetId="6" hidden="1">0</definedName>
    <definedName name="solver_rhs5" localSheetId="6" hidden="1">0</definedName>
    <definedName name="solver_rhs6" localSheetId="6" hidden="1">binary</definedName>
    <definedName name="solver_rhs7" localSheetId="6" hidden="1">binary</definedName>
    <definedName name="solver_rlx" localSheetId="7" hidden="1">2</definedName>
    <definedName name="solver_rlx" localSheetId="1" hidden="1">2</definedName>
    <definedName name="solver_rlx" localSheetId="4" hidden="1">2</definedName>
    <definedName name="solver_rlx" localSheetId="3" hidden="1">2</definedName>
    <definedName name="solver_rlx" localSheetId="5" hidden="1">2</definedName>
    <definedName name="solver_rlx" localSheetId="2" hidden="1">2</definedName>
    <definedName name="solver_rlx" localSheetId="6" hidden="1">2</definedName>
    <definedName name="solver_rsd" localSheetId="7" hidden="1">0</definedName>
    <definedName name="solver_rsd" localSheetId="1" hidden="1">0</definedName>
    <definedName name="solver_rsd" localSheetId="4" hidden="1">0</definedName>
    <definedName name="solver_rsd" localSheetId="3" hidden="1">0</definedName>
    <definedName name="solver_rsd" localSheetId="5" hidden="1">0</definedName>
    <definedName name="solver_rsd" localSheetId="2" hidden="1">0</definedName>
    <definedName name="solver_rsd" localSheetId="6" hidden="1">0</definedName>
    <definedName name="solver_scl" localSheetId="7" hidden="1">2</definedName>
    <definedName name="solver_scl" localSheetId="1" hidden="1">2</definedName>
    <definedName name="solver_scl" localSheetId="4" hidden="1">2</definedName>
    <definedName name="solver_scl" localSheetId="3" hidden="1">2</definedName>
    <definedName name="solver_scl" localSheetId="5" hidden="1">2</definedName>
    <definedName name="solver_scl" localSheetId="2" hidden="1">2</definedName>
    <definedName name="solver_scl" localSheetId="6" hidden="1">2</definedName>
    <definedName name="solver_sho" localSheetId="7" hidden="1">2</definedName>
    <definedName name="solver_sho" localSheetId="1" hidden="1">2</definedName>
    <definedName name="solver_sho" localSheetId="4" hidden="1">2</definedName>
    <definedName name="solver_sho" localSheetId="3" hidden="1">2</definedName>
    <definedName name="solver_sho" localSheetId="5" hidden="1">2</definedName>
    <definedName name="solver_sho" localSheetId="2" hidden="1">2</definedName>
    <definedName name="solver_sho" localSheetId="6" hidden="1">2</definedName>
    <definedName name="solver_ssz" localSheetId="7" hidden="1">100</definedName>
    <definedName name="solver_ssz" localSheetId="1" hidden="1">100</definedName>
    <definedName name="solver_ssz" localSheetId="4" hidden="1">100</definedName>
    <definedName name="solver_ssz" localSheetId="3" hidden="1">100</definedName>
    <definedName name="solver_ssz" localSheetId="5" hidden="1">100</definedName>
    <definedName name="solver_ssz" localSheetId="2" hidden="1">100</definedName>
    <definedName name="solver_ssz" localSheetId="6" hidden="1">100</definedName>
    <definedName name="solver_tim" localSheetId="7" hidden="1">2147483647</definedName>
    <definedName name="solver_tim" localSheetId="1" hidden="1">2147483647</definedName>
    <definedName name="solver_tim" localSheetId="4" hidden="1">2147483647</definedName>
    <definedName name="solver_tim" localSheetId="3" hidden="1">2147483647</definedName>
    <definedName name="solver_tim" localSheetId="5" hidden="1">2147483647</definedName>
    <definedName name="solver_tim" localSheetId="2" hidden="1">2147483647</definedName>
    <definedName name="solver_tim" localSheetId="6" hidden="1">2147483647</definedName>
    <definedName name="solver_tol" localSheetId="7" hidden="1">0.01</definedName>
    <definedName name="solver_tol" localSheetId="1" hidden="1">0.01</definedName>
    <definedName name="solver_tol" localSheetId="4" hidden="1">0.01</definedName>
    <definedName name="solver_tol" localSheetId="3" hidden="1">0.01</definedName>
    <definedName name="solver_tol" localSheetId="5" hidden="1">0.01</definedName>
    <definedName name="solver_tol" localSheetId="2" hidden="1">0.01</definedName>
    <definedName name="solver_tol" localSheetId="6" hidden="1">0.01</definedName>
    <definedName name="solver_typ" localSheetId="7" hidden="1">2</definedName>
    <definedName name="solver_typ" localSheetId="1" hidden="1">2</definedName>
    <definedName name="solver_typ" localSheetId="4" hidden="1">2</definedName>
    <definedName name="solver_typ" localSheetId="3" hidden="1">2</definedName>
    <definedName name="solver_typ" localSheetId="5" hidden="1">2</definedName>
    <definedName name="solver_typ" localSheetId="2" hidden="1">2</definedName>
    <definedName name="solver_typ" localSheetId="6" hidden="1">2</definedName>
    <definedName name="solver_val" localSheetId="7" hidden="1">0</definedName>
    <definedName name="solver_val" localSheetId="1" hidden="1">0</definedName>
    <definedName name="solver_val" localSheetId="4" hidden="1">0</definedName>
    <definedName name="solver_val" localSheetId="3" hidden="1">0</definedName>
    <definedName name="solver_val" localSheetId="5" hidden="1">0</definedName>
    <definedName name="solver_val" localSheetId="2" hidden="1">0</definedName>
    <definedName name="solver_val" localSheetId="6" hidden="1">0</definedName>
    <definedName name="solver_ver" localSheetId="7" hidden="1">2</definedName>
    <definedName name="solver_ver" localSheetId="1" hidden="1">2</definedName>
    <definedName name="solver_ver" localSheetId="4" hidden="1">2</definedName>
    <definedName name="solver_ver" localSheetId="3" hidden="1">2</definedName>
    <definedName name="solver_ver" localSheetId="5" hidden="1">2</definedName>
    <definedName name="solver_ver" localSheetId="2" hidden="1">2</definedName>
    <definedName name="solver_ver" localSheetId="6" hidden="1">2</definedName>
    <definedName name="WBBINsets" localSheetId="7">MIP!$D$19:$O$19</definedName>
    <definedName name="WBBINsets" localSheetId="0">#REF!</definedName>
    <definedName name="WBBINsets" localSheetId="1">'MRP No Opt'!$D$36:$O$36</definedName>
    <definedName name="WBBINsets" localSheetId="4">'MRP No Opt_CAP'!$D$36:$O$36</definedName>
    <definedName name="WBBINsets" localSheetId="3">'MRP Seq Opt_COMP'!$D$36:$O$36</definedName>
    <definedName name="WBBINsets" localSheetId="5">'MRP Seq Opt_COMP CAP'!$D$36:$O$36</definedName>
    <definedName name="WBBINsets" localSheetId="2">'MRP Seq OptEI'!$D$35:$O$35</definedName>
    <definedName name="WBBINsets" localSheetId="6">'MRP Sim Opt CAP'!$D$36:$O$36</definedName>
    <definedName name="WBBINsets">#REF!</definedName>
    <definedName name="WBBINsets2" localSheetId="7">MIP!#REF!</definedName>
    <definedName name="WBBINsets2" localSheetId="0">#REF!</definedName>
    <definedName name="WBBINsets2" localSheetId="1">'MRP No Opt'!$D$42:$O$42</definedName>
    <definedName name="WBBINsets2" localSheetId="4">'MRP No Opt_CAP'!$D$42:$O$42</definedName>
    <definedName name="WBBINsets2" localSheetId="3">'MRP Seq Opt_COMP'!$D$43:$O$43</definedName>
    <definedName name="WBBINsets2" localSheetId="5">'MRP Seq Opt_COMP CAP'!$D$43:$O$43</definedName>
    <definedName name="WBBINsets2" localSheetId="2">'MRP Seq OptEI'!$D$42:$O$42</definedName>
    <definedName name="WBBINsets2" localSheetId="6">'MRP Sim Opt CAP'!$D$43:$O$43</definedName>
    <definedName name="WBBINsets2">#REF!</definedName>
    <definedName name="WBMIN" localSheetId="7">MIP!$D$1</definedName>
    <definedName name="WBMIN" localSheetId="0">#REF!</definedName>
    <definedName name="WBMIN" localSheetId="1">'MRP No Opt'!$D$2</definedName>
    <definedName name="WBMIN" localSheetId="4">'MRP No Opt_CAP'!$D$2</definedName>
    <definedName name="WBMIN" localSheetId="3">'MRP Seq Opt_COMP'!$D$2</definedName>
    <definedName name="WBMIN" localSheetId="5">'MRP Seq Opt_COMP CAP'!$D$2</definedName>
    <definedName name="WBMIN" localSheetId="2">'MRP Seq OptEI'!$D$1</definedName>
    <definedName name="WBMIN" localSheetId="6">'MRP Sim Opt CAP'!$D$2</definedName>
    <definedName name="WBMIN">#REF!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47" l="1"/>
  <c r="J38" i="57"/>
  <c r="C38" i="57"/>
  <c r="C39" i="57"/>
  <c r="C41" i="57"/>
  <c r="C42" i="57"/>
  <c r="C43" i="57"/>
  <c r="D38" i="57"/>
  <c r="D39" i="57"/>
  <c r="D41" i="57"/>
  <c r="D42" i="57"/>
  <c r="D43" i="57"/>
  <c r="E38" i="57"/>
  <c r="E39" i="57"/>
  <c r="E41" i="57"/>
  <c r="E42" i="57"/>
  <c r="E43" i="57"/>
  <c r="F38" i="57"/>
  <c r="F39" i="57"/>
  <c r="F41" i="57"/>
  <c r="F42" i="57"/>
  <c r="F43" i="57"/>
  <c r="G38" i="57"/>
  <c r="G39" i="57"/>
  <c r="G41" i="57"/>
  <c r="G42" i="57"/>
  <c r="G43" i="57"/>
  <c r="H38" i="57"/>
  <c r="H39" i="57"/>
  <c r="H41" i="57"/>
  <c r="H42" i="57"/>
  <c r="H43" i="57"/>
  <c r="I38" i="57"/>
  <c r="I39" i="57"/>
  <c r="I41" i="57"/>
  <c r="I42" i="57"/>
  <c r="I43" i="57"/>
  <c r="J39" i="57"/>
  <c r="J41" i="57"/>
  <c r="J42" i="57"/>
  <c r="I44" i="57"/>
  <c r="H44" i="57"/>
  <c r="G44" i="57"/>
  <c r="F44" i="57"/>
  <c r="E44" i="57"/>
  <c r="D44" i="57"/>
  <c r="C44" i="57"/>
  <c r="J43" i="57"/>
  <c r="J27" i="57"/>
  <c r="C27" i="57"/>
  <c r="C28" i="57"/>
  <c r="C30" i="57"/>
  <c r="C31" i="57"/>
  <c r="C32" i="57"/>
  <c r="D27" i="57"/>
  <c r="D28" i="57"/>
  <c r="D30" i="57"/>
  <c r="D31" i="57"/>
  <c r="D32" i="57"/>
  <c r="E27" i="57"/>
  <c r="E28" i="57"/>
  <c r="E30" i="57"/>
  <c r="E31" i="57"/>
  <c r="E32" i="57"/>
  <c r="F27" i="57"/>
  <c r="F28" i="57"/>
  <c r="F30" i="57"/>
  <c r="F31" i="57"/>
  <c r="F32" i="57"/>
  <c r="G27" i="57"/>
  <c r="G28" i="57"/>
  <c r="G30" i="57"/>
  <c r="G31" i="57"/>
  <c r="G32" i="57"/>
  <c r="H27" i="57"/>
  <c r="H28" i="57"/>
  <c r="H30" i="57"/>
  <c r="H31" i="57"/>
  <c r="H32" i="57"/>
  <c r="I27" i="57"/>
  <c r="I28" i="57"/>
  <c r="I30" i="57"/>
  <c r="I31" i="57"/>
  <c r="I32" i="57"/>
  <c r="J28" i="57"/>
  <c r="J30" i="57"/>
  <c r="J31" i="57"/>
  <c r="I33" i="57"/>
  <c r="H33" i="57"/>
  <c r="G33" i="57"/>
  <c r="F33" i="57"/>
  <c r="E33" i="57"/>
  <c r="D33" i="57"/>
  <c r="C33" i="57"/>
  <c r="J32" i="57"/>
  <c r="J16" i="57"/>
  <c r="C16" i="57"/>
  <c r="C17" i="57"/>
  <c r="C19" i="57"/>
  <c r="C20" i="57"/>
  <c r="C21" i="57"/>
  <c r="D16" i="57"/>
  <c r="D17" i="57"/>
  <c r="D19" i="57"/>
  <c r="D20" i="57"/>
  <c r="D21" i="57"/>
  <c r="E16" i="57"/>
  <c r="E17" i="57"/>
  <c r="E19" i="57"/>
  <c r="E20" i="57"/>
  <c r="E21" i="57"/>
  <c r="F16" i="57"/>
  <c r="F17" i="57"/>
  <c r="F19" i="57"/>
  <c r="F20" i="57"/>
  <c r="F21" i="57"/>
  <c r="G16" i="57"/>
  <c r="G17" i="57"/>
  <c r="G19" i="57"/>
  <c r="G20" i="57"/>
  <c r="G21" i="57"/>
  <c r="H16" i="57"/>
  <c r="H17" i="57"/>
  <c r="H19" i="57"/>
  <c r="H20" i="57"/>
  <c r="H21" i="57"/>
  <c r="I16" i="57"/>
  <c r="I17" i="57"/>
  <c r="I19" i="57"/>
  <c r="I20" i="57"/>
  <c r="I21" i="57"/>
  <c r="J17" i="57"/>
  <c r="J19" i="57"/>
  <c r="J20" i="57"/>
  <c r="I22" i="57"/>
  <c r="H22" i="57"/>
  <c r="G22" i="57"/>
  <c r="F22" i="57"/>
  <c r="E22" i="57"/>
  <c r="D22" i="57"/>
  <c r="C22" i="57"/>
  <c r="J21" i="57"/>
  <c r="I11" i="57"/>
  <c r="J4" i="57"/>
  <c r="J5" i="57"/>
  <c r="C4" i="57"/>
  <c r="C5" i="57"/>
  <c r="C6" i="57"/>
  <c r="C8" i="57"/>
  <c r="C9" i="57"/>
  <c r="C10" i="57"/>
  <c r="D4" i="57"/>
  <c r="D5" i="57"/>
  <c r="D6" i="57"/>
  <c r="D8" i="57"/>
  <c r="D9" i="57"/>
  <c r="D10" i="57"/>
  <c r="E4" i="57"/>
  <c r="E5" i="57"/>
  <c r="E6" i="57"/>
  <c r="E8" i="57"/>
  <c r="E9" i="57"/>
  <c r="E10" i="57"/>
  <c r="F4" i="57"/>
  <c r="F5" i="57"/>
  <c r="F6" i="57"/>
  <c r="F8" i="57"/>
  <c r="F9" i="57"/>
  <c r="F10" i="57"/>
  <c r="G4" i="57"/>
  <c r="G5" i="57"/>
  <c r="G6" i="57"/>
  <c r="G8" i="57"/>
  <c r="G9" i="57"/>
  <c r="G10" i="57"/>
  <c r="H4" i="57"/>
  <c r="H5" i="57"/>
  <c r="H6" i="57"/>
  <c r="H8" i="57"/>
  <c r="H9" i="57"/>
  <c r="H10" i="57"/>
  <c r="I4" i="57"/>
  <c r="I5" i="57"/>
  <c r="I6" i="57"/>
  <c r="I8" i="57"/>
  <c r="I9" i="57"/>
  <c r="I10" i="57"/>
  <c r="J6" i="57"/>
  <c r="J8" i="57"/>
  <c r="J9" i="57"/>
  <c r="H11" i="57"/>
  <c r="G11" i="57"/>
  <c r="F11" i="57"/>
  <c r="E11" i="57"/>
  <c r="D11" i="57"/>
  <c r="C11" i="57"/>
  <c r="J10" i="57"/>
  <c r="D6" i="54"/>
  <c r="E6" i="54"/>
  <c r="F6" i="54"/>
  <c r="G6" i="54"/>
  <c r="H6" i="54"/>
  <c r="I6" i="54"/>
  <c r="D16" i="56"/>
  <c r="D26" i="56"/>
  <c r="E16" i="56"/>
  <c r="E26" i="56"/>
  <c r="F16" i="56"/>
  <c r="F26" i="56"/>
  <c r="G16" i="56"/>
  <c r="G26" i="56"/>
  <c r="H16" i="56"/>
  <c r="H26" i="56"/>
  <c r="I16" i="56"/>
  <c r="I26" i="56"/>
  <c r="J16" i="56"/>
  <c r="J26" i="56"/>
  <c r="K16" i="56"/>
  <c r="K26" i="56"/>
  <c r="L16" i="56"/>
  <c r="L26" i="56"/>
  <c r="M16" i="56"/>
  <c r="M26" i="56"/>
  <c r="O42" i="56"/>
  <c r="O43" i="56"/>
  <c r="D30" i="56"/>
  <c r="E27" i="56"/>
  <c r="E30" i="56"/>
  <c r="F27" i="56"/>
  <c r="F30" i="56"/>
  <c r="G27" i="56"/>
  <c r="G30" i="56"/>
  <c r="H27" i="56"/>
  <c r="H30" i="56"/>
  <c r="I27" i="56"/>
  <c r="I30" i="56"/>
  <c r="J27" i="56"/>
  <c r="J30" i="56"/>
  <c r="K27" i="56"/>
  <c r="K30" i="56"/>
  <c r="L27" i="56"/>
  <c r="L30" i="56"/>
  <c r="M27" i="56"/>
  <c r="M30" i="56"/>
  <c r="N27" i="56"/>
  <c r="N16" i="56"/>
  <c r="N26" i="56"/>
  <c r="N30" i="56"/>
  <c r="O27" i="56"/>
  <c r="O16" i="56"/>
  <c r="O26" i="56"/>
  <c r="O30" i="56"/>
  <c r="O44" i="56"/>
  <c r="O45" i="56"/>
  <c r="N42" i="56"/>
  <c r="N43" i="56"/>
  <c r="N44" i="56"/>
  <c r="N45" i="56"/>
  <c r="M42" i="56"/>
  <c r="M43" i="56"/>
  <c r="M44" i="56"/>
  <c r="M45" i="56"/>
  <c r="L42" i="56"/>
  <c r="L43" i="56"/>
  <c r="L44" i="56"/>
  <c r="L45" i="56"/>
  <c r="K42" i="56"/>
  <c r="K43" i="56"/>
  <c r="K44" i="56"/>
  <c r="K45" i="56"/>
  <c r="J42" i="56"/>
  <c r="J43" i="56"/>
  <c r="J44" i="56"/>
  <c r="J45" i="56"/>
  <c r="I42" i="56"/>
  <c r="I43" i="56"/>
  <c r="I44" i="56"/>
  <c r="I45" i="56"/>
  <c r="H42" i="56"/>
  <c r="H43" i="56"/>
  <c r="H44" i="56"/>
  <c r="H45" i="56"/>
  <c r="G42" i="56"/>
  <c r="G43" i="56"/>
  <c r="G44" i="56"/>
  <c r="G45" i="56"/>
  <c r="F42" i="56"/>
  <c r="F43" i="56"/>
  <c r="F44" i="56"/>
  <c r="F45" i="56"/>
  <c r="E42" i="56"/>
  <c r="E43" i="56"/>
  <c r="E44" i="56"/>
  <c r="E45" i="56"/>
  <c r="D42" i="56"/>
  <c r="D43" i="56"/>
  <c r="D44" i="56"/>
  <c r="D45" i="56"/>
  <c r="O37" i="56"/>
  <c r="O15" i="56"/>
  <c r="O38" i="56"/>
  <c r="O39" i="56"/>
  <c r="N37" i="56"/>
  <c r="D15" i="56"/>
  <c r="E12" i="56"/>
  <c r="E15" i="56"/>
  <c r="F12" i="56"/>
  <c r="F15" i="56"/>
  <c r="G12" i="56"/>
  <c r="G15" i="56"/>
  <c r="H12" i="56"/>
  <c r="H15" i="56"/>
  <c r="I12" i="56"/>
  <c r="I15" i="56"/>
  <c r="J12" i="56"/>
  <c r="J15" i="56"/>
  <c r="K12" i="56"/>
  <c r="K15" i="56"/>
  <c r="L12" i="56"/>
  <c r="L15" i="56"/>
  <c r="M12" i="56"/>
  <c r="M15" i="56"/>
  <c r="N12" i="56"/>
  <c r="N15" i="56"/>
  <c r="N38" i="56"/>
  <c r="N39" i="56"/>
  <c r="M37" i="56"/>
  <c r="M38" i="56"/>
  <c r="M39" i="56"/>
  <c r="L37" i="56"/>
  <c r="L38" i="56"/>
  <c r="L39" i="56"/>
  <c r="K37" i="56"/>
  <c r="K38" i="56"/>
  <c r="K39" i="56"/>
  <c r="J37" i="56"/>
  <c r="J38" i="56"/>
  <c r="J39" i="56"/>
  <c r="I37" i="56"/>
  <c r="I38" i="56"/>
  <c r="I39" i="56"/>
  <c r="H37" i="56"/>
  <c r="H38" i="56"/>
  <c r="H39" i="56"/>
  <c r="G37" i="56"/>
  <c r="G38" i="56"/>
  <c r="G39" i="56"/>
  <c r="F37" i="56"/>
  <c r="F38" i="56"/>
  <c r="F39" i="56"/>
  <c r="E37" i="56"/>
  <c r="E38" i="56"/>
  <c r="E39" i="56"/>
  <c r="D37" i="56"/>
  <c r="D38" i="56"/>
  <c r="D39" i="56"/>
  <c r="O31" i="56"/>
  <c r="N31" i="56"/>
  <c r="M31" i="56"/>
  <c r="L31" i="56"/>
  <c r="K31" i="56"/>
  <c r="J31" i="56"/>
  <c r="I31" i="56"/>
  <c r="H31" i="56"/>
  <c r="G31" i="56"/>
  <c r="F31" i="56"/>
  <c r="E31" i="56"/>
  <c r="D31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G22" i="56"/>
  <c r="G21" i="56"/>
  <c r="G20" i="56"/>
  <c r="O14" i="56"/>
  <c r="N14" i="56"/>
  <c r="M14" i="56"/>
  <c r="L14" i="56"/>
  <c r="K14" i="56"/>
  <c r="J14" i="56"/>
  <c r="I14" i="56"/>
  <c r="H14" i="56"/>
  <c r="G14" i="56"/>
  <c r="F14" i="56"/>
  <c r="E14" i="56"/>
  <c r="D14" i="56"/>
  <c r="G7" i="56"/>
  <c r="G6" i="56"/>
  <c r="G5" i="56"/>
  <c r="I2" i="56"/>
  <c r="G2" i="56"/>
  <c r="D2" i="56"/>
  <c r="D14" i="54"/>
  <c r="E14" i="54"/>
  <c r="D18" i="54"/>
  <c r="G14" i="54"/>
  <c r="H14" i="54"/>
  <c r="F18" i="54"/>
  <c r="I18" i="54"/>
  <c r="I17" i="54"/>
  <c r="D15" i="54"/>
  <c r="E15" i="54"/>
  <c r="F15" i="54"/>
  <c r="G15" i="54"/>
  <c r="H15" i="54"/>
  <c r="I15" i="54"/>
  <c r="F17" i="54"/>
  <c r="D17" i="54"/>
  <c r="D9" i="54"/>
  <c r="G9" i="54"/>
  <c r="G8" i="54"/>
  <c r="D8" i="54"/>
  <c r="O23" i="53"/>
  <c r="N23" i="53"/>
  <c r="M23" i="53"/>
  <c r="L23" i="53"/>
  <c r="K23" i="53"/>
  <c r="J23" i="53"/>
  <c r="I23" i="53"/>
  <c r="H23" i="53"/>
  <c r="G23" i="53"/>
  <c r="F23" i="53"/>
  <c r="E23" i="53"/>
  <c r="D23" i="53"/>
  <c r="O20" i="53"/>
  <c r="D14" i="53"/>
  <c r="E11" i="53"/>
  <c r="E14" i="53"/>
  <c r="F11" i="53"/>
  <c r="F14" i="53"/>
  <c r="G11" i="53"/>
  <c r="G14" i="53"/>
  <c r="H11" i="53"/>
  <c r="H14" i="53"/>
  <c r="I11" i="53"/>
  <c r="I14" i="53"/>
  <c r="J11" i="53"/>
  <c r="J14" i="53"/>
  <c r="K11" i="53"/>
  <c r="K14" i="53"/>
  <c r="L11" i="53"/>
  <c r="L14" i="53"/>
  <c r="M11" i="53"/>
  <c r="M14" i="53"/>
  <c r="N11" i="53"/>
  <c r="N14" i="53"/>
  <c r="O11" i="53"/>
  <c r="O14" i="53"/>
  <c r="O21" i="53"/>
  <c r="O22" i="53"/>
  <c r="N20" i="53"/>
  <c r="N21" i="53"/>
  <c r="N22" i="53"/>
  <c r="M20" i="53"/>
  <c r="M21" i="53"/>
  <c r="M22" i="53"/>
  <c r="L20" i="53"/>
  <c r="L21" i="53"/>
  <c r="L22" i="53"/>
  <c r="K20" i="53"/>
  <c r="K21" i="53"/>
  <c r="K22" i="53"/>
  <c r="J20" i="53"/>
  <c r="J21" i="53"/>
  <c r="J22" i="53"/>
  <c r="I20" i="53"/>
  <c r="I21" i="53"/>
  <c r="I22" i="53"/>
  <c r="H20" i="53"/>
  <c r="H21" i="53"/>
  <c r="H22" i="53"/>
  <c r="G20" i="53"/>
  <c r="G21" i="53"/>
  <c r="G22" i="53"/>
  <c r="F20" i="53"/>
  <c r="F21" i="53"/>
  <c r="F22" i="53"/>
  <c r="E20" i="53"/>
  <c r="E21" i="53"/>
  <c r="E22" i="53"/>
  <c r="D20" i="53"/>
  <c r="D21" i="53"/>
  <c r="D22" i="53"/>
  <c r="O13" i="53"/>
  <c r="N13" i="53"/>
  <c r="M13" i="53"/>
  <c r="L13" i="53"/>
  <c r="K13" i="53"/>
  <c r="J13" i="53"/>
  <c r="I13" i="53"/>
  <c r="H13" i="53"/>
  <c r="G13" i="53"/>
  <c r="F13" i="53"/>
  <c r="E13" i="53"/>
  <c r="D13" i="53"/>
  <c r="G6" i="53"/>
  <c r="G5" i="53"/>
  <c r="G4" i="53"/>
  <c r="O47" i="52"/>
  <c r="N47" i="52"/>
  <c r="M47" i="52"/>
  <c r="L47" i="52"/>
  <c r="K47" i="52"/>
  <c r="J47" i="52"/>
  <c r="I47" i="52"/>
  <c r="H47" i="52"/>
  <c r="G47" i="52"/>
  <c r="F47" i="52"/>
  <c r="E47" i="52"/>
  <c r="D47" i="52"/>
  <c r="O44" i="52"/>
  <c r="D16" i="52"/>
  <c r="D26" i="52"/>
  <c r="D30" i="52"/>
  <c r="E27" i="52"/>
  <c r="E16" i="52"/>
  <c r="E26" i="52"/>
  <c r="E30" i="52"/>
  <c r="F27" i="52"/>
  <c r="F16" i="52"/>
  <c r="F26" i="52"/>
  <c r="F30" i="52"/>
  <c r="G27" i="52"/>
  <c r="G16" i="52"/>
  <c r="G26" i="52"/>
  <c r="G30" i="52"/>
  <c r="H27" i="52"/>
  <c r="H16" i="52"/>
  <c r="H26" i="52"/>
  <c r="H30" i="52"/>
  <c r="I27" i="52"/>
  <c r="I16" i="52"/>
  <c r="I26" i="52"/>
  <c r="I30" i="52"/>
  <c r="J27" i="52"/>
  <c r="J16" i="52"/>
  <c r="J26" i="52"/>
  <c r="J30" i="52"/>
  <c r="K27" i="52"/>
  <c r="K16" i="52"/>
  <c r="K26" i="52"/>
  <c r="K30" i="52"/>
  <c r="L27" i="52"/>
  <c r="L16" i="52"/>
  <c r="L26" i="52"/>
  <c r="L30" i="52"/>
  <c r="M27" i="52"/>
  <c r="M16" i="52"/>
  <c r="M26" i="52"/>
  <c r="M30" i="52"/>
  <c r="N27" i="52"/>
  <c r="N16" i="52"/>
  <c r="N26" i="52"/>
  <c r="N30" i="52"/>
  <c r="O27" i="52"/>
  <c r="O16" i="52"/>
  <c r="O26" i="52"/>
  <c r="O30" i="52"/>
  <c r="O45" i="52"/>
  <c r="O46" i="52"/>
  <c r="N44" i="52"/>
  <c r="N45" i="52"/>
  <c r="N46" i="52"/>
  <c r="M44" i="52"/>
  <c r="M45" i="52"/>
  <c r="M46" i="52"/>
  <c r="L44" i="52"/>
  <c r="L45" i="52"/>
  <c r="L46" i="52"/>
  <c r="K44" i="52"/>
  <c r="K45" i="52"/>
  <c r="K46" i="52"/>
  <c r="J44" i="52"/>
  <c r="J45" i="52"/>
  <c r="J46" i="52"/>
  <c r="I44" i="52"/>
  <c r="I45" i="52"/>
  <c r="I46" i="52"/>
  <c r="H44" i="52"/>
  <c r="H45" i="52"/>
  <c r="H46" i="52"/>
  <c r="G44" i="52"/>
  <c r="G45" i="52"/>
  <c r="G46" i="52"/>
  <c r="F44" i="52"/>
  <c r="F45" i="52"/>
  <c r="F46" i="52"/>
  <c r="E44" i="52"/>
  <c r="E45" i="52"/>
  <c r="E46" i="52"/>
  <c r="D44" i="52"/>
  <c r="D45" i="52"/>
  <c r="D46" i="52"/>
  <c r="O40" i="52"/>
  <c r="N40" i="52"/>
  <c r="M40" i="52"/>
  <c r="L40" i="52"/>
  <c r="K40" i="52"/>
  <c r="J40" i="52"/>
  <c r="I40" i="52"/>
  <c r="H40" i="52"/>
  <c r="G40" i="52"/>
  <c r="F40" i="52"/>
  <c r="E40" i="52"/>
  <c r="D40" i="52"/>
  <c r="O37" i="52"/>
  <c r="D15" i="52"/>
  <c r="E12" i="52"/>
  <c r="E15" i="52"/>
  <c r="F12" i="52"/>
  <c r="F15" i="52"/>
  <c r="G12" i="52"/>
  <c r="G15" i="52"/>
  <c r="H12" i="52"/>
  <c r="H15" i="52"/>
  <c r="I12" i="52"/>
  <c r="I15" i="52"/>
  <c r="J12" i="52"/>
  <c r="J15" i="52"/>
  <c r="K12" i="52"/>
  <c r="K15" i="52"/>
  <c r="L12" i="52"/>
  <c r="L15" i="52"/>
  <c r="M12" i="52"/>
  <c r="M15" i="52"/>
  <c r="N12" i="52"/>
  <c r="N15" i="52"/>
  <c r="O12" i="52"/>
  <c r="O15" i="52"/>
  <c r="O38" i="52"/>
  <c r="O39" i="52"/>
  <c r="N37" i="52"/>
  <c r="N38" i="52"/>
  <c r="N39" i="52"/>
  <c r="M37" i="52"/>
  <c r="M38" i="52"/>
  <c r="M39" i="52"/>
  <c r="L37" i="52"/>
  <c r="L38" i="52"/>
  <c r="L39" i="52"/>
  <c r="K37" i="52"/>
  <c r="K38" i="52"/>
  <c r="K39" i="52"/>
  <c r="J37" i="52"/>
  <c r="J38" i="52"/>
  <c r="J39" i="52"/>
  <c r="I37" i="52"/>
  <c r="I38" i="52"/>
  <c r="I39" i="52"/>
  <c r="H37" i="52"/>
  <c r="H38" i="52"/>
  <c r="H39" i="52"/>
  <c r="G37" i="52"/>
  <c r="G38" i="52"/>
  <c r="G39" i="52"/>
  <c r="F37" i="52"/>
  <c r="F38" i="52"/>
  <c r="F39" i="52"/>
  <c r="E37" i="52"/>
  <c r="E38" i="52"/>
  <c r="E39" i="52"/>
  <c r="D37" i="52"/>
  <c r="D38" i="52"/>
  <c r="D39" i="52"/>
  <c r="O31" i="52"/>
  <c r="N31" i="52"/>
  <c r="M31" i="52"/>
  <c r="L31" i="52"/>
  <c r="K31" i="52"/>
  <c r="J31" i="52"/>
  <c r="I31" i="52"/>
  <c r="H31" i="52"/>
  <c r="G31" i="52"/>
  <c r="F31" i="52"/>
  <c r="E31" i="52"/>
  <c r="D31" i="52"/>
  <c r="O29" i="52"/>
  <c r="N29" i="52"/>
  <c r="M29" i="52"/>
  <c r="L29" i="52"/>
  <c r="K29" i="52"/>
  <c r="J29" i="52"/>
  <c r="I29" i="52"/>
  <c r="H29" i="52"/>
  <c r="G29" i="52"/>
  <c r="F29" i="52"/>
  <c r="E29" i="52"/>
  <c r="D29" i="52"/>
  <c r="G22" i="52"/>
  <c r="G21" i="52"/>
  <c r="G20" i="52"/>
  <c r="O14" i="52"/>
  <c r="N14" i="52"/>
  <c r="M14" i="52"/>
  <c r="L14" i="52"/>
  <c r="K14" i="52"/>
  <c r="J14" i="52"/>
  <c r="I14" i="52"/>
  <c r="H14" i="52"/>
  <c r="G14" i="52"/>
  <c r="F14" i="52"/>
  <c r="E14" i="52"/>
  <c r="D14" i="52"/>
  <c r="G7" i="52"/>
  <c r="G6" i="52"/>
  <c r="G5" i="52"/>
  <c r="I2" i="52"/>
  <c r="G2" i="52"/>
  <c r="D2" i="52"/>
  <c r="O47" i="51"/>
  <c r="N47" i="51"/>
  <c r="M47" i="51"/>
  <c r="L47" i="51"/>
  <c r="K47" i="51"/>
  <c r="J47" i="51"/>
  <c r="I47" i="51"/>
  <c r="H47" i="51"/>
  <c r="G47" i="51"/>
  <c r="F47" i="51"/>
  <c r="E47" i="51"/>
  <c r="D47" i="51"/>
  <c r="O44" i="51"/>
  <c r="D16" i="51"/>
  <c r="D26" i="51"/>
  <c r="D30" i="51"/>
  <c r="E27" i="51"/>
  <c r="E16" i="51"/>
  <c r="E26" i="51"/>
  <c r="E30" i="51"/>
  <c r="F27" i="51"/>
  <c r="F16" i="51"/>
  <c r="F26" i="51"/>
  <c r="F30" i="51"/>
  <c r="G27" i="51"/>
  <c r="G16" i="51"/>
  <c r="G26" i="51"/>
  <c r="G30" i="51"/>
  <c r="H27" i="51"/>
  <c r="H16" i="51"/>
  <c r="H26" i="51"/>
  <c r="H30" i="51"/>
  <c r="I27" i="51"/>
  <c r="I16" i="51"/>
  <c r="I26" i="51"/>
  <c r="I30" i="51"/>
  <c r="J27" i="51"/>
  <c r="J16" i="51"/>
  <c r="J26" i="51"/>
  <c r="J30" i="51"/>
  <c r="K27" i="51"/>
  <c r="K16" i="51"/>
  <c r="K26" i="51"/>
  <c r="K30" i="51"/>
  <c r="L27" i="51"/>
  <c r="L16" i="51"/>
  <c r="L26" i="51"/>
  <c r="L30" i="51"/>
  <c r="M27" i="51"/>
  <c r="M16" i="51"/>
  <c r="M26" i="51"/>
  <c r="M30" i="51"/>
  <c r="N27" i="51"/>
  <c r="N16" i="51"/>
  <c r="N26" i="51"/>
  <c r="N30" i="51"/>
  <c r="O27" i="51"/>
  <c r="O16" i="51"/>
  <c r="O26" i="51"/>
  <c r="O30" i="51"/>
  <c r="O45" i="51"/>
  <c r="O46" i="51"/>
  <c r="N44" i="51"/>
  <c r="N45" i="51"/>
  <c r="N46" i="51"/>
  <c r="M44" i="51"/>
  <c r="M45" i="51"/>
  <c r="M46" i="51"/>
  <c r="L44" i="51"/>
  <c r="L45" i="51"/>
  <c r="L46" i="51"/>
  <c r="K44" i="51"/>
  <c r="K45" i="51"/>
  <c r="K46" i="51"/>
  <c r="J44" i="51"/>
  <c r="J45" i="51"/>
  <c r="J46" i="51"/>
  <c r="I44" i="51"/>
  <c r="I45" i="51"/>
  <c r="I46" i="51"/>
  <c r="H44" i="51"/>
  <c r="H45" i="51"/>
  <c r="H46" i="51"/>
  <c r="G44" i="51"/>
  <c r="G45" i="51"/>
  <c r="G46" i="51"/>
  <c r="F44" i="51"/>
  <c r="F45" i="51"/>
  <c r="F46" i="51"/>
  <c r="E44" i="51"/>
  <c r="E45" i="51"/>
  <c r="E46" i="51"/>
  <c r="D44" i="51"/>
  <c r="D45" i="51"/>
  <c r="D46" i="51"/>
  <c r="O40" i="51"/>
  <c r="N40" i="51"/>
  <c r="M40" i="51"/>
  <c r="L40" i="51"/>
  <c r="K40" i="51"/>
  <c r="J40" i="51"/>
  <c r="I40" i="51"/>
  <c r="H40" i="51"/>
  <c r="G40" i="51"/>
  <c r="F40" i="51"/>
  <c r="E40" i="51"/>
  <c r="D40" i="51"/>
  <c r="O37" i="51"/>
  <c r="D15" i="51"/>
  <c r="E12" i="51"/>
  <c r="E15" i="51"/>
  <c r="F12" i="51"/>
  <c r="F15" i="51"/>
  <c r="G12" i="51"/>
  <c r="G15" i="51"/>
  <c r="H12" i="51"/>
  <c r="H15" i="51"/>
  <c r="I12" i="51"/>
  <c r="I15" i="51"/>
  <c r="J12" i="51"/>
  <c r="J15" i="51"/>
  <c r="K12" i="51"/>
  <c r="K15" i="51"/>
  <c r="L12" i="51"/>
  <c r="L15" i="51"/>
  <c r="M12" i="51"/>
  <c r="M15" i="51"/>
  <c r="N12" i="51"/>
  <c r="N15" i="51"/>
  <c r="O12" i="51"/>
  <c r="O15" i="51"/>
  <c r="O38" i="51"/>
  <c r="O39" i="51"/>
  <c r="N37" i="51"/>
  <c r="N38" i="51"/>
  <c r="N39" i="51"/>
  <c r="M37" i="51"/>
  <c r="M38" i="51"/>
  <c r="M39" i="51"/>
  <c r="L37" i="51"/>
  <c r="L38" i="51"/>
  <c r="L39" i="51"/>
  <c r="K37" i="51"/>
  <c r="K38" i="51"/>
  <c r="K39" i="51"/>
  <c r="J37" i="51"/>
  <c r="J38" i="51"/>
  <c r="J39" i="51"/>
  <c r="I37" i="51"/>
  <c r="I38" i="51"/>
  <c r="I39" i="51"/>
  <c r="H37" i="51"/>
  <c r="H38" i="51"/>
  <c r="H39" i="51"/>
  <c r="G37" i="51"/>
  <c r="G38" i="51"/>
  <c r="G39" i="51"/>
  <c r="F37" i="51"/>
  <c r="F38" i="51"/>
  <c r="F39" i="51"/>
  <c r="E37" i="51"/>
  <c r="E38" i="51"/>
  <c r="E39" i="51"/>
  <c r="D37" i="51"/>
  <c r="D38" i="51"/>
  <c r="D39" i="51"/>
  <c r="O31" i="51"/>
  <c r="N31" i="51"/>
  <c r="M31" i="51"/>
  <c r="L31" i="51"/>
  <c r="K31" i="51"/>
  <c r="J31" i="51"/>
  <c r="I31" i="51"/>
  <c r="H31" i="51"/>
  <c r="G31" i="51"/>
  <c r="F31" i="51"/>
  <c r="E31" i="51"/>
  <c r="D31" i="51"/>
  <c r="O29" i="51"/>
  <c r="N29" i="51"/>
  <c r="M29" i="51"/>
  <c r="L29" i="51"/>
  <c r="K29" i="51"/>
  <c r="J29" i="51"/>
  <c r="I29" i="51"/>
  <c r="H29" i="51"/>
  <c r="G29" i="51"/>
  <c r="F29" i="51"/>
  <c r="E29" i="51"/>
  <c r="D29" i="51"/>
  <c r="G22" i="51"/>
  <c r="G21" i="51"/>
  <c r="G20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G7" i="51"/>
  <c r="G6" i="51"/>
  <c r="G5" i="51"/>
  <c r="I2" i="51"/>
  <c r="G2" i="51"/>
  <c r="D2" i="51"/>
  <c r="O47" i="48"/>
  <c r="N47" i="48"/>
  <c r="M47" i="48"/>
  <c r="L47" i="48"/>
  <c r="K47" i="48"/>
  <c r="J47" i="48"/>
  <c r="I47" i="48"/>
  <c r="H47" i="48"/>
  <c r="G47" i="48"/>
  <c r="F47" i="48"/>
  <c r="E47" i="48"/>
  <c r="D47" i="48"/>
  <c r="O44" i="48"/>
  <c r="D16" i="48"/>
  <c r="D26" i="48"/>
  <c r="D30" i="48"/>
  <c r="E27" i="48"/>
  <c r="E16" i="48"/>
  <c r="E26" i="48"/>
  <c r="E30" i="48"/>
  <c r="F27" i="48"/>
  <c r="F16" i="48"/>
  <c r="F26" i="48"/>
  <c r="F30" i="48"/>
  <c r="G27" i="48"/>
  <c r="G16" i="48"/>
  <c r="G26" i="48"/>
  <c r="G30" i="48"/>
  <c r="H27" i="48"/>
  <c r="H16" i="48"/>
  <c r="H26" i="48"/>
  <c r="H30" i="48"/>
  <c r="I27" i="48"/>
  <c r="I16" i="48"/>
  <c r="I26" i="48"/>
  <c r="I30" i="48"/>
  <c r="J27" i="48"/>
  <c r="J16" i="48"/>
  <c r="J26" i="48"/>
  <c r="J30" i="48"/>
  <c r="K27" i="48"/>
  <c r="K16" i="48"/>
  <c r="K26" i="48"/>
  <c r="K30" i="48"/>
  <c r="L27" i="48"/>
  <c r="L16" i="48"/>
  <c r="L26" i="48"/>
  <c r="L30" i="48"/>
  <c r="M27" i="48"/>
  <c r="M16" i="48"/>
  <c r="M26" i="48"/>
  <c r="M30" i="48"/>
  <c r="N27" i="48"/>
  <c r="N16" i="48"/>
  <c r="N26" i="48"/>
  <c r="N30" i="48"/>
  <c r="O27" i="48"/>
  <c r="O16" i="48"/>
  <c r="O26" i="48"/>
  <c r="O30" i="48"/>
  <c r="O45" i="48"/>
  <c r="O46" i="48"/>
  <c r="N44" i="48"/>
  <c r="N45" i="48"/>
  <c r="N46" i="48"/>
  <c r="M44" i="48"/>
  <c r="M45" i="48"/>
  <c r="M46" i="48"/>
  <c r="L44" i="48"/>
  <c r="L45" i="48"/>
  <c r="L46" i="48"/>
  <c r="K44" i="48"/>
  <c r="K45" i="48"/>
  <c r="K46" i="48"/>
  <c r="J44" i="48"/>
  <c r="J45" i="48"/>
  <c r="J46" i="48"/>
  <c r="I44" i="48"/>
  <c r="I45" i="48"/>
  <c r="I46" i="48"/>
  <c r="H44" i="48"/>
  <c r="H45" i="48"/>
  <c r="H46" i="48"/>
  <c r="G44" i="48"/>
  <c r="G45" i="48"/>
  <c r="G46" i="48"/>
  <c r="F44" i="48"/>
  <c r="F45" i="48"/>
  <c r="F46" i="48"/>
  <c r="E44" i="48"/>
  <c r="E45" i="48"/>
  <c r="E46" i="48"/>
  <c r="D44" i="48"/>
  <c r="D45" i="48"/>
  <c r="D46" i="48"/>
  <c r="O40" i="48"/>
  <c r="N40" i="48"/>
  <c r="M40" i="48"/>
  <c r="L40" i="48"/>
  <c r="K40" i="48"/>
  <c r="J40" i="48"/>
  <c r="I40" i="48"/>
  <c r="H40" i="48"/>
  <c r="G40" i="48"/>
  <c r="F40" i="48"/>
  <c r="E40" i="48"/>
  <c r="D40" i="48"/>
  <c r="O37" i="48"/>
  <c r="D15" i="48"/>
  <c r="E12" i="48"/>
  <c r="E15" i="48"/>
  <c r="F12" i="48"/>
  <c r="F15" i="48"/>
  <c r="G12" i="48"/>
  <c r="G15" i="48"/>
  <c r="H12" i="48"/>
  <c r="H15" i="48"/>
  <c r="I12" i="48"/>
  <c r="I15" i="48"/>
  <c r="J12" i="48"/>
  <c r="J15" i="48"/>
  <c r="K12" i="48"/>
  <c r="K15" i="48"/>
  <c r="L12" i="48"/>
  <c r="L15" i="48"/>
  <c r="M12" i="48"/>
  <c r="M15" i="48"/>
  <c r="N12" i="48"/>
  <c r="N15" i="48"/>
  <c r="O12" i="48"/>
  <c r="O15" i="48"/>
  <c r="O38" i="48"/>
  <c r="O39" i="48"/>
  <c r="N37" i="48"/>
  <c r="N38" i="48"/>
  <c r="N39" i="48"/>
  <c r="M37" i="48"/>
  <c r="M38" i="48"/>
  <c r="M39" i="48"/>
  <c r="L37" i="48"/>
  <c r="L38" i="48"/>
  <c r="L39" i="48"/>
  <c r="K37" i="48"/>
  <c r="K38" i="48"/>
  <c r="K39" i="48"/>
  <c r="J37" i="48"/>
  <c r="J38" i="48"/>
  <c r="J39" i="48"/>
  <c r="I37" i="48"/>
  <c r="I38" i="48"/>
  <c r="I39" i="48"/>
  <c r="H37" i="48"/>
  <c r="H38" i="48"/>
  <c r="H39" i="48"/>
  <c r="G37" i="48"/>
  <c r="G38" i="48"/>
  <c r="G39" i="48"/>
  <c r="F37" i="48"/>
  <c r="F38" i="48"/>
  <c r="F39" i="48"/>
  <c r="E37" i="48"/>
  <c r="E38" i="48"/>
  <c r="E39" i="48"/>
  <c r="D37" i="48"/>
  <c r="D38" i="48"/>
  <c r="D39" i="48"/>
  <c r="O31" i="48"/>
  <c r="N31" i="48"/>
  <c r="M31" i="48"/>
  <c r="L31" i="48"/>
  <c r="K31" i="48"/>
  <c r="J31" i="48"/>
  <c r="I31" i="48"/>
  <c r="H31" i="48"/>
  <c r="G31" i="48"/>
  <c r="F31" i="48"/>
  <c r="E31" i="48"/>
  <c r="D31" i="48"/>
  <c r="O29" i="48"/>
  <c r="N29" i="48"/>
  <c r="M29" i="48"/>
  <c r="L29" i="48"/>
  <c r="K29" i="48"/>
  <c r="J29" i="48"/>
  <c r="I29" i="48"/>
  <c r="H29" i="48"/>
  <c r="G29" i="48"/>
  <c r="F29" i="48"/>
  <c r="E29" i="48"/>
  <c r="D29" i="48"/>
  <c r="G22" i="48"/>
  <c r="G21" i="48"/>
  <c r="G20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G7" i="48"/>
  <c r="G6" i="48"/>
  <c r="G5" i="48"/>
  <c r="I2" i="48"/>
  <c r="G2" i="48"/>
  <c r="D2" i="48"/>
  <c r="D14" i="44"/>
  <c r="E11" i="44"/>
  <c r="E14" i="44"/>
  <c r="F11" i="44"/>
  <c r="F14" i="44"/>
  <c r="G11" i="44"/>
  <c r="G14" i="44"/>
  <c r="H11" i="44"/>
  <c r="H14" i="44"/>
  <c r="I11" i="44"/>
  <c r="I14" i="44"/>
  <c r="J11" i="44"/>
  <c r="J14" i="44"/>
  <c r="K11" i="44"/>
  <c r="K14" i="44"/>
  <c r="L11" i="44"/>
  <c r="L14" i="44"/>
  <c r="M11" i="44"/>
  <c r="M14" i="44"/>
  <c r="N11" i="44"/>
  <c r="N14" i="44"/>
  <c r="O11" i="44"/>
  <c r="L15" i="44"/>
  <c r="M15" i="44"/>
  <c r="E46" i="44"/>
  <c r="F46" i="44"/>
  <c r="G46" i="44"/>
  <c r="H46" i="44"/>
  <c r="I46" i="44"/>
  <c r="J46" i="44"/>
  <c r="K46" i="44"/>
  <c r="L46" i="44"/>
  <c r="M46" i="44"/>
  <c r="N46" i="44"/>
  <c r="O46" i="44"/>
  <c r="D46" i="44"/>
  <c r="O42" i="47"/>
  <c r="O43" i="47"/>
  <c r="D16" i="47"/>
  <c r="D26" i="47"/>
  <c r="D30" i="47"/>
  <c r="E27" i="47"/>
  <c r="E16" i="47"/>
  <c r="E26" i="47"/>
  <c r="E30" i="47"/>
  <c r="F27" i="47"/>
  <c r="F16" i="47"/>
  <c r="F26" i="47"/>
  <c r="F30" i="47"/>
  <c r="G27" i="47"/>
  <c r="G16" i="47"/>
  <c r="G26" i="47"/>
  <c r="G30" i="47"/>
  <c r="H27" i="47"/>
  <c r="H16" i="47"/>
  <c r="H26" i="47"/>
  <c r="H30" i="47"/>
  <c r="I27" i="47"/>
  <c r="I16" i="47"/>
  <c r="I26" i="47"/>
  <c r="I30" i="47"/>
  <c r="J27" i="47"/>
  <c r="J16" i="47"/>
  <c r="J26" i="47"/>
  <c r="J30" i="47"/>
  <c r="K27" i="47"/>
  <c r="K16" i="47"/>
  <c r="K26" i="47"/>
  <c r="K30" i="47"/>
  <c r="L27" i="47"/>
  <c r="L16" i="47"/>
  <c r="L26" i="47"/>
  <c r="L30" i="47"/>
  <c r="M27" i="47"/>
  <c r="M16" i="47"/>
  <c r="M26" i="47"/>
  <c r="M30" i="47"/>
  <c r="N27" i="47"/>
  <c r="N16" i="47"/>
  <c r="N26" i="47"/>
  <c r="N30" i="47"/>
  <c r="O27" i="47"/>
  <c r="O16" i="47"/>
  <c r="O26" i="47"/>
  <c r="O30" i="47"/>
  <c r="O44" i="47"/>
  <c r="O45" i="47"/>
  <c r="N42" i="47"/>
  <c r="N43" i="47"/>
  <c r="N44" i="47"/>
  <c r="N45" i="47"/>
  <c r="M42" i="47"/>
  <c r="M43" i="47"/>
  <c r="M44" i="47"/>
  <c r="M45" i="47"/>
  <c r="L42" i="47"/>
  <c r="L43" i="47"/>
  <c r="L44" i="47"/>
  <c r="L45" i="47"/>
  <c r="K42" i="47"/>
  <c r="K43" i="47"/>
  <c r="K44" i="47"/>
  <c r="K45" i="47"/>
  <c r="J42" i="47"/>
  <c r="J43" i="47"/>
  <c r="J44" i="47"/>
  <c r="J45" i="47"/>
  <c r="I42" i="47"/>
  <c r="I43" i="47"/>
  <c r="I44" i="47"/>
  <c r="I45" i="47"/>
  <c r="H42" i="47"/>
  <c r="H43" i="47"/>
  <c r="H44" i="47"/>
  <c r="H45" i="47"/>
  <c r="G42" i="47"/>
  <c r="G43" i="47"/>
  <c r="G44" i="47"/>
  <c r="G45" i="47"/>
  <c r="F42" i="47"/>
  <c r="F43" i="47"/>
  <c r="F44" i="47"/>
  <c r="F45" i="47"/>
  <c r="E42" i="47"/>
  <c r="E43" i="47"/>
  <c r="E44" i="47"/>
  <c r="E45" i="47"/>
  <c r="D42" i="47"/>
  <c r="D43" i="47"/>
  <c r="D44" i="47"/>
  <c r="D45" i="47"/>
  <c r="O37" i="47"/>
  <c r="O15" i="47"/>
  <c r="O38" i="47"/>
  <c r="O39" i="47"/>
  <c r="N37" i="47"/>
  <c r="D15" i="47"/>
  <c r="E12" i="47"/>
  <c r="E15" i="47"/>
  <c r="F12" i="47"/>
  <c r="F15" i="47"/>
  <c r="G12" i="47"/>
  <c r="G15" i="47"/>
  <c r="H12" i="47"/>
  <c r="H15" i="47"/>
  <c r="I12" i="47"/>
  <c r="I15" i="47"/>
  <c r="J12" i="47"/>
  <c r="J15" i="47"/>
  <c r="K12" i="47"/>
  <c r="K15" i="47"/>
  <c r="L12" i="47"/>
  <c r="L15" i="47"/>
  <c r="M12" i="47"/>
  <c r="M15" i="47"/>
  <c r="N12" i="47"/>
  <c r="N15" i="47"/>
  <c r="N38" i="47"/>
  <c r="N39" i="47"/>
  <c r="M37" i="47"/>
  <c r="M38" i="47"/>
  <c r="M39" i="47"/>
  <c r="L37" i="47"/>
  <c r="L38" i="47"/>
  <c r="L39" i="47"/>
  <c r="K37" i="47"/>
  <c r="K38" i="47"/>
  <c r="K39" i="47"/>
  <c r="J37" i="47"/>
  <c r="J38" i="47"/>
  <c r="J39" i="47"/>
  <c r="I37" i="47"/>
  <c r="I38" i="47"/>
  <c r="I39" i="47"/>
  <c r="H37" i="47"/>
  <c r="H38" i="47"/>
  <c r="H39" i="47"/>
  <c r="G37" i="47"/>
  <c r="G38" i="47"/>
  <c r="G39" i="47"/>
  <c r="F37" i="47"/>
  <c r="F38" i="47"/>
  <c r="F39" i="47"/>
  <c r="E37" i="47"/>
  <c r="E38" i="47"/>
  <c r="E39" i="47"/>
  <c r="D37" i="47"/>
  <c r="D38" i="47"/>
  <c r="D39" i="47"/>
  <c r="O31" i="47"/>
  <c r="N31" i="47"/>
  <c r="M31" i="47"/>
  <c r="L31" i="47"/>
  <c r="K31" i="47"/>
  <c r="J31" i="47"/>
  <c r="I31" i="47"/>
  <c r="H31" i="47"/>
  <c r="G31" i="47"/>
  <c r="F31" i="47"/>
  <c r="E31" i="47"/>
  <c r="D31" i="47"/>
  <c r="O29" i="47"/>
  <c r="N29" i="47"/>
  <c r="M29" i="47"/>
  <c r="L29" i="47"/>
  <c r="K29" i="47"/>
  <c r="J29" i="47"/>
  <c r="I29" i="47"/>
  <c r="H29" i="47"/>
  <c r="G29" i="47"/>
  <c r="F29" i="47"/>
  <c r="E29" i="47"/>
  <c r="D29" i="47"/>
  <c r="G22" i="47"/>
  <c r="G21" i="47"/>
  <c r="G20" i="47"/>
  <c r="O14" i="47"/>
  <c r="N14" i="47"/>
  <c r="M14" i="47"/>
  <c r="L14" i="47"/>
  <c r="K14" i="47"/>
  <c r="J14" i="47"/>
  <c r="I14" i="47"/>
  <c r="H14" i="47"/>
  <c r="G14" i="47"/>
  <c r="F14" i="47"/>
  <c r="E14" i="47"/>
  <c r="D14" i="47"/>
  <c r="G6" i="47"/>
  <c r="G5" i="47"/>
  <c r="I2" i="47"/>
  <c r="G2" i="47"/>
  <c r="D2" i="47"/>
  <c r="E39" i="44"/>
  <c r="F39" i="44"/>
  <c r="G39" i="44"/>
  <c r="H39" i="44"/>
  <c r="I39" i="44"/>
  <c r="J39" i="44"/>
  <c r="K39" i="44"/>
  <c r="L39" i="44"/>
  <c r="M39" i="44"/>
  <c r="N39" i="44"/>
  <c r="O39" i="44"/>
  <c r="D39" i="44"/>
  <c r="D15" i="44"/>
  <c r="D25" i="44"/>
  <c r="D29" i="44"/>
  <c r="D44" i="44"/>
  <c r="D43" i="44"/>
  <c r="D45" i="44"/>
  <c r="E26" i="44"/>
  <c r="E15" i="44"/>
  <c r="E25" i="44"/>
  <c r="E29" i="44"/>
  <c r="E44" i="44"/>
  <c r="E43" i="44"/>
  <c r="E45" i="44"/>
  <c r="F26" i="44"/>
  <c r="F15" i="44"/>
  <c r="F25" i="44"/>
  <c r="F29" i="44"/>
  <c r="F44" i="44"/>
  <c r="F43" i="44"/>
  <c r="F45" i="44"/>
  <c r="G26" i="44"/>
  <c r="G15" i="44"/>
  <c r="G25" i="44"/>
  <c r="G29" i="44"/>
  <c r="G44" i="44"/>
  <c r="G43" i="44"/>
  <c r="G45" i="44"/>
  <c r="H26" i="44"/>
  <c r="H15" i="44"/>
  <c r="H25" i="44"/>
  <c r="H29" i="44"/>
  <c r="H44" i="44"/>
  <c r="H43" i="44"/>
  <c r="H45" i="44"/>
  <c r="I26" i="44"/>
  <c r="I15" i="44"/>
  <c r="I25" i="44"/>
  <c r="I29" i="44"/>
  <c r="I44" i="44"/>
  <c r="I43" i="44"/>
  <c r="I45" i="44"/>
  <c r="J26" i="44"/>
  <c r="J15" i="44"/>
  <c r="J25" i="44"/>
  <c r="J29" i="44"/>
  <c r="J44" i="44"/>
  <c r="J43" i="44"/>
  <c r="J45" i="44"/>
  <c r="K26" i="44"/>
  <c r="K15" i="44"/>
  <c r="K25" i="44"/>
  <c r="K29" i="44"/>
  <c r="K44" i="44"/>
  <c r="K43" i="44"/>
  <c r="K45" i="44"/>
  <c r="L26" i="44"/>
  <c r="L25" i="44"/>
  <c r="L29" i="44"/>
  <c r="L44" i="44"/>
  <c r="L43" i="44"/>
  <c r="L45" i="44"/>
  <c r="M26" i="44"/>
  <c r="M25" i="44"/>
  <c r="M29" i="44"/>
  <c r="M44" i="44"/>
  <c r="M43" i="44"/>
  <c r="M45" i="44"/>
  <c r="N26" i="44"/>
  <c r="N15" i="44"/>
  <c r="N25" i="44"/>
  <c r="N29" i="44"/>
  <c r="N44" i="44"/>
  <c r="N43" i="44"/>
  <c r="N45" i="44"/>
  <c r="O26" i="44"/>
  <c r="O15" i="44"/>
  <c r="O25" i="44"/>
  <c r="O29" i="44"/>
  <c r="O44" i="44"/>
  <c r="O43" i="44"/>
  <c r="O45" i="44"/>
  <c r="G21" i="44"/>
  <c r="I1" i="44"/>
  <c r="H36" i="44"/>
  <c r="H37" i="44"/>
  <c r="H38" i="44"/>
  <c r="I37" i="44"/>
  <c r="I36" i="44"/>
  <c r="I38" i="44"/>
  <c r="J37" i="44"/>
  <c r="J36" i="44"/>
  <c r="J38" i="44"/>
  <c r="K37" i="44"/>
  <c r="K36" i="44"/>
  <c r="K38" i="44"/>
  <c r="L37" i="44"/>
  <c r="L36" i="44"/>
  <c r="L38" i="44"/>
  <c r="M37" i="44"/>
  <c r="M36" i="44"/>
  <c r="M38" i="44"/>
  <c r="N37" i="44"/>
  <c r="N36" i="44"/>
  <c r="N38" i="44"/>
  <c r="D36" i="44"/>
  <c r="D37" i="44"/>
  <c r="D38" i="44"/>
  <c r="E36" i="44"/>
  <c r="E37" i="44"/>
  <c r="E38" i="44"/>
  <c r="F36" i="44"/>
  <c r="F37" i="44"/>
  <c r="F38" i="44"/>
  <c r="G36" i="44"/>
  <c r="G37" i="44"/>
  <c r="G38" i="44"/>
  <c r="O36" i="44"/>
  <c r="O14" i="44"/>
  <c r="O37" i="44"/>
  <c r="O38" i="44"/>
  <c r="G6" i="44"/>
  <c r="G1" i="44"/>
  <c r="E30" i="44"/>
  <c r="F30" i="44"/>
  <c r="G30" i="44"/>
  <c r="H30" i="44"/>
  <c r="I30" i="44"/>
  <c r="J30" i="44"/>
  <c r="K30" i="44"/>
  <c r="L30" i="44"/>
  <c r="M30" i="44"/>
  <c r="N30" i="44"/>
  <c r="O30" i="44"/>
  <c r="D30" i="44"/>
  <c r="G20" i="44"/>
  <c r="G19" i="44"/>
  <c r="G5" i="44"/>
  <c r="G4" i="44"/>
  <c r="D1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D28" i="44"/>
  <c r="E28" i="44"/>
  <c r="F28" i="44"/>
  <c r="G28" i="44"/>
  <c r="H28" i="44"/>
  <c r="I28" i="44"/>
  <c r="J28" i="44"/>
  <c r="K28" i="44"/>
  <c r="L28" i="44"/>
  <c r="M28" i="44"/>
  <c r="N28" i="44"/>
  <c r="O28" i="44"/>
</calcChain>
</file>

<file path=xl/sharedStrings.xml><?xml version="1.0" encoding="utf-8"?>
<sst xmlns="http://schemas.openxmlformats.org/spreadsheetml/2006/main" count="459" uniqueCount="61">
  <si>
    <t>Period</t>
  </si>
  <si>
    <t>Capacity</t>
  </si>
  <si>
    <t>Setup</t>
  </si>
  <si>
    <t>END ITEM</t>
  </si>
  <si>
    <t>COMPONENT</t>
  </si>
  <si>
    <t>Lead Time</t>
  </si>
  <si>
    <t>Holding</t>
  </si>
  <si>
    <t xml:space="preserve"> </t>
  </si>
  <si>
    <t>Set Up Cost</t>
  </si>
  <si>
    <t>Holding Cost</t>
  </si>
  <si>
    <t>Total</t>
  </si>
  <si>
    <t>Gross Reqt</t>
  </si>
  <si>
    <t>Beg Inv</t>
  </si>
  <si>
    <t>End Inv</t>
  </si>
  <si>
    <t>Planned Order Release</t>
  </si>
  <si>
    <t>Order Placed Setup</t>
  </si>
  <si>
    <t>Cells can be changed</t>
  </si>
  <si>
    <t>Decision Variables</t>
  </si>
  <si>
    <t>DO NOT CHANGE - formula</t>
  </si>
  <si>
    <t>Quantity / Assembly</t>
  </si>
  <si>
    <t>Setup Cost</t>
  </si>
  <si>
    <t>Setup cost</t>
  </si>
  <si>
    <t>Holding cost</t>
  </si>
  <si>
    <t>Totalcost</t>
  </si>
  <si>
    <t>Total System Cost</t>
  </si>
  <si>
    <t>End:</t>
  </si>
  <si>
    <t>Comp:</t>
  </si>
  <si>
    <t>Due In</t>
  </si>
  <si>
    <t>Logical constraint</t>
  </si>
  <si>
    <t>Tier 1 Component Manufacturer</t>
  </si>
  <si>
    <t>End Item Manufacturer</t>
  </si>
  <si>
    <t>$/order</t>
  </si>
  <si>
    <t>$/month</t>
  </si>
  <si>
    <t>units</t>
  </si>
  <si>
    <t>months</t>
  </si>
  <si>
    <t>units/end Item</t>
  </si>
  <si>
    <t>Order Capacity</t>
  </si>
  <si>
    <t>Time Period</t>
  </si>
  <si>
    <t>Forecast</t>
  </si>
  <si>
    <t>Projected Available Balance</t>
  </si>
  <si>
    <t>Committed Orders</t>
  </si>
  <si>
    <t>MPS with Available to Promise</t>
  </si>
  <si>
    <t>MPS Production Plan</t>
  </si>
  <si>
    <t>ATP - Discrete</t>
  </si>
  <si>
    <t>ATP - Cumulative</t>
  </si>
  <si>
    <t>Central Warehouse facility</t>
  </si>
  <si>
    <t>Q=200, SS=0, LT =2</t>
  </si>
  <si>
    <t>Period Usage</t>
  </si>
  <si>
    <t>Gross Requirements</t>
  </si>
  <si>
    <t>Begin Inventory</t>
  </si>
  <si>
    <t>Scheduled Receipts</t>
  </si>
  <si>
    <t>Net Requirements</t>
  </si>
  <si>
    <t>Planned Order Receipt</t>
  </si>
  <si>
    <t>End Inventory</t>
  </si>
  <si>
    <t>Regional Warehouse One</t>
  </si>
  <si>
    <t>Q=50, SS=15, LT =1</t>
  </si>
  <si>
    <t>Now</t>
  </si>
  <si>
    <t>Regional Warehouse Two</t>
  </si>
  <si>
    <t>Q=30, SS=10, LT =1</t>
  </si>
  <si>
    <t>Regional Warehouse Three</t>
  </si>
  <si>
    <t>Q=20, SS=10, LT 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</si>
</sst>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18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color rgb="FF0000FF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12"/>
      <color indexed="10"/>
      <name val="Arial"/>
      <family val="2"/>
    </font>
    <font>
      <b/>
      <sz val="11"/>
      <color rgb="FFFF000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4" fillId="0" borderId="0" applyNumberFormat="0" applyFill="0" applyBorder="0" applyAlignment="0">
      <protection locked="0"/>
    </xf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" fillId="0" borderId="0"/>
  </cellStyleXfs>
  <cellXfs count="148">
    <xf numFmtId="0" fontId="0" fillId="0" borderId="0" xfId="0"/>
    <xf numFmtId="0" fontId="5" fillId="0" borderId="0" xfId="0" applyFont="1"/>
    <xf numFmtId="0" fontId="0" fillId="0" borderId="18" xfId="0" applyBorder="1"/>
    <xf numFmtId="0" fontId="5" fillId="0" borderId="0" xfId="0" applyFont="1" applyBorder="1"/>
    <xf numFmtId="0" fontId="0" fillId="0" borderId="0" xfId="0" applyAlignment="1">
      <alignment horizontal="left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left"/>
    </xf>
    <xf numFmtId="44" fontId="0" fillId="0" borderId="0" xfId="0" applyNumberFormat="1" applyBorder="1" applyAlignment="1">
      <alignment horizontal="left"/>
    </xf>
    <xf numFmtId="0" fontId="0" fillId="0" borderId="0" xfId="0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5" fillId="0" borderId="0" xfId="0" applyFont="1" applyAlignment="1">
      <alignment horizontal="center"/>
    </xf>
    <xf numFmtId="44" fontId="5" fillId="0" borderId="0" xfId="3" applyFont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1" applyAlignment="1">
      <alignment horizontal="center"/>
      <protection locked="0"/>
    </xf>
    <xf numFmtId="44" fontId="0" fillId="0" borderId="0" xfId="0" applyNumberFormat="1" applyAlignment="1">
      <alignment horizontal="center"/>
    </xf>
    <xf numFmtId="44" fontId="0" fillId="0" borderId="0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5" fillId="0" borderId="21" xfId="0" applyNumberFormat="1" applyFont="1" applyBorder="1" applyAlignment="1">
      <alignment horizontal="center"/>
    </xf>
    <xf numFmtId="0" fontId="8" fillId="3" borderId="5" xfId="1" applyFont="1" applyFill="1" applyBorder="1" applyAlignment="1">
      <alignment horizontal="center"/>
      <protection locked="0"/>
    </xf>
    <xf numFmtId="0" fontId="8" fillId="3" borderId="1" xfId="1" applyFont="1" applyFill="1" applyBorder="1" applyAlignment="1">
      <alignment horizontal="center"/>
      <protection locked="0"/>
    </xf>
    <xf numFmtId="0" fontId="8" fillId="3" borderId="6" xfId="1" applyFont="1" applyFill="1" applyBorder="1" applyAlignment="1">
      <alignment horizontal="center"/>
      <protection locked="0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7" fillId="0" borderId="1" xfId="1" applyFont="1" applyBorder="1" applyAlignment="1">
      <alignment horizontal="center"/>
      <protection locked="0"/>
    </xf>
    <xf numFmtId="16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4" borderId="6" xfId="2" applyNumberFormat="1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164" fontId="7" fillId="4" borderId="6" xfId="3" applyNumberFormat="1" applyFont="1" applyFill="1" applyBorder="1" applyAlignment="1">
      <alignment horizontal="center"/>
    </xf>
    <xf numFmtId="44" fontId="7" fillId="4" borderId="6" xfId="3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5" fillId="0" borderId="15" xfId="0" applyFont="1" applyBorder="1" applyAlignment="1">
      <alignment horizontal="right"/>
    </xf>
    <xf numFmtId="0" fontId="5" fillId="0" borderId="16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164" fontId="0" fillId="0" borderId="1" xfId="3" applyNumberFormat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5" fillId="0" borderId="17" xfId="0" applyFont="1" applyBorder="1" applyAlignment="1">
      <alignment horizontal="left"/>
    </xf>
    <xf numFmtId="0" fontId="0" fillId="0" borderId="2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20" xfId="0" applyFont="1" applyBorder="1" applyAlignment="1">
      <alignment horizontal="right"/>
    </xf>
    <xf numFmtId="164" fontId="0" fillId="0" borderId="6" xfId="0" applyNumberFormat="1" applyBorder="1" applyAlignment="1">
      <alignment horizontal="center"/>
    </xf>
    <xf numFmtId="0" fontId="5" fillId="0" borderId="19" xfId="0" applyFont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7" fillId="0" borderId="6" xfId="1" applyFont="1" applyBorder="1" applyAlignment="1">
      <alignment horizontal="center"/>
      <protection locked="0"/>
    </xf>
    <xf numFmtId="164" fontId="0" fillId="0" borderId="6" xfId="3" applyNumberFormat="1" applyFont="1" applyBorder="1" applyAlignment="1">
      <alignment horizontal="center"/>
    </xf>
    <xf numFmtId="164" fontId="0" fillId="0" borderId="8" xfId="3" applyNumberFormat="1" applyFont="1" applyBorder="1" applyAlignment="1">
      <alignment horizontal="center"/>
    </xf>
    <xf numFmtId="164" fontId="0" fillId="0" borderId="9" xfId="3" applyNumberFormat="1" applyFont="1" applyBorder="1" applyAlignment="1">
      <alignment horizontal="center"/>
    </xf>
    <xf numFmtId="0" fontId="5" fillId="0" borderId="2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2" borderId="0" xfId="0" applyFont="1" applyFill="1" applyBorder="1" applyAlignment="1">
      <alignment horizontal="center"/>
    </xf>
    <xf numFmtId="0" fontId="5" fillId="0" borderId="24" xfId="0" applyFont="1" applyBorder="1" applyAlignment="1">
      <alignment horizontal="right"/>
    </xf>
    <xf numFmtId="164" fontId="6" fillId="2" borderId="25" xfId="0" applyNumberFormat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  <protection locked="0"/>
    </xf>
    <xf numFmtId="164" fontId="0" fillId="0" borderId="0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" fontId="0" fillId="0" borderId="0" xfId="3" applyNumberFormat="1" applyFont="1" applyBorder="1" applyAlignment="1">
      <alignment horizontal="center"/>
    </xf>
    <xf numFmtId="0" fontId="5" fillId="2" borderId="1" xfId="1" applyFont="1" applyFill="1" applyBorder="1" applyAlignment="1">
      <alignment horizontal="center"/>
      <protection locked="0"/>
    </xf>
    <xf numFmtId="0" fontId="0" fillId="2" borderId="27" xfId="0" applyFill="1" applyBorder="1" applyAlignment="1">
      <alignment horizontal="center"/>
    </xf>
    <xf numFmtId="0" fontId="0" fillId="0" borderId="20" xfId="0" applyBorder="1"/>
    <xf numFmtId="0" fontId="0" fillId="0" borderId="0" xfId="0" applyBorder="1" applyAlignment="1">
      <alignment horizontal="center"/>
    </xf>
    <xf numFmtId="0" fontId="0" fillId="0" borderId="26" xfId="0" applyBorder="1"/>
    <xf numFmtId="0" fontId="5" fillId="0" borderId="20" xfId="0" applyFont="1" applyBorder="1"/>
    <xf numFmtId="0" fontId="5" fillId="0" borderId="0" xfId="0" applyFont="1" applyBorder="1" applyAlignment="1">
      <alignment horizontal="center"/>
    </xf>
    <xf numFmtId="44" fontId="5" fillId="0" borderId="0" xfId="3" applyFont="1" applyBorder="1" applyAlignment="1">
      <alignment horizontal="center"/>
    </xf>
    <xf numFmtId="0" fontId="5" fillId="0" borderId="19" xfId="0" applyFont="1" applyBorder="1"/>
    <xf numFmtId="0" fontId="0" fillId="0" borderId="0" xfId="0" applyBorder="1"/>
    <xf numFmtId="164" fontId="12" fillId="2" borderId="25" xfId="0" applyNumberFormat="1" applyFont="1" applyFill="1" applyBorder="1" applyAlignment="1">
      <alignment horizontal="center"/>
    </xf>
    <xf numFmtId="0" fontId="0" fillId="2" borderId="0" xfId="0" applyFill="1"/>
    <xf numFmtId="0" fontId="10" fillId="2" borderId="24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164" fontId="0" fillId="2" borderId="1" xfId="0" applyNumberFormat="1" applyFill="1" applyBorder="1" applyAlignment="1">
      <alignment horizontal="center"/>
    </xf>
    <xf numFmtId="0" fontId="5" fillId="2" borderId="0" xfId="0" applyFont="1" applyFill="1"/>
    <xf numFmtId="0" fontId="5" fillId="0" borderId="28" xfId="0" applyFont="1" applyBorder="1" applyAlignment="1">
      <alignment horizontal="right"/>
    </xf>
    <xf numFmtId="0" fontId="0" fillId="0" borderId="28" xfId="0" applyFont="1" applyBorder="1" applyAlignment="1">
      <alignment horizontal="center"/>
    </xf>
    <xf numFmtId="164" fontId="13" fillId="0" borderId="2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8" fillId="3" borderId="5" xfId="1" applyNumberFormat="1" applyFont="1" applyFill="1" applyBorder="1" applyAlignment="1">
      <alignment horizontal="center"/>
      <protection locked="0"/>
    </xf>
    <xf numFmtId="1" fontId="8" fillId="3" borderId="1" xfId="1" applyNumberFormat="1" applyFont="1" applyFill="1" applyBorder="1" applyAlignment="1">
      <alignment horizontal="center"/>
      <protection locked="0"/>
    </xf>
    <xf numFmtId="1" fontId="8" fillId="3" borderId="6" xfId="1" applyNumberFormat="1" applyFont="1" applyFill="1" applyBorder="1" applyAlignment="1">
      <alignment horizontal="center"/>
      <protection locked="0"/>
    </xf>
    <xf numFmtId="0" fontId="2" fillId="2" borderId="0" xfId="4" applyFill="1"/>
    <xf numFmtId="0" fontId="2" fillId="2" borderId="0" xfId="4" applyFill="1" applyAlignment="1">
      <alignment horizontal="center"/>
    </xf>
    <xf numFmtId="0" fontId="2" fillId="0" borderId="0" xfId="4"/>
    <xf numFmtId="0" fontId="2" fillId="2" borderId="1" xfId="4" applyFill="1" applyBorder="1" applyAlignment="1">
      <alignment horizontal="right"/>
    </xf>
    <xf numFmtId="0" fontId="14" fillId="2" borderId="1" xfId="4" applyFont="1" applyFill="1" applyBorder="1" applyAlignment="1">
      <alignment horizontal="center"/>
    </xf>
    <xf numFmtId="0" fontId="15" fillId="2" borderId="1" xfId="4" applyFont="1" applyFill="1" applyBorder="1" applyAlignment="1">
      <alignment horizontal="right"/>
    </xf>
    <xf numFmtId="0" fontId="2" fillId="7" borderId="1" xfId="4" applyFill="1" applyBorder="1" applyAlignment="1">
      <alignment horizontal="center"/>
    </xf>
    <xf numFmtId="0" fontId="2" fillId="2" borderId="1" xfId="4" applyFill="1" applyBorder="1" applyAlignment="1">
      <alignment horizontal="center"/>
    </xf>
    <xf numFmtId="0" fontId="2" fillId="0" borderId="0" xfId="4" applyAlignment="1">
      <alignment horizontal="center"/>
    </xf>
    <xf numFmtId="0" fontId="1" fillId="0" borderId="0" xfId="38" applyAlignment="1">
      <alignment horizontal="right"/>
    </xf>
    <xf numFmtId="0" fontId="1" fillId="0" borderId="0" xfId="38" applyAlignment="1">
      <alignment horizontal="center"/>
    </xf>
    <xf numFmtId="0" fontId="1" fillId="0" borderId="0" xfId="38"/>
    <xf numFmtId="0" fontId="14" fillId="0" borderId="29" xfId="38" applyFont="1" applyBorder="1" applyAlignment="1">
      <alignment horizontal="left"/>
    </xf>
    <xf numFmtId="0" fontId="14" fillId="0" borderId="1" xfId="38" applyFont="1" applyBorder="1" applyAlignment="1">
      <alignment horizontal="center"/>
    </xf>
    <xf numFmtId="0" fontId="1" fillId="0" borderId="29" xfId="38" applyBorder="1" applyAlignment="1">
      <alignment horizontal="left"/>
    </xf>
    <xf numFmtId="0" fontId="1" fillId="0" borderId="1" xfId="38" applyBorder="1" applyAlignment="1">
      <alignment horizontal="center"/>
    </xf>
    <xf numFmtId="0" fontId="1" fillId="0" borderId="1" xfId="38" applyBorder="1" applyAlignment="1">
      <alignment horizontal="left"/>
    </xf>
    <xf numFmtId="0" fontId="1" fillId="0" borderId="0" xfId="38" applyBorder="1" applyAlignment="1">
      <alignment horizontal="left"/>
    </xf>
    <xf numFmtId="0" fontId="1" fillId="0" borderId="0" xfId="38" applyBorder="1" applyAlignment="1">
      <alignment horizontal="center"/>
    </xf>
    <xf numFmtId="0" fontId="14" fillId="0" borderId="1" xfId="38" applyFont="1" applyBorder="1" applyAlignment="1">
      <alignment horizontal="left"/>
    </xf>
    <xf numFmtId="0" fontId="1" fillId="0" borderId="27" xfId="38" applyBorder="1" applyAlignment="1">
      <alignment horizontal="center"/>
    </xf>
    <xf numFmtId="0" fontId="11" fillId="6" borderId="17" xfId="0" applyFont="1" applyFill="1" applyBorder="1" applyAlignment="1">
      <alignment horizontal="center"/>
    </xf>
    <xf numFmtId="0" fontId="11" fillId="6" borderId="23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11" fillId="5" borderId="17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4" fillId="0" borderId="1" xfId="38" applyFont="1" applyBorder="1" applyAlignment="1">
      <alignment horizontal="center"/>
    </xf>
  </cellXfs>
  <cellStyles count="39">
    <cellStyle name="Adjustable" xfId="1"/>
    <cellStyle name="Comma" xfId="2" builtinId="3"/>
    <cellStyle name="Currency" xfId="3" builtinId="4"/>
    <cellStyle name="Currency 2" xfId="5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Normal 2" xfId="4"/>
    <cellStyle name="Normal 3" xfId="3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="120" zoomScaleNormal="120" zoomScalePageLayoutView="200" workbookViewId="0"/>
  </sheetViews>
  <sheetFormatPr baseColWidth="10" defaultRowHeight="16" x14ac:dyDescent="0.2"/>
  <cols>
    <col min="1" max="1" width="7.1640625" style="122" customWidth="1"/>
    <col min="2" max="2" width="23.6640625" style="122" bestFit="1" customWidth="1"/>
    <col min="3" max="9" width="9" style="128" customWidth="1"/>
    <col min="10" max="16384" width="10.83203125" style="122"/>
  </cols>
  <sheetData>
    <row r="1" spans="1:11" x14ac:dyDescent="0.2">
      <c r="A1" s="120"/>
      <c r="B1" s="120" t="s">
        <v>41</v>
      </c>
      <c r="C1" s="121"/>
      <c r="D1" s="121"/>
      <c r="E1" s="121"/>
      <c r="F1" s="121"/>
      <c r="G1" s="121"/>
      <c r="H1" s="121"/>
      <c r="I1" s="121"/>
      <c r="J1" s="120"/>
      <c r="K1" s="120"/>
    </row>
    <row r="2" spans="1:11" x14ac:dyDescent="0.2">
      <c r="A2" s="120"/>
      <c r="B2" s="120"/>
      <c r="C2" s="121"/>
      <c r="D2" s="121"/>
      <c r="E2" s="121"/>
      <c r="F2" s="121"/>
      <c r="G2" s="121"/>
      <c r="H2" s="121"/>
      <c r="I2" s="121"/>
      <c r="J2" s="120"/>
      <c r="K2" s="120"/>
    </row>
    <row r="3" spans="1:11" x14ac:dyDescent="0.2">
      <c r="A3" s="120"/>
      <c r="B3" s="123" t="s">
        <v>37</v>
      </c>
      <c r="C3" s="124">
        <v>0</v>
      </c>
      <c r="D3" s="124">
        <v>1</v>
      </c>
      <c r="E3" s="124">
        <v>2</v>
      </c>
      <c r="F3" s="124">
        <v>3</v>
      </c>
      <c r="G3" s="124">
        <v>4</v>
      </c>
      <c r="H3" s="124">
        <v>5</v>
      </c>
      <c r="I3" s="124">
        <v>6</v>
      </c>
      <c r="J3" s="120"/>
      <c r="K3" s="120"/>
    </row>
    <row r="4" spans="1:11" x14ac:dyDescent="0.2">
      <c r="A4" s="120"/>
      <c r="B4" s="125" t="s">
        <v>38</v>
      </c>
      <c r="C4" s="126"/>
      <c r="D4" s="127">
        <v>10</v>
      </c>
      <c r="E4" s="127">
        <v>15</v>
      </c>
      <c r="F4" s="127">
        <v>20</v>
      </c>
      <c r="G4" s="127">
        <v>22</v>
      </c>
      <c r="H4" s="127">
        <v>25</v>
      </c>
      <c r="I4" s="127">
        <v>28</v>
      </c>
      <c r="J4" s="120"/>
      <c r="K4" s="120"/>
    </row>
    <row r="5" spans="1:11" x14ac:dyDescent="0.2">
      <c r="A5" s="120"/>
      <c r="B5" s="125" t="s">
        <v>40</v>
      </c>
      <c r="C5" s="126"/>
      <c r="D5" s="127">
        <v>5</v>
      </c>
      <c r="E5" s="127">
        <v>8</v>
      </c>
      <c r="F5" s="127">
        <v>12</v>
      </c>
      <c r="G5" s="127">
        <v>10</v>
      </c>
      <c r="H5" s="127">
        <v>10</v>
      </c>
      <c r="I5" s="127">
        <v>6</v>
      </c>
      <c r="J5" s="120"/>
      <c r="K5" s="120"/>
    </row>
    <row r="6" spans="1:11" x14ac:dyDescent="0.2">
      <c r="A6" s="120"/>
      <c r="B6" s="125" t="s">
        <v>39</v>
      </c>
      <c r="C6" s="127">
        <v>30</v>
      </c>
      <c r="D6" s="127">
        <f>C6-MAX(D4,D5)+D7</f>
        <v>65</v>
      </c>
      <c r="E6" s="127">
        <f t="shared" ref="E6:F6" si="0">D6-MAX(E4,E5)+E7</f>
        <v>50</v>
      </c>
      <c r="F6" s="127">
        <f t="shared" si="0"/>
        <v>30</v>
      </c>
      <c r="G6" s="127">
        <f>F6-MAX(G4,G5)+G7</f>
        <v>53</v>
      </c>
      <c r="H6" s="127">
        <f>G6-MAX(H4,H5)+H7</f>
        <v>28</v>
      </c>
      <c r="I6" s="127">
        <f>H6-MAX(I4,I5)+I7</f>
        <v>0</v>
      </c>
      <c r="J6" s="120"/>
      <c r="K6" s="120"/>
    </row>
    <row r="7" spans="1:11" x14ac:dyDescent="0.2">
      <c r="A7" s="120"/>
      <c r="B7" s="125" t="s">
        <v>42</v>
      </c>
      <c r="C7" s="126"/>
      <c r="D7" s="127">
        <v>45</v>
      </c>
      <c r="E7" s="127">
        <v>0</v>
      </c>
      <c r="F7" s="127">
        <v>0</v>
      </c>
      <c r="G7" s="127">
        <v>45</v>
      </c>
      <c r="H7" s="127">
        <v>0</v>
      </c>
      <c r="I7" s="127">
        <v>0</v>
      </c>
      <c r="J7" s="120"/>
      <c r="K7" s="120"/>
    </row>
    <row r="8" spans="1:11" x14ac:dyDescent="0.2">
      <c r="A8" s="120"/>
      <c r="B8" s="125" t="s">
        <v>43</v>
      </c>
      <c r="C8" s="126"/>
      <c r="D8" s="127">
        <f>C6+D7-SUM(D5:F5)</f>
        <v>50</v>
      </c>
      <c r="E8" s="127"/>
      <c r="F8" s="127"/>
      <c r="G8" s="127">
        <f>G7-SUM(G5:I5)</f>
        <v>19</v>
      </c>
      <c r="H8" s="127"/>
      <c r="I8" s="127"/>
      <c r="J8" s="120"/>
      <c r="K8" s="120"/>
    </row>
    <row r="9" spans="1:11" x14ac:dyDescent="0.2">
      <c r="A9" s="120"/>
      <c r="B9" s="125" t="s">
        <v>44</v>
      </c>
      <c r="C9" s="126"/>
      <c r="D9" s="127">
        <f>C6+D7-SUM(D5:F5)</f>
        <v>50</v>
      </c>
      <c r="E9" s="127"/>
      <c r="F9" s="127"/>
      <c r="G9" s="127">
        <f>D9+G7-SUM(G5:I5)</f>
        <v>69</v>
      </c>
      <c r="H9" s="127"/>
      <c r="I9" s="127"/>
      <c r="J9" s="120"/>
      <c r="K9" s="120"/>
    </row>
    <row r="10" spans="1:11" x14ac:dyDescent="0.2">
      <c r="A10" s="120"/>
      <c r="B10" s="120"/>
      <c r="C10" s="121"/>
      <c r="D10" s="121"/>
      <c r="E10" s="121"/>
      <c r="F10" s="121"/>
      <c r="G10" s="121"/>
      <c r="H10" s="121"/>
      <c r="I10" s="121"/>
      <c r="J10" s="120"/>
      <c r="K10" s="120"/>
    </row>
    <row r="11" spans="1:11" x14ac:dyDescent="0.2">
      <c r="A11" s="120"/>
      <c r="B11" s="120"/>
      <c r="C11" s="121"/>
      <c r="D11" s="121"/>
      <c r="E11" s="121"/>
      <c r="F11" s="121"/>
      <c r="G11" s="121"/>
      <c r="H11" s="121"/>
      <c r="I11" s="121"/>
      <c r="J11" s="120"/>
      <c r="K11" s="120"/>
    </row>
    <row r="12" spans="1:11" x14ac:dyDescent="0.2">
      <c r="A12" s="120"/>
      <c r="B12" s="123" t="s">
        <v>37</v>
      </c>
      <c r="C12" s="124">
        <v>0</v>
      </c>
      <c r="D12" s="124">
        <v>2</v>
      </c>
      <c r="E12" s="124">
        <v>3</v>
      </c>
      <c r="F12" s="124">
        <v>4</v>
      </c>
      <c r="G12" s="124">
        <v>5</v>
      </c>
      <c r="H12" s="124">
        <v>6</v>
      </c>
      <c r="I12" s="124">
        <v>7</v>
      </c>
      <c r="J12" s="120"/>
      <c r="K12" s="120"/>
    </row>
    <row r="13" spans="1:11" x14ac:dyDescent="0.2">
      <c r="A13" s="120"/>
      <c r="B13" s="125" t="s">
        <v>38</v>
      </c>
      <c r="C13" s="126"/>
      <c r="D13" s="127">
        <v>15</v>
      </c>
      <c r="E13" s="127">
        <v>20</v>
      </c>
      <c r="F13" s="127">
        <v>22</v>
      </c>
      <c r="G13" s="127">
        <v>25</v>
      </c>
      <c r="H13" s="127">
        <v>28</v>
      </c>
      <c r="I13" s="127">
        <v>36</v>
      </c>
      <c r="J13" s="120"/>
      <c r="K13" s="120"/>
    </row>
    <row r="14" spans="1:11" x14ac:dyDescent="0.2">
      <c r="A14" s="120"/>
      <c r="B14" s="125" t="s">
        <v>40</v>
      </c>
      <c r="C14" s="126"/>
      <c r="D14" s="127">
        <f>E5+7</f>
        <v>15</v>
      </c>
      <c r="E14" s="127">
        <f>F5+4</f>
        <v>16</v>
      </c>
      <c r="F14" s="127">
        <v>10</v>
      </c>
      <c r="G14" s="127">
        <f>H5+10</f>
        <v>20</v>
      </c>
      <c r="H14" s="127">
        <f>I5+20</f>
        <v>26</v>
      </c>
      <c r="I14" s="127">
        <v>5</v>
      </c>
      <c r="J14" s="120"/>
      <c r="K14" s="120"/>
    </row>
    <row r="15" spans="1:11" x14ac:dyDescent="0.2">
      <c r="A15" s="120"/>
      <c r="B15" s="125" t="s">
        <v>39</v>
      </c>
      <c r="C15" s="127">
        <v>65</v>
      </c>
      <c r="D15" s="127">
        <f>C15-MAX(D13,D14)+D16</f>
        <v>50</v>
      </c>
      <c r="E15" s="127">
        <f t="shared" ref="E15:G15" si="1">D15-MAX(E13,E14)+E16</f>
        <v>30</v>
      </c>
      <c r="F15" s="127">
        <f t="shared" si="1"/>
        <v>53</v>
      </c>
      <c r="G15" s="127">
        <f t="shared" si="1"/>
        <v>28</v>
      </c>
      <c r="H15" s="127">
        <f>G15-MAX(H13,H14)+H16</f>
        <v>0</v>
      </c>
      <c r="I15" s="127">
        <f>H15-MAX(I13,I14)+I16</f>
        <v>9</v>
      </c>
      <c r="J15" s="120"/>
      <c r="K15" s="120"/>
    </row>
    <row r="16" spans="1:11" x14ac:dyDescent="0.2">
      <c r="A16" s="120"/>
      <c r="B16" s="125" t="s">
        <v>42</v>
      </c>
      <c r="C16" s="126"/>
      <c r="D16" s="127">
        <v>0</v>
      </c>
      <c r="E16" s="127">
        <v>0</v>
      </c>
      <c r="F16" s="127">
        <v>45</v>
      </c>
      <c r="G16" s="127">
        <v>0</v>
      </c>
      <c r="H16" s="127">
        <v>0</v>
      </c>
      <c r="I16" s="127">
        <v>45</v>
      </c>
      <c r="J16" s="120"/>
      <c r="K16" s="120"/>
    </row>
    <row r="17" spans="1:11" x14ac:dyDescent="0.2">
      <c r="A17" s="120"/>
      <c r="B17" s="125" t="s">
        <v>43</v>
      </c>
      <c r="C17" s="126"/>
      <c r="D17" s="127">
        <f>C15+D16-SUM(D14:E14)</f>
        <v>34</v>
      </c>
      <c r="E17" s="127"/>
      <c r="F17" s="127">
        <f>F16-SUM(F14:H14)</f>
        <v>-11</v>
      </c>
      <c r="G17" s="127"/>
      <c r="H17" s="127"/>
      <c r="I17" s="127">
        <f>I16-SUM(I14:K14)</f>
        <v>40</v>
      </c>
      <c r="J17" s="120"/>
      <c r="K17" s="120"/>
    </row>
    <row r="18" spans="1:11" x14ac:dyDescent="0.2">
      <c r="A18" s="120"/>
      <c r="B18" s="125" t="s">
        <v>44</v>
      </c>
      <c r="C18" s="126"/>
      <c r="D18" s="127">
        <f>C15+D16-SUM(D14:E14)</f>
        <v>34</v>
      </c>
      <c r="E18" s="127"/>
      <c r="F18" s="127">
        <f>D18+F16-SUM(F14:H14)</f>
        <v>23</v>
      </c>
      <c r="G18" s="127"/>
      <c r="H18" s="127"/>
      <c r="I18" s="127">
        <f>F18+I16-SUM(I14:K14)</f>
        <v>63</v>
      </c>
      <c r="J18" s="120"/>
      <c r="K18" s="120"/>
    </row>
    <row r="19" spans="1:11" x14ac:dyDescent="0.2">
      <c r="A19" s="120"/>
      <c r="B19" s="120"/>
      <c r="C19" s="121"/>
      <c r="D19" s="121"/>
      <c r="E19" s="121"/>
      <c r="F19" s="121"/>
      <c r="G19" s="121"/>
      <c r="H19" s="121"/>
      <c r="I19" s="121"/>
      <c r="J19" s="120"/>
      <c r="K19" s="120"/>
    </row>
    <row r="20" spans="1:11" x14ac:dyDescent="0.2">
      <c r="A20" s="120"/>
      <c r="B20" s="120"/>
      <c r="C20" s="121"/>
      <c r="D20" s="121"/>
      <c r="E20" s="121"/>
      <c r="F20" s="121"/>
      <c r="G20" s="121"/>
      <c r="H20" s="121"/>
      <c r="I20" s="121"/>
      <c r="J20" s="120"/>
      <c r="K20" s="120"/>
    </row>
    <row r="21" spans="1:11" x14ac:dyDescent="0.2">
      <c r="A21" s="120"/>
      <c r="B21" s="120"/>
      <c r="C21" s="121"/>
      <c r="D21" s="121"/>
      <c r="E21" s="121"/>
      <c r="F21" s="121"/>
      <c r="G21" s="121"/>
      <c r="H21" s="121"/>
      <c r="I21" s="121"/>
      <c r="J21" s="120"/>
      <c r="K21" s="120"/>
    </row>
    <row r="22" spans="1:11" x14ac:dyDescent="0.2">
      <c r="A22" s="120"/>
      <c r="B22" s="120"/>
      <c r="C22" s="121"/>
      <c r="D22" s="121"/>
      <c r="E22" s="121"/>
      <c r="F22" s="121"/>
      <c r="G22" s="121"/>
      <c r="H22" s="121"/>
      <c r="I22" s="121"/>
      <c r="J22" s="120"/>
      <c r="K22" s="120"/>
    </row>
    <row r="23" spans="1:11" x14ac:dyDescent="0.2">
      <c r="A23" s="120"/>
      <c r="B23" s="120"/>
      <c r="C23" s="121"/>
      <c r="D23" s="121"/>
      <c r="E23" s="121"/>
      <c r="F23" s="121"/>
      <c r="G23" s="121"/>
      <c r="H23" s="121"/>
      <c r="I23" s="121"/>
      <c r="J23" s="120"/>
      <c r="K23" s="120"/>
    </row>
    <row r="24" spans="1:11" x14ac:dyDescent="0.2">
      <c r="A24" s="120"/>
      <c r="B24" s="120"/>
      <c r="C24" s="121"/>
      <c r="D24" s="121"/>
      <c r="E24" s="121"/>
      <c r="F24" s="121"/>
      <c r="G24" s="121"/>
      <c r="H24" s="121"/>
      <c r="I24" s="121"/>
      <c r="J24" s="120"/>
      <c r="K24" s="120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="120" zoomScaleNormal="120" zoomScalePageLayoutView="150" workbookViewId="0">
      <selection activeCell="G2" sqref="G2"/>
    </sheetView>
  </sheetViews>
  <sheetFormatPr baseColWidth="10" defaultColWidth="8.83203125" defaultRowHeight="13" x14ac:dyDescent="0.15"/>
  <cols>
    <col min="1" max="1" width="5.5" customWidth="1"/>
    <col min="2" max="2" width="1.5" bestFit="1" customWidth="1"/>
    <col min="3" max="3" width="19.6640625" bestFit="1" customWidth="1"/>
    <col min="4" max="4" width="9.83203125" style="8" bestFit="1" customWidth="1"/>
    <col min="5" max="5" width="7.6640625" style="8" customWidth="1"/>
    <col min="6" max="6" width="8.6640625" style="8" bestFit="1" customWidth="1"/>
    <col min="7" max="7" width="9.33203125" style="8" bestFit="1" customWidth="1"/>
    <col min="8" max="15" width="7.6640625" style="8" customWidth="1"/>
    <col min="16" max="16" width="2.6640625" customWidth="1"/>
  </cols>
  <sheetData>
    <row r="1" spans="1:19" ht="14" thickBot="1" x14ac:dyDescent="0.2">
      <c r="A1" s="96"/>
      <c r="B1" s="96"/>
      <c r="C1" s="96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96"/>
      <c r="Q1" s="96"/>
    </row>
    <row r="2" spans="1:19" ht="17" thickBot="1" x14ac:dyDescent="0.25">
      <c r="A2" s="96"/>
      <c r="B2" s="96"/>
      <c r="C2" s="97" t="s">
        <v>24</v>
      </c>
      <c r="D2" s="95">
        <f ca="1">G7+G22</f>
        <v>10500</v>
      </c>
      <c r="E2" s="48"/>
      <c r="F2" s="98" t="s">
        <v>25</v>
      </c>
      <c r="G2" s="99">
        <f>G7</f>
        <v>7000</v>
      </c>
      <c r="H2" s="98" t="s">
        <v>26</v>
      </c>
      <c r="I2" s="99">
        <f ca="1">G22</f>
        <v>3500</v>
      </c>
      <c r="J2" s="48"/>
      <c r="K2" s="48"/>
      <c r="L2" s="48"/>
      <c r="M2" s="48"/>
      <c r="N2" s="48"/>
      <c r="O2" s="48"/>
      <c r="P2" s="96"/>
      <c r="Q2" s="96"/>
      <c r="R2" s="43"/>
      <c r="S2" s="4" t="s">
        <v>16</v>
      </c>
    </row>
    <row r="3" spans="1:19" ht="14" thickBot="1" x14ac:dyDescent="0.2">
      <c r="A3" s="96"/>
      <c r="B3" s="96"/>
      <c r="C3" s="96"/>
      <c r="D3" s="48"/>
      <c r="E3" s="48"/>
      <c r="F3" s="48"/>
      <c r="G3" s="78"/>
      <c r="H3" s="48"/>
      <c r="I3" s="48"/>
      <c r="J3" s="48"/>
      <c r="K3" s="48"/>
      <c r="L3" s="48"/>
      <c r="M3" s="48"/>
      <c r="N3" s="48"/>
      <c r="O3" s="48"/>
      <c r="P3" s="96"/>
      <c r="Q3" s="96"/>
      <c r="R3" s="47"/>
      <c r="S3" s="4" t="s">
        <v>17</v>
      </c>
    </row>
    <row r="4" spans="1:19" ht="17" thickBot="1" x14ac:dyDescent="0.25">
      <c r="A4" s="96"/>
      <c r="B4" s="141" t="s">
        <v>30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3"/>
      <c r="Q4" s="96"/>
      <c r="R4" s="86"/>
      <c r="S4" s="4" t="s">
        <v>18</v>
      </c>
    </row>
    <row r="5" spans="1:19" x14ac:dyDescent="0.15">
      <c r="A5" s="96"/>
      <c r="B5" s="87"/>
      <c r="C5" s="58" t="s">
        <v>5</v>
      </c>
      <c r="D5" s="52">
        <v>2</v>
      </c>
      <c r="E5" s="88" t="s">
        <v>34</v>
      </c>
      <c r="F5" s="88"/>
      <c r="G5" s="9">
        <f>SUM(D37:O37)</f>
        <v>7000</v>
      </c>
      <c r="H5" s="5" t="s">
        <v>8</v>
      </c>
      <c r="I5" s="10"/>
      <c r="J5" s="88"/>
      <c r="K5" s="88"/>
      <c r="L5" s="88"/>
      <c r="M5" s="88"/>
      <c r="N5" s="88"/>
      <c r="O5" s="88"/>
      <c r="P5" s="89"/>
      <c r="Q5" s="96"/>
    </row>
    <row r="6" spans="1:19" ht="14" thickBot="1" x14ac:dyDescent="0.2">
      <c r="A6" s="96"/>
      <c r="B6" s="87"/>
      <c r="C6" s="58" t="s">
        <v>2</v>
      </c>
      <c r="D6" s="53">
        <v>1000</v>
      </c>
      <c r="E6" s="88" t="s">
        <v>31</v>
      </c>
      <c r="F6" s="88"/>
      <c r="G6" s="11">
        <f>SUM(D38:O38)</f>
        <v>0</v>
      </c>
      <c r="H6" s="6" t="s">
        <v>9</v>
      </c>
      <c r="I6" s="12"/>
      <c r="J6" s="88"/>
      <c r="K6" s="88"/>
      <c r="L6" s="88"/>
      <c r="M6" s="88"/>
      <c r="N6" s="88"/>
      <c r="O6" s="88"/>
      <c r="P6" s="89"/>
      <c r="Q6" s="96"/>
    </row>
    <row r="7" spans="1:19" ht="14" thickBot="1" x14ac:dyDescent="0.2">
      <c r="A7" s="96"/>
      <c r="B7" s="90"/>
      <c r="C7" s="58" t="s">
        <v>6</v>
      </c>
      <c r="D7" s="54">
        <v>5</v>
      </c>
      <c r="E7" s="88" t="s">
        <v>32</v>
      </c>
      <c r="F7" s="88"/>
      <c r="G7" s="13">
        <f>SUM(D39:O39)</f>
        <v>7000</v>
      </c>
      <c r="H7" s="14" t="s">
        <v>10</v>
      </c>
      <c r="I7" s="15"/>
      <c r="J7" s="88"/>
      <c r="K7" s="88"/>
      <c r="L7" s="88"/>
      <c r="M7" s="88"/>
      <c r="N7" s="88"/>
      <c r="O7" s="88"/>
      <c r="P7" s="89"/>
      <c r="Q7" s="96"/>
    </row>
    <row r="8" spans="1:19" ht="14" thickBot="1" x14ac:dyDescent="0.2">
      <c r="A8" s="100"/>
      <c r="B8" s="90"/>
      <c r="C8" s="59" t="s">
        <v>36</v>
      </c>
      <c r="D8" s="55">
        <v>1000</v>
      </c>
      <c r="E8" s="88" t="s">
        <v>33</v>
      </c>
      <c r="F8" s="91"/>
      <c r="G8" s="88"/>
      <c r="H8" s="88"/>
      <c r="I8" s="88"/>
      <c r="J8" s="91" t="s">
        <v>7</v>
      </c>
      <c r="K8" s="88"/>
      <c r="L8" s="91" t="s">
        <v>7</v>
      </c>
      <c r="M8" s="88"/>
      <c r="N8" s="91"/>
      <c r="O8" s="91"/>
      <c r="P8" s="89"/>
      <c r="Q8" s="96"/>
    </row>
    <row r="9" spans="1:19" ht="14" thickBot="1" x14ac:dyDescent="0.2">
      <c r="A9" s="100"/>
      <c r="B9" s="90"/>
      <c r="C9" s="3"/>
      <c r="D9" s="91"/>
      <c r="E9" s="88"/>
      <c r="F9" s="91"/>
      <c r="G9" s="92"/>
      <c r="H9" s="91"/>
      <c r="I9" s="88"/>
      <c r="J9" s="91"/>
      <c r="K9" s="88"/>
      <c r="L9" s="91"/>
      <c r="M9" s="88"/>
      <c r="N9" s="91"/>
      <c r="O9" s="91"/>
      <c r="P9" s="89"/>
      <c r="Q9" s="96"/>
    </row>
    <row r="10" spans="1:19" ht="14" thickBot="1" x14ac:dyDescent="0.2">
      <c r="A10" s="96"/>
      <c r="B10" s="90"/>
      <c r="C10" s="76" t="s">
        <v>0</v>
      </c>
      <c r="D10" s="18">
        <v>1</v>
      </c>
      <c r="E10" s="18">
        <v>2</v>
      </c>
      <c r="F10" s="18">
        <v>3</v>
      </c>
      <c r="G10" s="18">
        <v>4</v>
      </c>
      <c r="H10" s="18">
        <v>5</v>
      </c>
      <c r="I10" s="18">
        <v>6</v>
      </c>
      <c r="J10" s="18">
        <v>7</v>
      </c>
      <c r="K10" s="18">
        <v>8</v>
      </c>
      <c r="L10" s="18">
        <v>9</v>
      </c>
      <c r="M10" s="18">
        <v>10</v>
      </c>
      <c r="N10" s="18">
        <v>11</v>
      </c>
      <c r="O10" s="19">
        <v>12</v>
      </c>
      <c r="P10" s="89"/>
      <c r="Q10" s="96"/>
    </row>
    <row r="11" spans="1:19" x14ac:dyDescent="0.15">
      <c r="A11" s="100"/>
      <c r="B11" s="90"/>
      <c r="C11" s="56" t="s">
        <v>11</v>
      </c>
      <c r="D11" s="39">
        <v>0</v>
      </c>
      <c r="E11" s="40">
        <v>0</v>
      </c>
      <c r="F11" s="40">
        <v>0</v>
      </c>
      <c r="G11" s="40">
        <v>0</v>
      </c>
      <c r="H11" s="40">
        <v>0</v>
      </c>
      <c r="I11" s="40">
        <v>30</v>
      </c>
      <c r="J11" s="40">
        <v>50</v>
      </c>
      <c r="K11" s="40">
        <v>200</v>
      </c>
      <c r="L11" s="40">
        <v>30</v>
      </c>
      <c r="M11" s="40">
        <v>70</v>
      </c>
      <c r="N11" s="40">
        <v>180</v>
      </c>
      <c r="O11" s="41">
        <v>40</v>
      </c>
      <c r="P11" s="89"/>
      <c r="Q11" s="96"/>
    </row>
    <row r="12" spans="1:19" x14ac:dyDescent="0.15">
      <c r="A12" s="100"/>
      <c r="B12" s="90"/>
      <c r="C12" s="56" t="s">
        <v>12</v>
      </c>
      <c r="D12" s="23">
        <v>0</v>
      </c>
      <c r="E12" s="24">
        <f t="shared" ref="E12:N12" si="0">D15</f>
        <v>0</v>
      </c>
      <c r="F12" s="24">
        <f t="shared" si="0"/>
        <v>0</v>
      </c>
      <c r="G12" s="24">
        <f t="shared" si="0"/>
        <v>0</v>
      </c>
      <c r="H12" s="24">
        <f t="shared" si="0"/>
        <v>0</v>
      </c>
      <c r="I12" s="24">
        <f t="shared" si="0"/>
        <v>0</v>
      </c>
      <c r="J12" s="24">
        <f t="shared" si="0"/>
        <v>0</v>
      </c>
      <c r="K12" s="24">
        <f t="shared" si="0"/>
        <v>0</v>
      </c>
      <c r="L12" s="24">
        <f t="shared" si="0"/>
        <v>0</v>
      </c>
      <c r="M12" s="24">
        <f t="shared" si="0"/>
        <v>0</v>
      </c>
      <c r="N12" s="24">
        <f t="shared" si="0"/>
        <v>0</v>
      </c>
      <c r="O12" s="25">
        <v>0</v>
      </c>
      <c r="P12" s="89"/>
      <c r="Q12" s="96"/>
    </row>
    <row r="13" spans="1:19" x14ac:dyDescent="0.15">
      <c r="A13" s="100"/>
      <c r="B13" s="90"/>
      <c r="C13" s="56" t="s">
        <v>27</v>
      </c>
      <c r="D13" s="32">
        <v>0</v>
      </c>
      <c r="E13" s="33">
        <v>0</v>
      </c>
      <c r="F13" s="33">
        <v>0</v>
      </c>
      <c r="G13" s="33">
        <v>0</v>
      </c>
      <c r="H13" s="33">
        <v>0</v>
      </c>
      <c r="I13" s="33">
        <v>30</v>
      </c>
      <c r="J13" s="33">
        <v>50</v>
      </c>
      <c r="K13" s="33">
        <v>200</v>
      </c>
      <c r="L13" s="33">
        <v>30</v>
      </c>
      <c r="M13" s="33">
        <v>70</v>
      </c>
      <c r="N13" s="33">
        <v>180</v>
      </c>
      <c r="O13" s="34">
        <v>40</v>
      </c>
      <c r="P13" s="89"/>
      <c r="Q13" s="96"/>
    </row>
    <row r="14" spans="1:19" hidden="1" x14ac:dyDescent="0.15">
      <c r="A14" s="100"/>
      <c r="B14" s="90"/>
      <c r="C14" s="56" t="s">
        <v>1</v>
      </c>
      <c r="D14" s="42">
        <f t="shared" ref="D14:O14" si="1">$D$8*D36</f>
        <v>0</v>
      </c>
      <c r="E14" s="43">
        <f t="shared" si="1"/>
        <v>0</v>
      </c>
      <c r="F14" s="43">
        <f t="shared" si="1"/>
        <v>0</v>
      </c>
      <c r="G14" s="43">
        <f t="shared" si="1"/>
        <v>0</v>
      </c>
      <c r="H14" s="43">
        <f t="shared" si="1"/>
        <v>0</v>
      </c>
      <c r="I14" s="43">
        <f t="shared" si="1"/>
        <v>1000</v>
      </c>
      <c r="J14" s="43">
        <f t="shared" si="1"/>
        <v>1000</v>
      </c>
      <c r="K14" s="43">
        <f t="shared" si="1"/>
        <v>1000</v>
      </c>
      <c r="L14" s="43">
        <f t="shared" si="1"/>
        <v>1000</v>
      </c>
      <c r="M14" s="43">
        <f t="shared" si="1"/>
        <v>1000</v>
      </c>
      <c r="N14" s="43">
        <f t="shared" si="1"/>
        <v>1000</v>
      </c>
      <c r="O14" s="44">
        <f t="shared" si="1"/>
        <v>1000</v>
      </c>
      <c r="P14" s="89"/>
      <c r="Q14" s="96"/>
    </row>
    <row r="15" spans="1:19" x14ac:dyDescent="0.15">
      <c r="A15" s="100"/>
      <c r="B15" s="90"/>
      <c r="C15" s="56" t="s">
        <v>13</v>
      </c>
      <c r="D15" s="35">
        <f t="shared" ref="D15:O15" si="2">D12+D13-D11</f>
        <v>0</v>
      </c>
      <c r="E15" s="36">
        <f t="shared" si="2"/>
        <v>0</v>
      </c>
      <c r="F15" s="36">
        <f t="shared" si="2"/>
        <v>0</v>
      </c>
      <c r="G15" s="36">
        <f t="shared" si="2"/>
        <v>0</v>
      </c>
      <c r="H15" s="36">
        <f t="shared" si="2"/>
        <v>0</v>
      </c>
      <c r="I15" s="36">
        <f t="shared" si="2"/>
        <v>0</v>
      </c>
      <c r="J15" s="36">
        <f t="shared" si="2"/>
        <v>0</v>
      </c>
      <c r="K15" s="36">
        <f t="shared" si="2"/>
        <v>0</v>
      </c>
      <c r="L15" s="36">
        <f t="shared" si="2"/>
        <v>0</v>
      </c>
      <c r="M15" s="36">
        <f t="shared" si="2"/>
        <v>0</v>
      </c>
      <c r="N15" s="36">
        <f t="shared" si="2"/>
        <v>0</v>
      </c>
      <c r="O15" s="37">
        <f t="shared" si="2"/>
        <v>0</v>
      </c>
      <c r="P15" s="89"/>
      <c r="Q15" s="96"/>
    </row>
    <row r="16" spans="1:19" ht="14" thickBot="1" x14ac:dyDescent="0.2">
      <c r="A16" s="100"/>
      <c r="B16" s="93"/>
      <c r="C16" s="57" t="s">
        <v>14</v>
      </c>
      <c r="D16" s="38">
        <f t="shared" ref="D16:L16" ca="1" si="3">OFFSET(D16,-3,$D$5,1,1)</f>
        <v>0</v>
      </c>
      <c r="E16" s="38">
        <f t="shared" ca="1" si="3"/>
        <v>0</v>
      </c>
      <c r="F16" s="38">
        <f t="shared" ca="1" si="3"/>
        <v>0</v>
      </c>
      <c r="G16" s="38">
        <f t="shared" ca="1" si="3"/>
        <v>30</v>
      </c>
      <c r="H16" s="38">
        <f t="shared" ca="1" si="3"/>
        <v>50</v>
      </c>
      <c r="I16" s="38">
        <f t="shared" ca="1" si="3"/>
        <v>200</v>
      </c>
      <c r="J16" s="38">
        <f t="shared" ca="1" si="3"/>
        <v>30</v>
      </c>
      <c r="K16" s="38">
        <f t="shared" ca="1" si="3"/>
        <v>70</v>
      </c>
      <c r="L16" s="38">
        <f t="shared" ca="1" si="3"/>
        <v>180</v>
      </c>
      <c r="M16" s="38">
        <f ca="1">OFFSET(M16,-3,$D$5,1,1)</f>
        <v>40</v>
      </c>
      <c r="N16" s="38">
        <f t="shared" ref="N16:O16" ca="1" si="4">OFFSET(N16,-3,$D$5,1,1)</f>
        <v>0</v>
      </c>
      <c r="O16" s="38">
        <f t="shared" ca="1" si="4"/>
        <v>0</v>
      </c>
      <c r="P16" s="2"/>
      <c r="Q16" s="96"/>
    </row>
    <row r="17" spans="1:17" ht="14" thickBot="1" x14ac:dyDescent="0.2">
      <c r="A17" s="100"/>
      <c r="B17" s="100"/>
      <c r="C17" s="100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96"/>
      <c r="Q17" s="96"/>
    </row>
    <row r="18" spans="1:17" ht="16" x14ac:dyDescent="0.2">
      <c r="A18" s="100"/>
      <c r="B18" s="144" t="s">
        <v>29</v>
      </c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6"/>
      <c r="Q18" s="96"/>
    </row>
    <row r="19" spans="1:17" ht="14" thickBot="1" x14ac:dyDescent="0.2">
      <c r="A19" s="100"/>
      <c r="B19" s="90"/>
      <c r="C19" s="58" t="s">
        <v>5</v>
      </c>
      <c r="D19" s="51">
        <v>2</v>
      </c>
      <c r="E19" s="28" t="s">
        <v>34</v>
      </c>
      <c r="F19" s="28"/>
      <c r="G19" s="88"/>
      <c r="H19" s="28"/>
      <c r="I19" s="28"/>
      <c r="J19" s="28"/>
      <c r="K19" s="28"/>
      <c r="L19" s="28"/>
      <c r="M19" s="28"/>
      <c r="N19" s="28"/>
      <c r="O19" s="28"/>
      <c r="P19" s="89"/>
      <c r="Q19" s="96"/>
    </row>
    <row r="20" spans="1:17" x14ac:dyDescent="0.15">
      <c r="A20" s="100"/>
      <c r="B20" s="90"/>
      <c r="C20" s="58" t="s">
        <v>19</v>
      </c>
      <c r="D20" s="52">
        <v>3</v>
      </c>
      <c r="E20" s="7" t="s">
        <v>35</v>
      </c>
      <c r="F20" s="28"/>
      <c r="G20" s="29">
        <f>SUM(D43:O43)</f>
        <v>3500</v>
      </c>
      <c r="H20" s="5" t="s">
        <v>8</v>
      </c>
      <c r="I20" s="10"/>
      <c r="J20" s="28"/>
      <c r="K20" s="28"/>
      <c r="L20" s="28"/>
      <c r="M20" s="28"/>
      <c r="N20" s="28"/>
      <c r="O20" s="28"/>
      <c r="P20" s="89"/>
      <c r="Q20" s="96"/>
    </row>
    <row r="21" spans="1:17" ht="14" thickBot="1" x14ac:dyDescent="0.2">
      <c r="A21" s="100"/>
      <c r="B21" s="90"/>
      <c r="C21" s="58" t="s">
        <v>20</v>
      </c>
      <c r="D21" s="53">
        <v>500</v>
      </c>
      <c r="E21" s="28" t="s">
        <v>31</v>
      </c>
      <c r="F21" s="28"/>
      <c r="G21" s="30">
        <f ca="1">SUM(D44:O44)</f>
        <v>0</v>
      </c>
      <c r="H21" s="6" t="s">
        <v>9</v>
      </c>
      <c r="I21" s="12"/>
      <c r="J21" s="28"/>
      <c r="K21" s="28"/>
      <c r="L21" s="28"/>
      <c r="M21" s="28"/>
      <c r="N21" s="28"/>
      <c r="O21" s="28"/>
      <c r="P21" s="89"/>
      <c r="Q21" s="96"/>
    </row>
    <row r="22" spans="1:17" ht="14" thickBot="1" x14ac:dyDescent="0.2">
      <c r="A22" s="100"/>
      <c r="B22" s="90"/>
      <c r="C22" s="58" t="s">
        <v>9</v>
      </c>
      <c r="D22" s="54">
        <v>1</v>
      </c>
      <c r="E22" s="88" t="s">
        <v>32</v>
      </c>
      <c r="F22" s="88"/>
      <c r="G22" s="31">
        <f ca="1">SUM(D45:O45)</f>
        <v>3500</v>
      </c>
      <c r="H22" s="14" t="s">
        <v>10</v>
      </c>
      <c r="I22" s="15"/>
      <c r="J22" s="88"/>
      <c r="K22" s="88"/>
      <c r="L22" s="88"/>
      <c r="M22" s="88"/>
      <c r="N22" s="88"/>
      <c r="O22" s="88"/>
      <c r="P22" s="89"/>
      <c r="Q22" s="96"/>
    </row>
    <row r="23" spans="1:17" ht="14" thickBot="1" x14ac:dyDescent="0.2">
      <c r="A23" s="100"/>
      <c r="B23" s="90"/>
      <c r="C23" s="59" t="s">
        <v>36</v>
      </c>
      <c r="D23" s="55">
        <v>1000</v>
      </c>
      <c r="E23" s="88" t="s">
        <v>33</v>
      </c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9"/>
      <c r="Q23" s="96"/>
    </row>
    <row r="24" spans="1:17" ht="14" thickBot="1" x14ac:dyDescent="0.2">
      <c r="A24" s="100"/>
      <c r="B24" s="90" t="s">
        <v>7</v>
      </c>
      <c r="C24" s="94"/>
      <c r="D24" s="91" t="s">
        <v>7</v>
      </c>
      <c r="E24" s="88"/>
      <c r="F24" s="91"/>
      <c r="G24" s="92"/>
      <c r="H24" s="91" t="s">
        <v>7</v>
      </c>
      <c r="I24" s="88"/>
      <c r="J24" s="91" t="s">
        <v>7</v>
      </c>
      <c r="K24" s="88"/>
      <c r="L24" s="91" t="s">
        <v>7</v>
      </c>
      <c r="M24" s="88"/>
      <c r="N24" s="91"/>
      <c r="O24" s="91"/>
      <c r="P24" s="89"/>
      <c r="Q24" s="96"/>
    </row>
    <row r="25" spans="1:17" ht="14" thickBot="1" x14ac:dyDescent="0.2">
      <c r="A25" s="96"/>
      <c r="B25" s="90"/>
      <c r="C25" s="76" t="s">
        <v>0</v>
      </c>
      <c r="D25" s="18">
        <v>1</v>
      </c>
      <c r="E25" s="18">
        <v>2</v>
      </c>
      <c r="F25" s="18">
        <v>3</v>
      </c>
      <c r="G25" s="18">
        <v>4</v>
      </c>
      <c r="H25" s="18">
        <v>5</v>
      </c>
      <c r="I25" s="18">
        <v>6</v>
      </c>
      <c r="J25" s="18">
        <v>7</v>
      </c>
      <c r="K25" s="18">
        <v>8</v>
      </c>
      <c r="L25" s="18">
        <v>9</v>
      </c>
      <c r="M25" s="18">
        <v>10</v>
      </c>
      <c r="N25" s="18">
        <v>11</v>
      </c>
      <c r="O25" s="19">
        <v>12</v>
      </c>
      <c r="P25" s="89"/>
      <c r="Q25" s="96"/>
    </row>
    <row r="26" spans="1:17" x14ac:dyDescent="0.15">
      <c r="A26" s="100"/>
      <c r="B26" s="90"/>
      <c r="C26" s="56" t="s">
        <v>11</v>
      </c>
      <c r="D26" s="20">
        <f t="shared" ref="D26:O26" ca="1" si="5">D16*$D$20</f>
        <v>0</v>
      </c>
      <c r="E26" s="21">
        <f t="shared" ca="1" si="5"/>
        <v>0</v>
      </c>
      <c r="F26" s="21">
        <f t="shared" ca="1" si="5"/>
        <v>0</v>
      </c>
      <c r="G26" s="21">
        <f t="shared" ca="1" si="5"/>
        <v>90</v>
      </c>
      <c r="H26" s="21">
        <f t="shared" ca="1" si="5"/>
        <v>150</v>
      </c>
      <c r="I26" s="21">
        <f t="shared" ca="1" si="5"/>
        <v>600</v>
      </c>
      <c r="J26" s="21">
        <f t="shared" ca="1" si="5"/>
        <v>90</v>
      </c>
      <c r="K26" s="21">
        <f t="shared" ca="1" si="5"/>
        <v>210</v>
      </c>
      <c r="L26" s="21">
        <f t="shared" ca="1" si="5"/>
        <v>540</v>
      </c>
      <c r="M26" s="21">
        <f t="shared" ca="1" si="5"/>
        <v>120</v>
      </c>
      <c r="N26" s="21">
        <f t="shared" ca="1" si="5"/>
        <v>0</v>
      </c>
      <c r="O26" s="22">
        <f t="shared" ca="1" si="5"/>
        <v>0</v>
      </c>
      <c r="P26" s="89"/>
      <c r="Q26" s="96"/>
    </row>
    <row r="27" spans="1:17" x14ac:dyDescent="0.15">
      <c r="A27" s="100"/>
      <c r="B27" s="90"/>
      <c r="C27" s="56" t="s">
        <v>12</v>
      </c>
      <c r="D27" s="23">
        <v>0</v>
      </c>
      <c r="E27" s="24">
        <f t="shared" ref="E27:O27" ca="1" si="6">D30</f>
        <v>0</v>
      </c>
      <c r="F27" s="24">
        <f t="shared" ca="1" si="6"/>
        <v>0</v>
      </c>
      <c r="G27" s="24">
        <f t="shared" ca="1" si="6"/>
        <v>0</v>
      </c>
      <c r="H27" s="24">
        <f t="shared" ca="1" si="6"/>
        <v>0</v>
      </c>
      <c r="I27" s="24">
        <f t="shared" ca="1" si="6"/>
        <v>0</v>
      </c>
      <c r="J27" s="24">
        <f t="shared" ca="1" si="6"/>
        <v>0</v>
      </c>
      <c r="K27" s="24">
        <f t="shared" ca="1" si="6"/>
        <v>0</v>
      </c>
      <c r="L27" s="24">
        <f t="shared" ca="1" si="6"/>
        <v>0</v>
      </c>
      <c r="M27" s="24">
        <f t="shared" ca="1" si="6"/>
        <v>0</v>
      </c>
      <c r="N27" s="24">
        <f t="shared" ca="1" si="6"/>
        <v>0</v>
      </c>
      <c r="O27" s="25">
        <f t="shared" ca="1" si="6"/>
        <v>0</v>
      </c>
      <c r="P27" s="89"/>
      <c r="Q27" s="96"/>
    </row>
    <row r="28" spans="1:17" x14ac:dyDescent="0.15">
      <c r="A28" s="100"/>
      <c r="B28" s="90"/>
      <c r="C28" s="56" t="s">
        <v>27</v>
      </c>
      <c r="D28" s="32">
        <v>0</v>
      </c>
      <c r="E28" s="33">
        <v>0</v>
      </c>
      <c r="F28" s="33">
        <v>0</v>
      </c>
      <c r="G28" s="33">
        <v>90</v>
      </c>
      <c r="H28" s="33">
        <v>150</v>
      </c>
      <c r="I28" s="33">
        <v>600</v>
      </c>
      <c r="J28" s="33">
        <v>90</v>
      </c>
      <c r="K28" s="33">
        <v>210</v>
      </c>
      <c r="L28" s="33">
        <v>540</v>
      </c>
      <c r="M28" s="33">
        <v>120</v>
      </c>
      <c r="N28" s="33">
        <v>0</v>
      </c>
      <c r="O28" s="34">
        <v>0</v>
      </c>
      <c r="P28" s="89"/>
      <c r="Q28" s="96"/>
    </row>
    <row r="29" spans="1:17" hidden="1" x14ac:dyDescent="0.15">
      <c r="A29" s="100"/>
      <c r="B29" s="90"/>
      <c r="C29" s="56" t="s">
        <v>1</v>
      </c>
      <c r="D29" s="23">
        <f t="shared" ref="D29:O29" si="7">$D$23*D42</f>
        <v>0</v>
      </c>
      <c r="E29" s="24">
        <f t="shared" si="7"/>
        <v>0</v>
      </c>
      <c r="F29" s="24">
        <f t="shared" si="7"/>
        <v>0</v>
      </c>
      <c r="G29" s="24">
        <f t="shared" si="7"/>
        <v>1000</v>
      </c>
      <c r="H29" s="24">
        <f t="shared" si="7"/>
        <v>1000</v>
      </c>
      <c r="I29" s="24">
        <f t="shared" si="7"/>
        <v>1000</v>
      </c>
      <c r="J29" s="24">
        <f t="shared" si="7"/>
        <v>1000</v>
      </c>
      <c r="K29" s="24">
        <f t="shared" si="7"/>
        <v>1000</v>
      </c>
      <c r="L29" s="24">
        <f t="shared" si="7"/>
        <v>1000</v>
      </c>
      <c r="M29" s="24">
        <f t="shared" si="7"/>
        <v>1000</v>
      </c>
      <c r="N29" s="24">
        <f t="shared" si="7"/>
        <v>0</v>
      </c>
      <c r="O29" s="25">
        <f t="shared" si="7"/>
        <v>0</v>
      </c>
      <c r="P29" s="89"/>
      <c r="Q29" s="96"/>
    </row>
    <row r="30" spans="1:17" x14ac:dyDescent="0.15">
      <c r="A30" s="100"/>
      <c r="B30" s="90"/>
      <c r="C30" s="56" t="s">
        <v>13</v>
      </c>
      <c r="D30" s="23">
        <f t="shared" ref="D30:O30" ca="1" si="8">D27+D28-D26</f>
        <v>0</v>
      </c>
      <c r="E30" s="24">
        <f t="shared" ca="1" si="8"/>
        <v>0</v>
      </c>
      <c r="F30" s="24">
        <f t="shared" ca="1" si="8"/>
        <v>0</v>
      </c>
      <c r="G30" s="24">
        <f t="shared" ca="1" si="8"/>
        <v>0</v>
      </c>
      <c r="H30" s="24">
        <f t="shared" ca="1" si="8"/>
        <v>0</v>
      </c>
      <c r="I30" s="24">
        <f t="shared" ca="1" si="8"/>
        <v>0</v>
      </c>
      <c r="J30" s="24">
        <f t="shared" ca="1" si="8"/>
        <v>0</v>
      </c>
      <c r="K30" s="24">
        <f t="shared" ca="1" si="8"/>
        <v>0</v>
      </c>
      <c r="L30" s="24">
        <f t="shared" ca="1" si="8"/>
        <v>0</v>
      </c>
      <c r="M30" s="24">
        <f t="shared" ca="1" si="8"/>
        <v>0</v>
      </c>
      <c r="N30" s="24">
        <f t="shared" ca="1" si="8"/>
        <v>0</v>
      </c>
      <c r="O30" s="25">
        <f t="shared" ca="1" si="8"/>
        <v>0</v>
      </c>
      <c r="P30" s="89"/>
      <c r="Q30" s="96"/>
    </row>
    <row r="31" spans="1:17" ht="14" thickBot="1" x14ac:dyDescent="0.2">
      <c r="A31" s="100"/>
      <c r="B31" s="93"/>
      <c r="C31" s="57" t="s">
        <v>14</v>
      </c>
      <c r="D31" s="38">
        <f ca="1">OFFSET(D31,-3,$D$19,1,1)</f>
        <v>0</v>
      </c>
      <c r="E31" s="38">
        <f t="shared" ref="E31:O31" ca="1" si="9">OFFSET(E31,-3,$D$19,1,1)</f>
        <v>90</v>
      </c>
      <c r="F31" s="38">
        <f t="shared" ca="1" si="9"/>
        <v>150</v>
      </c>
      <c r="G31" s="38">
        <f t="shared" ca="1" si="9"/>
        <v>600</v>
      </c>
      <c r="H31" s="38">
        <f t="shared" ca="1" si="9"/>
        <v>90</v>
      </c>
      <c r="I31" s="38">
        <f t="shared" ca="1" si="9"/>
        <v>210</v>
      </c>
      <c r="J31" s="38">
        <f t="shared" ca="1" si="9"/>
        <v>540</v>
      </c>
      <c r="K31" s="38">
        <f t="shared" ca="1" si="9"/>
        <v>120</v>
      </c>
      <c r="L31" s="38">
        <f t="shared" ca="1" si="9"/>
        <v>0</v>
      </c>
      <c r="M31" s="38">
        <f t="shared" ca="1" si="9"/>
        <v>0</v>
      </c>
      <c r="N31" s="38">
        <f t="shared" ca="1" si="9"/>
        <v>0</v>
      </c>
      <c r="O31" s="50">
        <f t="shared" ca="1" si="9"/>
        <v>0</v>
      </c>
      <c r="P31" s="2"/>
      <c r="Q31" s="96"/>
    </row>
    <row r="32" spans="1:17" x14ac:dyDescent="0.15">
      <c r="A32" s="100"/>
      <c r="B32" s="1"/>
      <c r="C32" s="61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Q32" s="96"/>
    </row>
    <row r="33" spans="1:16" x14ac:dyDescent="0.15">
      <c r="A33" s="1"/>
      <c r="B33" s="1"/>
      <c r="C33" s="61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</row>
    <row r="34" spans="1:16" ht="14" thickBot="1" x14ac:dyDescent="0.2">
      <c r="A34" s="1"/>
      <c r="B34" s="1"/>
      <c r="C34" s="6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</row>
    <row r="35" spans="1:16" x14ac:dyDescent="0.15">
      <c r="A35" s="1"/>
      <c r="B35" s="1"/>
      <c r="C35" s="63" t="s">
        <v>3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5"/>
    </row>
    <row r="36" spans="1:16" x14ac:dyDescent="0.15">
      <c r="A36" s="1"/>
      <c r="B36" s="1"/>
      <c r="C36" s="66" t="s">
        <v>15</v>
      </c>
      <c r="D36" s="81">
        <v>0</v>
      </c>
      <c r="E36" s="81">
        <v>0</v>
      </c>
      <c r="F36" s="81">
        <v>0</v>
      </c>
      <c r="G36" s="81">
        <v>0</v>
      </c>
      <c r="H36" s="81">
        <v>0</v>
      </c>
      <c r="I36" s="81">
        <v>1</v>
      </c>
      <c r="J36" s="81">
        <v>1</v>
      </c>
      <c r="K36" s="81">
        <v>1</v>
      </c>
      <c r="L36" s="81">
        <v>1</v>
      </c>
      <c r="M36" s="81">
        <v>1</v>
      </c>
      <c r="N36" s="81">
        <v>1</v>
      </c>
      <c r="O36" s="81">
        <v>1</v>
      </c>
      <c r="P36" s="85">
        <v>600</v>
      </c>
    </row>
    <row r="37" spans="1:16" x14ac:dyDescent="0.15">
      <c r="A37" s="1"/>
      <c r="B37" s="1"/>
      <c r="C37" s="66" t="s">
        <v>21</v>
      </c>
      <c r="D37" s="46">
        <f t="shared" ref="D37:O37" si="10">$D$6*D36</f>
        <v>0</v>
      </c>
      <c r="E37" s="46">
        <f t="shared" si="10"/>
        <v>0</v>
      </c>
      <c r="F37" s="46">
        <f t="shared" si="10"/>
        <v>0</v>
      </c>
      <c r="G37" s="46">
        <f t="shared" si="10"/>
        <v>0</v>
      </c>
      <c r="H37" s="46">
        <f t="shared" si="10"/>
        <v>0</v>
      </c>
      <c r="I37" s="46">
        <f t="shared" si="10"/>
        <v>1000</v>
      </c>
      <c r="J37" s="46">
        <f t="shared" si="10"/>
        <v>1000</v>
      </c>
      <c r="K37" s="46">
        <f t="shared" si="10"/>
        <v>1000</v>
      </c>
      <c r="L37" s="46">
        <f t="shared" si="10"/>
        <v>1000</v>
      </c>
      <c r="M37" s="46">
        <f t="shared" si="10"/>
        <v>1000</v>
      </c>
      <c r="N37" s="46">
        <f t="shared" si="10"/>
        <v>1000</v>
      </c>
      <c r="O37" s="67">
        <f t="shared" si="10"/>
        <v>1000</v>
      </c>
    </row>
    <row r="38" spans="1:16" x14ac:dyDescent="0.15">
      <c r="A38" s="1"/>
      <c r="B38" s="1"/>
      <c r="C38" s="66" t="s">
        <v>22</v>
      </c>
      <c r="D38" s="46">
        <f t="shared" ref="D38:O38" si="11">D15*$D$7</f>
        <v>0</v>
      </c>
      <c r="E38" s="46">
        <f t="shared" si="11"/>
        <v>0</v>
      </c>
      <c r="F38" s="46">
        <f t="shared" si="11"/>
        <v>0</v>
      </c>
      <c r="G38" s="46">
        <f t="shared" si="11"/>
        <v>0</v>
      </c>
      <c r="H38" s="46">
        <f t="shared" si="11"/>
        <v>0</v>
      </c>
      <c r="I38" s="46">
        <f t="shared" si="11"/>
        <v>0</v>
      </c>
      <c r="J38" s="46">
        <f t="shared" si="11"/>
        <v>0</v>
      </c>
      <c r="K38" s="46">
        <f t="shared" si="11"/>
        <v>0</v>
      </c>
      <c r="L38" s="46">
        <f t="shared" si="11"/>
        <v>0</v>
      </c>
      <c r="M38" s="46">
        <f t="shared" si="11"/>
        <v>0</v>
      </c>
      <c r="N38" s="46">
        <f t="shared" si="11"/>
        <v>0</v>
      </c>
      <c r="O38" s="67">
        <f t="shared" si="11"/>
        <v>0</v>
      </c>
    </row>
    <row r="39" spans="1:16" ht="14" thickBot="1" x14ac:dyDescent="0.2">
      <c r="A39" s="1"/>
      <c r="B39" s="1"/>
      <c r="C39" s="68" t="s">
        <v>23</v>
      </c>
      <c r="D39" s="69">
        <f t="shared" ref="D39:O39" si="12">D37+D38</f>
        <v>0</v>
      </c>
      <c r="E39" s="69">
        <f t="shared" si="12"/>
        <v>0</v>
      </c>
      <c r="F39" s="69">
        <f t="shared" si="12"/>
        <v>0</v>
      </c>
      <c r="G39" s="69">
        <f t="shared" si="12"/>
        <v>0</v>
      </c>
      <c r="H39" s="69">
        <f t="shared" si="12"/>
        <v>0</v>
      </c>
      <c r="I39" s="69">
        <f t="shared" si="12"/>
        <v>1000</v>
      </c>
      <c r="J39" s="69">
        <f t="shared" si="12"/>
        <v>1000</v>
      </c>
      <c r="K39" s="69">
        <f t="shared" si="12"/>
        <v>1000</v>
      </c>
      <c r="L39" s="69">
        <f t="shared" si="12"/>
        <v>1000</v>
      </c>
      <c r="M39" s="69">
        <f t="shared" si="12"/>
        <v>1000</v>
      </c>
      <c r="N39" s="69">
        <f t="shared" si="12"/>
        <v>1000</v>
      </c>
      <c r="O39" s="70">
        <f t="shared" si="12"/>
        <v>1000</v>
      </c>
    </row>
    <row r="40" spans="1:16" ht="14" thickBot="1" x14ac:dyDescent="0.2">
      <c r="A40" s="1"/>
      <c r="B40" s="1"/>
      <c r="C40" s="6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3"/>
    </row>
    <row r="41" spans="1:16" x14ac:dyDescent="0.15">
      <c r="C41" s="63" t="s">
        <v>4</v>
      </c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10"/>
    </row>
    <row r="42" spans="1:16" x14ac:dyDescent="0.15">
      <c r="C42" s="66" t="s">
        <v>15</v>
      </c>
      <c r="D42" s="45">
        <f t="shared" ref="D42:O42" si="13">IF(D28&gt;0,1,0)</f>
        <v>0</v>
      </c>
      <c r="E42" s="45">
        <f t="shared" si="13"/>
        <v>0</v>
      </c>
      <c r="F42" s="45">
        <f t="shared" si="13"/>
        <v>0</v>
      </c>
      <c r="G42" s="45">
        <f t="shared" si="13"/>
        <v>1</v>
      </c>
      <c r="H42" s="45">
        <f t="shared" si="13"/>
        <v>1</v>
      </c>
      <c r="I42" s="45">
        <f t="shared" si="13"/>
        <v>1</v>
      </c>
      <c r="J42" s="45">
        <f t="shared" si="13"/>
        <v>1</v>
      </c>
      <c r="K42" s="45">
        <f t="shared" si="13"/>
        <v>1</v>
      </c>
      <c r="L42" s="45">
        <f t="shared" si="13"/>
        <v>1</v>
      </c>
      <c r="M42" s="45">
        <f t="shared" si="13"/>
        <v>1</v>
      </c>
      <c r="N42" s="45">
        <f t="shared" si="13"/>
        <v>0</v>
      </c>
      <c r="O42" s="72">
        <f t="shared" si="13"/>
        <v>0</v>
      </c>
    </row>
    <row r="43" spans="1:16" x14ac:dyDescent="0.15">
      <c r="C43" s="66" t="s">
        <v>21</v>
      </c>
      <c r="D43" s="60">
        <f t="shared" ref="D43:O43" si="14">$D$21*D42</f>
        <v>0</v>
      </c>
      <c r="E43" s="60">
        <f t="shared" si="14"/>
        <v>0</v>
      </c>
      <c r="F43" s="60">
        <f t="shared" si="14"/>
        <v>0</v>
      </c>
      <c r="G43" s="60">
        <f t="shared" si="14"/>
        <v>500</v>
      </c>
      <c r="H43" s="60">
        <f t="shared" si="14"/>
        <v>500</v>
      </c>
      <c r="I43" s="60">
        <f t="shared" si="14"/>
        <v>500</v>
      </c>
      <c r="J43" s="60">
        <f t="shared" si="14"/>
        <v>500</v>
      </c>
      <c r="K43" s="60">
        <f t="shared" si="14"/>
        <v>500</v>
      </c>
      <c r="L43" s="60">
        <f t="shared" si="14"/>
        <v>500</v>
      </c>
      <c r="M43" s="60">
        <f t="shared" si="14"/>
        <v>500</v>
      </c>
      <c r="N43" s="60">
        <f t="shared" si="14"/>
        <v>0</v>
      </c>
      <c r="O43" s="73">
        <f t="shared" si="14"/>
        <v>0</v>
      </c>
    </row>
    <row r="44" spans="1:16" x14ac:dyDescent="0.15">
      <c r="C44" s="66" t="s">
        <v>22</v>
      </c>
      <c r="D44" s="60">
        <f t="shared" ref="D44:O44" ca="1" si="15">D30*$D$22</f>
        <v>0</v>
      </c>
      <c r="E44" s="60">
        <f t="shared" ca="1" si="15"/>
        <v>0</v>
      </c>
      <c r="F44" s="60">
        <f t="shared" ca="1" si="15"/>
        <v>0</v>
      </c>
      <c r="G44" s="60">
        <f t="shared" ca="1" si="15"/>
        <v>0</v>
      </c>
      <c r="H44" s="60">
        <f t="shared" ca="1" si="15"/>
        <v>0</v>
      </c>
      <c r="I44" s="60">
        <f t="shared" ca="1" si="15"/>
        <v>0</v>
      </c>
      <c r="J44" s="60">
        <f t="shared" ca="1" si="15"/>
        <v>0</v>
      </c>
      <c r="K44" s="60">
        <f t="shared" ca="1" si="15"/>
        <v>0</v>
      </c>
      <c r="L44" s="60">
        <f t="shared" ca="1" si="15"/>
        <v>0</v>
      </c>
      <c r="M44" s="60">
        <f t="shared" ca="1" si="15"/>
        <v>0</v>
      </c>
      <c r="N44" s="60">
        <f t="shared" ca="1" si="15"/>
        <v>0</v>
      </c>
      <c r="O44" s="73">
        <f t="shared" ca="1" si="15"/>
        <v>0</v>
      </c>
    </row>
    <row r="45" spans="1:16" ht="14" thickBot="1" x14ac:dyDescent="0.2">
      <c r="C45" s="68" t="s">
        <v>23</v>
      </c>
      <c r="D45" s="74">
        <f t="shared" ref="D45:O45" ca="1" si="16">D43+D44</f>
        <v>0</v>
      </c>
      <c r="E45" s="74">
        <f t="shared" ca="1" si="16"/>
        <v>0</v>
      </c>
      <c r="F45" s="74">
        <f t="shared" ca="1" si="16"/>
        <v>0</v>
      </c>
      <c r="G45" s="74">
        <f t="shared" ca="1" si="16"/>
        <v>500</v>
      </c>
      <c r="H45" s="74">
        <f t="shared" ca="1" si="16"/>
        <v>500</v>
      </c>
      <c r="I45" s="74">
        <f t="shared" ca="1" si="16"/>
        <v>500</v>
      </c>
      <c r="J45" s="74">
        <f t="shared" ca="1" si="16"/>
        <v>500</v>
      </c>
      <c r="K45" s="74">
        <f t="shared" ca="1" si="16"/>
        <v>500</v>
      </c>
      <c r="L45" s="74">
        <f t="shared" ca="1" si="16"/>
        <v>500</v>
      </c>
      <c r="M45" s="74">
        <f t="shared" ca="1" si="16"/>
        <v>500</v>
      </c>
      <c r="N45" s="74">
        <f t="shared" ca="1" si="16"/>
        <v>0</v>
      </c>
      <c r="O45" s="75">
        <f t="shared" ca="1" si="16"/>
        <v>0</v>
      </c>
    </row>
    <row r="46" spans="1:16" x14ac:dyDescent="0.15"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spans="1:16" x14ac:dyDescent="0.15"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</row>
    <row r="48" spans="1:16" ht="14" thickBot="1" x14ac:dyDescent="0.2"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3:15" ht="17" thickBot="1" x14ac:dyDescent="0.25">
      <c r="C49" s="97"/>
      <c r="D49" s="95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</row>
  </sheetData>
  <mergeCells count="2">
    <mergeCell ref="B4:P4"/>
    <mergeCell ref="B18:P18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zoomScale="120" zoomScaleNormal="120" zoomScalePageLayoutView="150" workbookViewId="0">
      <selection activeCell="D1" sqref="D1"/>
    </sheetView>
  </sheetViews>
  <sheetFormatPr baseColWidth="10" defaultColWidth="8.83203125" defaultRowHeight="13" x14ac:dyDescent="0.15"/>
  <cols>
    <col min="1" max="1" width="5.5" customWidth="1"/>
    <col min="2" max="2" width="1.5" bestFit="1" customWidth="1"/>
    <col min="3" max="3" width="19.6640625" bestFit="1" customWidth="1"/>
    <col min="4" max="4" width="8.5" style="8" bestFit="1" customWidth="1"/>
    <col min="5" max="5" width="7.6640625" style="8" customWidth="1"/>
    <col min="6" max="6" width="8.6640625" style="8" bestFit="1" customWidth="1"/>
    <col min="7" max="7" width="9.33203125" style="8" bestFit="1" customWidth="1"/>
    <col min="8" max="15" width="7.6640625" style="8" customWidth="1"/>
  </cols>
  <sheetData>
    <row r="1" spans="1:18" ht="14" thickBot="1" x14ac:dyDescent="0.2">
      <c r="C1" s="79" t="s">
        <v>24</v>
      </c>
      <c r="D1" s="80">
        <f ca="1">G6+G21</f>
        <v>5520</v>
      </c>
      <c r="F1" s="77" t="s">
        <v>25</v>
      </c>
      <c r="G1" s="46">
        <f>G6</f>
        <v>4300</v>
      </c>
      <c r="H1" s="77" t="s">
        <v>26</v>
      </c>
      <c r="I1" s="46">
        <f ca="1">G21</f>
        <v>1220</v>
      </c>
      <c r="Q1" s="43"/>
      <c r="R1" s="4" t="s">
        <v>16</v>
      </c>
    </row>
    <row r="2" spans="1:18" x14ac:dyDescent="0.15">
      <c r="G2" s="78"/>
      <c r="Q2" s="47"/>
      <c r="R2" s="4" t="s">
        <v>17</v>
      </c>
    </row>
    <row r="3" spans="1:18" ht="14" thickBot="1" x14ac:dyDescent="0.2">
      <c r="C3" s="1" t="s">
        <v>3</v>
      </c>
      <c r="Q3" s="49"/>
      <c r="R3" s="4" t="s">
        <v>18</v>
      </c>
    </row>
    <row r="4" spans="1:18" x14ac:dyDescent="0.15">
      <c r="C4" s="58" t="s">
        <v>5</v>
      </c>
      <c r="D4" s="52">
        <v>2</v>
      </c>
      <c r="G4" s="9">
        <f>SUM(D36:O36)</f>
        <v>3000</v>
      </c>
      <c r="H4" s="5" t="s">
        <v>8</v>
      </c>
      <c r="I4" s="10"/>
    </row>
    <row r="5" spans="1:18" ht="14" thickBot="1" x14ac:dyDescent="0.2">
      <c r="C5" s="58" t="s">
        <v>2</v>
      </c>
      <c r="D5" s="53">
        <v>1000</v>
      </c>
      <c r="G5" s="11">
        <f>SUM(D37:O37)</f>
        <v>1300</v>
      </c>
      <c r="H5" s="6" t="s">
        <v>9</v>
      </c>
      <c r="I5" s="12"/>
    </row>
    <row r="6" spans="1:18" ht="14" thickBot="1" x14ac:dyDescent="0.2">
      <c r="B6" s="1"/>
      <c r="C6" s="58" t="s">
        <v>6</v>
      </c>
      <c r="D6" s="54">
        <v>5</v>
      </c>
      <c r="G6" s="13">
        <f>SUM(D38:O38)</f>
        <v>4300</v>
      </c>
      <c r="H6" s="14" t="s">
        <v>10</v>
      </c>
      <c r="I6" s="15"/>
    </row>
    <row r="7" spans="1:18" ht="14" thickBot="1" x14ac:dyDescent="0.2">
      <c r="A7" s="1"/>
      <c r="B7" s="1"/>
      <c r="C7" s="59" t="s">
        <v>1</v>
      </c>
      <c r="D7" s="55">
        <v>99999</v>
      </c>
      <c r="F7" s="16"/>
      <c r="J7" s="16" t="s">
        <v>7</v>
      </c>
      <c r="L7" s="16" t="s">
        <v>7</v>
      </c>
      <c r="N7" s="16"/>
      <c r="O7" s="16"/>
    </row>
    <row r="8" spans="1:18" ht="14" thickBot="1" x14ac:dyDescent="0.2">
      <c r="A8" s="1"/>
      <c r="B8" s="1"/>
      <c r="C8" s="1"/>
      <c r="D8" s="16"/>
      <c r="F8" s="16"/>
      <c r="G8" s="17"/>
      <c r="H8" s="16"/>
      <c r="J8" s="16"/>
      <c r="L8" s="16"/>
      <c r="N8" s="16"/>
      <c r="O8" s="16"/>
    </row>
    <row r="9" spans="1:18" ht="14" thickBot="1" x14ac:dyDescent="0.2">
      <c r="B9" s="1"/>
      <c r="C9" s="76" t="s">
        <v>0</v>
      </c>
      <c r="D9" s="18">
        <v>1</v>
      </c>
      <c r="E9" s="18">
        <v>2</v>
      </c>
      <c r="F9" s="18">
        <v>3</v>
      </c>
      <c r="G9" s="18">
        <v>4</v>
      </c>
      <c r="H9" s="18">
        <v>5</v>
      </c>
      <c r="I9" s="18">
        <v>6</v>
      </c>
      <c r="J9" s="18">
        <v>7</v>
      </c>
      <c r="K9" s="18">
        <v>8</v>
      </c>
      <c r="L9" s="18">
        <v>9</v>
      </c>
      <c r="M9" s="18">
        <v>10</v>
      </c>
      <c r="N9" s="18">
        <v>11</v>
      </c>
      <c r="O9" s="19">
        <v>12</v>
      </c>
    </row>
    <row r="10" spans="1:18" x14ac:dyDescent="0.15">
      <c r="A10" s="1"/>
      <c r="B10" s="1"/>
      <c r="C10" s="56" t="s">
        <v>11</v>
      </c>
      <c r="D10" s="39">
        <v>0</v>
      </c>
      <c r="E10" s="40">
        <v>0</v>
      </c>
      <c r="F10" s="40">
        <v>0</v>
      </c>
      <c r="G10" s="40">
        <v>0</v>
      </c>
      <c r="H10" s="40">
        <v>0</v>
      </c>
      <c r="I10" s="40">
        <v>30</v>
      </c>
      <c r="J10" s="40">
        <v>50</v>
      </c>
      <c r="K10" s="40">
        <v>200</v>
      </c>
      <c r="L10" s="40">
        <v>30</v>
      </c>
      <c r="M10" s="40">
        <v>70</v>
      </c>
      <c r="N10" s="40">
        <v>180</v>
      </c>
      <c r="O10" s="41">
        <v>40</v>
      </c>
    </row>
    <row r="11" spans="1:18" x14ac:dyDescent="0.15">
      <c r="A11" s="1"/>
      <c r="B11" s="1"/>
      <c r="C11" s="56" t="s">
        <v>12</v>
      </c>
      <c r="D11" s="23">
        <v>0</v>
      </c>
      <c r="E11" s="24">
        <f t="shared" ref="E11:N11" si="0">D14</f>
        <v>0</v>
      </c>
      <c r="F11" s="24">
        <f t="shared" si="0"/>
        <v>0</v>
      </c>
      <c r="G11" s="24">
        <f t="shared" si="0"/>
        <v>0</v>
      </c>
      <c r="H11" s="24">
        <f t="shared" si="0"/>
        <v>0</v>
      </c>
      <c r="I11" s="24">
        <f t="shared" si="0"/>
        <v>0</v>
      </c>
      <c r="J11" s="24">
        <f t="shared" si="0"/>
        <v>50</v>
      </c>
      <c r="K11" s="24">
        <f t="shared" si="0"/>
        <v>0</v>
      </c>
      <c r="L11" s="24">
        <f t="shared" si="0"/>
        <v>100</v>
      </c>
      <c r="M11" s="24">
        <f t="shared" si="0"/>
        <v>70</v>
      </c>
      <c r="N11" s="24">
        <f t="shared" si="0"/>
        <v>0</v>
      </c>
      <c r="O11" s="25">
        <f>N14</f>
        <v>40</v>
      </c>
    </row>
    <row r="12" spans="1:18" x14ac:dyDescent="0.15">
      <c r="A12" s="1"/>
      <c r="B12" s="1"/>
      <c r="C12" s="56" t="s">
        <v>27</v>
      </c>
      <c r="D12" s="32">
        <v>0</v>
      </c>
      <c r="E12" s="33">
        <v>0</v>
      </c>
      <c r="F12" s="33">
        <v>0</v>
      </c>
      <c r="G12" s="33">
        <v>0</v>
      </c>
      <c r="H12" s="33">
        <v>0</v>
      </c>
      <c r="I12" s="33">
        <v>80</v>
      </c>
      <c r="J12" s="33">
        <v>0</v>
      </c>
      <c r="K12" s="33">
        <v>300</v>
      </c>
      <c r="L12" s="33">
        <v>0</v>
      </c>
      <c r="M12" s="33">
        <v>0</v>
      </c>
      <c r="N12" s="33">
        <v>220</v>
      </c>
      <c r="O12" s="34">
        <v>0</v>
      </c>
    </row>
    <row r="13" spans="1:18" x14ac:dyDescent="0.15">
      <c r="A13" s="1"/>
      <c r="B13" s="1"/>
      <c r="C13" s="56" t="s">
        <v>1</v>
      </c>
      <c r="D13" s="42">
        <f t="shared" ref="D13:O13" si="1">$D$7*D35</f>
        <v>0</v>
      </c>
      <c r="E13" s="43">
        <f t="shared" si="1"/>
        <v>0</v>
      </c>
      <c r="F13" s="43">
        <f t="shared" si="1"/>
        <v>0</v>
      </c>
      <c r="G13" s="43">
        <f t="shared" si="1"/>
        <v>0</v>
      </c>
      <c r="H13" s="43">
        <f t="shared" si="1"/>
        <v>0</v>
      </c>
      <c r="I13" s="43">
        <f t="shared" si="1"/>
        <v>99999</v>
      </c>
      <c r="J13" s="43">
        <f t="shared" si="1"/>
        <v>0</v>
      </c>
      <c r="K13" s="43">
        <f t="shared" si="1"/>
        <v>99999</v>
      </c>
      <c r="L13" s="43">
        <f t="shared" si="1"/>
        <v>0</v>
      </c>
      <c r="M13" s="43">
        <f t="shared" si="1"/>
        <v>0</v>
      </c>
      <c r="N13" s="43">
        <f t="shared" si="1"/>
        <v>99999</v>
      </c>
      <c r="O13" s="44">
        <f t="shared" si="1"/>
        <v>0</v>
      </c>
    </row>
    <row r="14" spans="1:18" x14ac:dyDescent="0.15">
      <c r="A14" s="1"/>
      <c r="B14" s="1"/>
      <c r="C14" s="56" t="s">
        <v>13</v>
      </c>
      <c r="D14" s="35">
        <f t="shared" ref="D14:O14" si="2">D11+D12-D10</f>
        <v>0</v>
      </c>
      <c r="E14" s="36">
        <f t="shared" si="2"/>
        <v>0</v>
      </c>
      <c r="F14" s="36">
        <f t="shared" si="2"/>
        <v>0</v>
      </c>
      <c r="G14" s="36">
        <f t="shared" si="2"/>
        <v>0</v>
      </c>
      <c r="H14" s="36">
        <f t="shared" si="2"/>
        <v>0</v>
      </c>
      <c r="I14" s="36">
        <f t="shared" si="2"/>
        <v>50</v>
      </c>
      <c r="J14" s="36">
        <f t="shared" si="2"/>
        <v>0</v>
      </c>
      <c r="K14" s="36">
        <f t="shared" si="2"/>
        <v>100</v>
      </c>
      <c r="L14" s="36">
        <f t="shared" si="2"/>
        <v>70</v>
      </c>
      <c r="M14" s="36">
        <f t="shared" si="2"/>
        <v>0</v>
      </c>
      <c r="N14" s="36">
        <f t="shared" si="2"/>
        <v>40</v>
      </c>
      <c r="O14" s="37">
        <f t="shared" si="2"/>
        <v>0</v>
      </c>
    </row>
    <row r="15" spans="1:18" ht="14" thickBot="1" x14ac:dyDescent="0.2">
      <c r="A15" s="1"/>
      <c r="B15" s="1"/>
      <c r="C15" s="57" t="s">
        <v>14</v>
      </c>
      <c r="D15" s="38">
        <f t="shared" ref="D15:L15" ca="1" si="3">OFFSET(D15,-3,$D$4,1,1)</f>
        <v>0</v>
      </c>
      <c r="E15" s="38">
        <f t="shared" ca="1" si="3"/>
        <v>0</v>
      </c>
      <c r="F15" s="38">
        <f t="shared" ca="1" si="3"/>
        <v>0</v>
      </c>
      <c r="G15" s="38">
        <f t="shared" ca="1" si="3"/>
        <v>80</v>
      </c>
      <c r="H15" s="38">
        <f t="shared" ca="1" si="3"/>
        <v>0</v>
      </c>
      <c r="I15" s="38">
        <f t="shared" ca="1" si="3"/>
        <v>300</v>
      </c>
      <c r="J15" s="38">
        <f t="shared" ca="1" si="3"/>
        <v>0</v>
      </c>
      <c r="K15" s="38">
        <f t="shared" ca="1" si="3"/>
        <v>0</v>
      </c>
      <c r="L15" s="38">
        <f t="shared" ca="1" si="3"/>
        <v>220</v>
      </c>
      <c r="M15" s="38">
        <f ca="1">OFFSET(M15,-3,$D$4,1,1)</f>
        <v>0</v>
      </c>
      <c r="N15" s="38">
        <f t="shared" ref="N15:O15" ca="1" si="4">OFFSET(N15,-3,$D$4,1,1)</f>
        <v>0</v>
      </c>
      <c r="O15" s="38">
        <f t="shared" ca="1" si="4"/>
        <v>0</v>
      </c>
    </row>
    <row r="16" spans="1:18" x14ac:dyDescent="0.15">
      <c r="A16" s="1"/>
      <c r="B16" s="1"/>
      <c r="C16" s="1"/>
    </row>
    <row r="17" spans="1:15" x14ac:dyDescent="0.15">
      <c r="A17" s="1"/>
      <c r="B17" s="1"/>
      <c r="C17" s="1" t="s">
        <v>4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1:15" ht="14" thickBot="1" x14ac:dyDescent="0.2">
      <c r="A18" s="1"/>
      <c r="B18" s="1"/>
      <c r="C18" s="58" t="s">
        <v>5</v>
      </c>
      <c r="D18" s="51">
        <v>2</v>
      </c>
      <c r="E18" s="27"/>
      <c r="F18" s="27"/>
      <c r="H18" s="28"/>
      <c r="I18" s="27"/>
      <c r="J18" s="27"/>
      <c r="K18" s="27"/>
      <c r="L18" s="27"/>
      <c r="M18" s="27"/>
      <c r="N18" s="27"/>
      <c r="O18" s="27"/>
    </row>
    <row r="19" spans="1:15" x14ac:dyDescent="0.15">
      <c r="A19" s="1"/>
      <c r="B19" s="1"/>
      <c r="C19" s="58" t="s">
        <v>19</v>
      </c>
      <c r="D19" s="52">
        <v>3</v>
      </c>
      <c r="E19" s="27"/>
      <c r="F19" s="27"/>
      <c r="G19" s="29">
        <f>SUM(D43:O43)</f>
        <v>2000</v>
      </c>
      <c r="H19" s="5" t="s">
        <v>8</v>
      </c>
      <c r="I19" s="10"/>
      <c r="J19" s="27"/>
      <c r="K19" s="27"/>
      <c r="L19" s="27"/>
      <c r="M19" s="27"/>
      <c r="N19" s="27"/>
      <c r="O19" s="27"/>
    </row>
    <row r="20" spans="1:15" ht="14" thickBot="1" x14ac:dyDescent="0.2">
      <c r="A20" s="1"/>
      <c r="B20" s="1"/>
      <c r="C20" s="58" t="s">
        <v>20</v>
      </c>
      <c r="D20" s="53">
        <v>500</v>
      </c>
      <c r="E20" s="27"/>
      <c r="F20" s="27"/>
      <c r="G20" s="30">
        <f ca="1">SUM(D44:O44)</f>
        <v>-780</v>
      </c>
      <c r="H20" s="6" t="s">
        <v>9</v>
      </c>
      <c r="I20" s="12"/>
      <c r="J20" s="27"/>
      <c r="K20" s="27"/>
      <c r="L20" s="27"/>
      <c r="M20" s="27"/>
      <c r="N20" s="27"/>
      <c r="O20" s="27"/>
    </row>
    <row r="21" spans="1:15" ht="14" thickBot="1" x14ac:dyDescent="0.2">
      <c r="A21" s="1"/>
      <c r="B21" s="1"/>
      <c r="C21" s="58" t="s">
        <v>9</v>
      </c>
      <c r="D21" s="54">
        <v>1</v>
      </c>
      <c r="G21" s="31">
        <f ca="1">SUM(D45:O45)</f>
        <v>1220</v>
      </c>
      <c r="H21" s="14" t="s">
        <v>10</v>
      </c>
      <c r="I21" s="15"/>
    </row>
    <row r="22" spans="1:15" ht="14" thickBot="1" x14ac:dyDescent="0.2">
      <c r="A22" s="1"/>
      <c r="B22" s="1"/>
      <c r="C22" s="59" t="s">
        <v>1</v>
      </c>
      <c r="D22" s="55">
        <v>99999</v>
      </c>
    </row>
    <row r="23" spans="1:15" ht="14" thickBot="1" x14ac:dyDescent="0.2">
      <c r="A23" s="1"/>
      <c r="B23" s="1" t="s">
        <v>7</v>
      </c>
      <c r="D23" s="16" t="s">
        <v>7</v>
      </c>
      <c r="F23" s="16"/>
      <c r="G23" s="17"/>
      <c r="H23" s="16" t="s">
        <v>7</v>
      </c>
      <c r="J23" s="16" t="s">
        <v>7</v>
      </c>
      <c r="L23" s="16" t="s">
        <v>7</v>
      </c>
      <c r="N23" s="16"/>
      <c r="O23" s="16"/>
    </row>
    <row r="24" spans="1:15" ht="14" thickBot="1" x14ac:dyDescent="0.2">
      <c r="B24" s="1"/>
      <c r="C24" s="76" t="s">
        <v>0</v>
      </c>
      <c r="D24" s="18">
        <v>1</v>
      </c>
      <c r="E24" s="18">
        <v>2</v>
      </c>
      <c r="F24" s="18">
        <v>3</v>
      </c>
      <c r="G24" s="18">
        <v>4</v>
      </c>
      <c r="H24" s="18">
        <v>5</v>
      </c>
      <c r="I24" s="18">
        <v>6</v>
      </c>
      <c r="J24" s="18">
        <v>7</v>
      </c>
      <c r="K24" s="18">
        <v>8</v>
      </c>
      <c r="L24" s="18">
        <v>9</v>
      </c>
      <c r="M24" s="18">
        <v>10</v>
      </c>
      <c r="N24" s="18">
        <v>11</v>
      </c>
      <c r="O24" s="19">
        <v>12</v>
      </c>
    </row>
    <row r="25" spans="1:15" x14ac:dyDescent="0.15">
      <c r="A25" s="1"/>
      <c r="B25" s="1"/>
      <c r="C25" s="56" t="s">
        <v>11</v>
      </c>
      <c r="D25" s="20">
        <f t="shared" ref="D25:O25" ca="1" si="5">D15*$D$19</f>
        <v>0</v>
      </c>
      <c r="E25" s="21">
        <f t="shared" ca="1" si="5"/>
        <v>0</v>
      </c>
      <c r="F25" s="21">
        <f t="shared" ca="1" si="5"/>
        <v>0</v>
      </c>
      <c r="G25" s="21">
        <f t="shared" ca="1" si="5"/>
        <v>240</v>
      </c>
      <c r="H25" s="21">
        <f t="shared" ca="1" si="5"/>
        <v>0</v>
      </c>
      <c r="I25" s="21">
        <f t="shared" ca="1" si="5"/>
        <v>900</v>
      </c>
      <c r="J25" s="21">
        <f t="shared" ca="1" si="5"/>
        <v>0</v>
      </c>
      <c r="K25" s="21">
        <f t="shared" ca="1" si="5"/>
        <v>0</v>
      </c>
      <c r="L25" s="21">
        <f t="shared" ca="1" si="5"/>
        <v>660</v>
      </c>
      <c r="M25" s="21">
        <f t="shared" ca="1" si="5"/>
        <v>0</v>
      </c>
      <c r="N25" s="21">
        <f t="shared" ca="1" si="5"/>
        <v>0</v>
      </c>
      <c r="O25" s="22">
        <f t="shared" ca="1" si="5"/>
        <v>0</v>
      </c>
    </row>
    <row r="26" spans="1:15" x14ac:dyDescent="0.15">
      <c r="A26" s="1"/>
      <c r="B26" s="1"/>
      <c r="C26" s="56" t="s">
        <v>12</v>
      </c>
      <c r="D26" s="23">
        <v>0</v>
      </c>
      <c r="E26" s="24">
        <f t="shared" ref="E26:O26" ca="1" si="6">D29</f>
        <v>0</v>
      </c>
      <c r="F26" s="24">
        <f t="shared" ca="1" si="6"/>
        <v>0</v>
      </c>
      <c r="G26" s="24">
        <f t="shared" ca="1" si="6"/>
        <v>0</v>
      </c>
      <c r="H26" s="24">
        <f t="shared" ca="1" si="6"/>
        <v>-150</v>
      </c>
      <c r="I26" s="24">
        <f t="shared" ca="1" si="6"/>
        <v>0</v>
      </c>
      <c r="J26" s="24">
        <f t="shared" ca="1" si="6"/>
        <v>-300</v>
      </c>
      <c r="K26" s="24">
        <f t="shared" ca="1" si="6"/>
        <v>-210</v>
      </c>
      <c r="L26" s="24">
        <f t="shared" ca="1" si="6"/>
        <v>0</v>
      </c>
      <c r="M26" s="24">
        <f t="shared" ca="1" si="6"/>
        <v>-120</v>
      </c>
      <c r="N26" s="24">
        <f t="shared" ca="1" si="6"/>
        <v>0</v>
      </c>
      <c r="O26" s="25">
        <f t="shared" ca="1" si="6"/>
        <v>0</v>
      </c>
    </row>
    <row r="27" spans="1:15" x14ac:dyDescent="0.15">
      <c r="A27" s="1"/>
      <c r="B27" s="1"/>
      <c r="C27" s="56" t="s">
        <v>27</v>
      </c>
      <c r="D27" s="32">
        <v>0</v>
      </c>
      <c r="E27" s="33">
        <v>0</v>
      </c>
      <c r="F27" s="33">
        <v>0</v>
      </c>
      <c r="G27" s="33">
        <v>90</v>
      </c>
      <c r="H27" s="33">
        <v>150</v>
      </c>
      <c r="I27" s="33">
        <v>600</v>
      </c>
      <c r="J27" s="33">
        <v>90</v>
      </c>
      <c r="K27" s="33">
        <v>210</v>
      </c>
      <c r="L27" s="33">
        <v>540</v>
      </c>
      <c r="M27" s="33">
        <v>120</v>
      </c>
      <c r="N27" s="33">
        <v>0</v>
      </c>
      <c r="O27" s="34">
        <v>0</v>
      </c>
    </row>
    <row r="28" spans="1:15" x14ac:dyDescent="0.15">
      <c r="A28" s="1"/>
      <c r="B28" s="1"/>
      <c r="C28" s="56" t="s">
        <v>1</v>
      </c>
      <c r="D28" s="23">
        <f t="shared" ref="D28:O28" si="7">$D$22*D42</f>
        <v>0</v>
      </c>
      <c r="E28" s="24">
        <f t="shared" si="7"/>
        <v>0</v>
      </c>
      <c r="F28" s="24">
        <f t="shared" si="7"/>
        <v>0</v>
      </c>
      <c r="G28" s="24">
        <f t="shared" si="7"/>
        <v>0</v>
      </c>
      <c r="H28" s="24">
        <f t="shared" si="7"/>
        <v>0</v>
      </c>
      <c r="I28" s="24">
        <f t="shared" si="7"/>
        <v>99999</v>
      </c>
      <c r="J28" s="24">
        <f t="shared" si="7"/>
        <v>0</v>
      </c>
      <c r="K28" s="24">
        <f t="shared" si="7"/>
        <v>99999</v>
      </c>
      <c r="L28" s="24">
        <f t="shared" si="7"/>
        <v>0</v>
      </c>
      <c r="M28" s="24">
        <f t="shared" si="7"/>
        <v>0</v>
      </c>
      <c r="N28" s="24">
        <f t="shared" si="7"/>
        <v>99999</v>
      </c>
      <c r="O28" s="25">
        <f t="shared" si="7"/>
        <v>99999</v>
      </c>
    </row>
    <row r="29" spans="1:15" x14ac:dyDescent="0.15">
      <c r="A29" s="1"/>
      <c r="B29" s="1"/>
      <c r="C29" s="56" t="s">
        <v>13</v>
      </c>
      <c r="D29" s="23">
        <f t="shared" ref="D29:O29" ca="1" si="8">D26+D27-D25</f>
        <v>0</v>
      </c>
      <c r="E29" s="24">
        <f t="shared" ca="1" si="8"/>
        <v>0</v>
      </c>
      <c r="F29" s="24">
        <f t="shared" ca="1" si="8"/>
        <v>0</v>
      </c>
      <c r="G29" s="24">
        <f t="shared" ca="1" si="8"/>
        <v>-150</v>
      </c>
      <c r="H29" s="24">
        <f t="shared" ca="1" si="8"/>
        <v>0</v>
      </c>
      <c r="I29" s="24">
        <f t="shared" ca="1" si="8"/>
        <v>-300</v>
      </c>
      <c r="J29" s="24">
        <f t="shared" ca="1" si="8"/>
        <v>-210</v>
      </c>
      <c r="K29" s="24">
        <f t="shared" ca="1" si="8"/>
        <v>0</v>
      </c>
      <c r="L29" s="24">
        <f t="shared" ca="1" si="8"/>
        <v>-120</v>
      </c>
      <c r="M29" s="24">
        <f t="shared" ca="1" si="8"/>
        <v>0</v>
      </c>
      <c r="N29" s="24">
        <f t="shared" ca="1" si="8"/>
        <v>0</v>
      </c>
      <c r="O29" s="25">
        <f t="shared" ca="1" si="8"/>
        <v>0</v>
      </c>
    </row>
    <row r="30" spans="1:15" ht="14" thickBot="1" x14ac:dyDescent="0.2">
      <c r="A30" s="1"/>
      <c r="B30" s="1"/>
      <c r="C30" s="57" t="s">
        <v>14</v>
      </c>
      <c r="D30" s="38">
        <f ca="1">OFFSET(D30,-3,$D$18,1,1)</f>
        <v>0</v>
      </c>
      <c r="E30" s="38">
        <f t="shared" ref="E30:O30" ca="1" si="9">OFFSET(E30,-3,$D$18,1,1)</f>
        <v>90</v>
      </c>
      <c r="F30" s="38">
        <f t="shared" ca="1" si="9"/>
        <v>150</v>
      </c>
      <c r="G30" s="38">
        <f t="shared" ca="1" si="9"/>
        <v>600</v>
      </c>
      <c r="H30" s="38">
        <f t="shared" ca="1" si="9"/>
        <v>90</v>
      </c>
      <c r="I30" s="38">
        <f t="shared" ca="1" si="9"/>
        <v>210</v>
      </c>
      <c r="J30" s="38">
        <f t="shared" ca="1" si="9"/>
        <v>540</v>
      </c>
      <c r="K30" s="38">
        <f t="shared" ca="1" si="9"/>
        <v>120</v>
      </c>
      <c r="L30" s="38">
        <f t="shared" ca="1" si="9"/>
        <v>0</v>
      </c>
      <c r="M30" s="38">
        <f t="shared" ca="1" si="9"/>
        <v>0</v>
      </c>
      <c r="N30" s="38">
        <f t="shared" ca="1" si="9"/>
        <v>0</v>
      </c>
      <c r="O30" s="50">
        <f t="shared" ca="1" si="9"/>
        <v>0</v>
      </c>
    </row>
    <row r="31" spans="1:15" x14ac:dyDescent="0.15">
      <c r="A31" s="1"/>
      <c r="B31" s="1"/>
      <c r="C31" s="61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</row>
    <row r="32" spans="1:15" x14ac:dyDescent="0.15">
      <c r="A32" s="1"/>
      <c r="B32" s="1"/>
      <c r="C32" s="61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</row>
    <row r="33" spans="1:16" ht="14" thickBot="1" x14ac:dyDescent="0.2">
      <c r="A33" s="1"/>
      <c r="B33" s="1"/>
      <c r="C33" s="61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</row>
    <row r="34" spans="1:16" x14ac:dyDescent="0.15">
      <c r="A34" s="1"/>
      <c r="B34" s="1"/>
      <c r="C34" s="63" t="s">
        <v>3</v>
      </c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5"/>
    </row>
    <row r="35" spans="1:16" x14ac:dyDescent="0.15">
      <c r="A35" s="1"/>
      <c r="B35" s="1"/>
      <c r="C35" s="66" t="s">
        <v>15</v>
      </c>
      <c r="D35" s="81">
        <v>0</v>
      </c>
      <c r="E35" s="81">
        <v>0</v>
      </c>
      <c r="F35" s="81">
        <v>0</v>
      </c>
      <c r="G35" s="81">
        <v>0</v>
      </c>
      <c r="H35" s="81">
        <v>0</v>
      </c>
      <c r="I35" s="81">
        <v>1</v>
      </c>
      <c r="J35" s="81">
        <v>0</v>
      </c>
      <c r="K35" s="81">
        <v>1</v>
      </c>
      <c r="L35" s="81">
        <v>0</v>
      </c>
      <c r="M35" s="81">
        <v>0</v>
      </c>
      <c r="N35" s="81">
        <v>1</v>
      </c>
      <c r="O35" s="81">
        <v>0</v>
      </c>
      <c r="P35" s="85">
        <v>600</v>
      </c>
    </row>
    <row r="36" spans="1:16" x14ac:dyDescent="0.15">
      <c r="A36" s="1"/>
      <c r="B36" s="1"/>
      <c r="C36" s="66" t="s">
        <v>21</v>
      </c>
      <c r="D36" s="46">
        <f t="shared" ref="D36:O36" si="10">$D$5*D35</f>
        <v>0</v>
      </c>
      <c r="E36" s="46">
        <f t="shared" si="10"/>
        <v>0</v>
      </c>
      <c r="F36" s="46">
        <f t="shared" si="10"/>
        <v>0</v>
      </c>
      <c r="G36" s="46">
        <f t="shared" si="10"/>
        <v>0</v>
      </c>
      <c r="H36" s="46">
        <f t="shared" si="10"/>
        <v>0</v>
      </c>
      <c r="I36" s="46">
        <f t="shared" si="10"/>
        <v>1000</v>
      </c>
      <c r="J36" s="46">
        <f t="shared" si="10"/>
        <v>0</v>
      </c>
      <c r="K36" s="46">
        <f t="shared" si="10"/>
        <v>1000</v>
      </c>
      <c r="L36" s="46">
        <f t="shared" si="10"/>
        <v>0</v>
      </c>
      <c r="M36" s="46">
        <f t="shared" si="10"/>
        <v>0</v>
      </c>
      <c r="N36" s="46">
        <f t="shared" si="10"/>
        <v>1000</v>
      </c>
      <c r="O36" s="67">
        <f t="shared" si="10"/>
        <v>0</v>
      </c>
    </row>
    <row r="37" spans="1:16" x14ac:dyDescent="0.15">
      <c r="A37" s="1"/>
      <c r="B37" s="1"/>
      <c r="C37" s="66" t="s">
        <v>22</v>
      </c>
      <c r="D37" s="46">
        <f t="shared" ref="D37:O37" si="11">D14*$D$6</f>
        <v>0</v>
      </c>
      <c r="E37" s="46">
        <f t="shared" si="11"/>
        <v>0</v>
      </c>
      <c r="F37" s="46">
        <f t="shared" si="11"/>
        <v>0</v>
      </c>
      <c r="G37" s="46">
        <f t="shared" si="11"/>
        <v>0</v>
      </c>
      <c r="H37" s="46">
        <f t="shared" si="11"/>
        <v>0</v>
      </c>
      <c r="I37" s="46">
        <f t="shared" si="11"/>
        <v>250</v>
      </c>
      <c r="J37" s="46">
        <f t="shared" si="11"/>
        <v>0</v>
      </c>
      <c r="K37" s="46">
        <f t="shared" si="11"/>
        <v>500</v>
      </c>
      <c r="L37" s="46">
        <f t="shared" si="11"/>
        <v>350</v>
      </c>
      <c r="M37" s="46">
        <f t="shared" si="11"/>
        <v>0</v>
      </c>
      <c r="N37" s="46">
        <f t="shared" si="11"/>
        <v>200</v>
      </c>
      <c r="O37" s="67">
        <f t="shared" si="11"/>
        <v>0</v>
      </c>
    </row>
    <row r="38" spans="1:16" ht="14" thickBot="1" x14ac:dyDescent="0.2">
      <c r="A38" s="1"/>
      <c r="B38" s="1"/>
      <c r="C38" s="68" t="s">
        <v>23</v>
      </c>
      <c r="D38" s="69">
        <f t="shared" ref="D38:O38" si="12">D36+D37</f>
        <v>0</v>
      </c>
      <c r="E38" s="69">
        <f t="shared" si="12"/>
        <v>0</v>
      </c>
      <c r="F38" s="69">
        <f t="shared" si="12"/>
        <v>0</v>
      </c>
      <c r="G38" s="69">
        <f t="shared" si="12"/>
        <v>0</v>
      </c>
      <c r="H38" s="69">
        <f t="shared" si="12"/>
        <v>0</v>
      </c>
      <c r="I38" s="69">
        <f t="shared" si="12"/>
        <v>1250</v>
      </c>
      <c r="J38" s="69">
        <f t="shared" si="12"/>
        <v>0</v>
      </c>
      <c r="K38" s="69">
        <f t="shared" si="12"/>
        <v>1500</v>
      </c>
      <c r="L38" s="69">
        <f t="shared" si="12"/>
        <v>350</v>
      </c>
      <c r="M38" s="69">
        <f t="shared" si="12"/>
        <v>0</v>
      </c>
      <c r="N38" s="69">
        <f t="shared" si="12"/>
        <v>1200</v>
      </c>
      <c r="O38" s="70">
        <f t="shared" si="12"/>
        <v>0</v>
      </c>
    </row>
    <row r="39" spans="1:16" x14ac:dyDescent="0.15">
      <c r="A39" s="1"/>
      <c r="B39" s="1"/>
      <c r="C39" s="66"/>
      <c r="D39" s="84">
        <f>$P$35*D35-D12</f>
        <v>0</v>
      </c>
      <c r="E39" s="84">
        <f t="shared" ref="E39:O39" si="13">$P$35*E35-E12</f>
        <v>0</v>
      </c>
      <c r="F39" s="84">
        <f t="shared" si="13"/>
        <v>0</v>
      </c>
      <c r="G39" s="84">
        <f t="shared" si="13"/>
        <v>0</v>
      </c>
      <c r="H39" s="84">
        <f t="shared" si="13"/>
        <v>0</v>
      </c>
      <c r="I39" s="84">
        <f t="shared" si="13"/>
        <v>520</v>
      </c>
      <c r="J39" s="84">
        <f t="shared" si="13"/>
        <v>0</v>
      </c>
      <c r="K39" s="84">
        <f t="shared" si="13"/>
        <v>300</v>
      </c>
      <c r="L39" s="84">
        <f t="shared" si="13"/>
        <v>0</v>
      </c>
      <c r="M39" s="84">
        <f t="shared" si="13"/>
        <v>0</v>
      </c>
      <c r="N39" s="84">
        <f t="shared" si="13"/>
        <v>380</v>
      </c>
      <c r="O39" s="84">
        <f t="shared" si="13"/>
        <v>0</v>
      </c>
      <c r="P39" t="s">
        <v>28</v>
      </c>
    </row>
    <row r="40" spans="1:16" ht="14" thickBot="1" x14ac:dyDescent="0.2">
      <c r="A40" s="1"/>
      <c r="B40" s="1"/>
      <c r="C40" s="6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3"/>
    </row>
    <row r="41" spans="1:16" x14ac:dyDescent="0.15">
      <c r="C41" s="63" t="s">
        <v>4</v>
      </c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10"/>
    </row>
    <row r="42" spans="1:16" x14ac:dyDescent="0.15">
      <c r="C42" s="66" t="s">
        <v>15</v>
      </c>
      <c r="D42" s="81">
        <v>0</v>
      </c>
      <c r="E42" s="81">
        <v>0</v>
      </c>
      <c r="F42" s="81">
        <v>0</v>
      </c>
      <c r="G42" s="81">
        <v>0</v>
      </c>
      <c r="H42" s="81">
        <v>0</v>
      </c>
      <c r="I42" s="81">
        <v>1</v>
      </c>
      <c r="J42" s="81">
        <v>0</v>
      </c>
      <c r="K42" s="81">
        <v>1</v>
      </c>
      <c r="L42" s="81">
        <v>0</v>
      </c>
      <c r="M42" s="81">
        <v>0</v>
      </c>
      <c r="N42" s="81">
        <v>1</v>
      </c>
      <c r="O42" s="81">
        <v>1</v>
      </c>
      <c r="P42" s="85">
        <v>600</v>
      </c>
    </row>
    <row r="43" spans="1:16" x14ac:dyDescent="0.15">
      <c r="C43" s="66" t="s">
        <v>21</v>
      </c>
      <c r="D43" s="60">
        <f t="shared" ref="D43:O43" si="14">$D$20*D42</f>
        <v>0</v>
      </c>
      <c r="E43" s="60">
        <f t="shared" si="14"/>
        <v>0</v>
      </c>
      <c r="F43" s="60">
        <f t="shared" si="14"/>
        <v>0</v>
      </c>
      <c r="G43" s="60">
        <f t="shared" si="14"/>
        <v>0</v>
      </c>
      <c r="H43" s="60">
        <f t="shared" si="14"/>
        <v>0</v>
      </c>
      <c r="I43" s="60">
        <f t="shared" si="14"/>
        <v>500</v>
      </c>
      <c r="J43" s="60">
        <f t="shared" si="14"/>
        <v>0</v>
      </c>
      <c r="K43" s="60">
        <f t="shared" si="14"/>
        <v>500</v>
      </c>
      <c r="L43" s="60">
        <f t="shared" si="14"/>
        <v>0</v>
      </c>
      <c r="M43" s="60">
        <f t="shared" si="14"/>
        <v>0</v>
      </c>
      <c r="N43" s="60">
        <f t="shared" si="14"/>
        <v>500</v>
      </c>
      <c r="O43" s="73">
        <f t="shared" si="14"/>
        <v>500</v>
      </c>
    </row>
    <row r="44" spans="1:16" x14ac:dyDescent="0.15">
      <c r="C44" s="66" t="s">
        <v>22</v>
      </c>
      <c r="D44" s="60">
        <f t="shared" ref="D44:O44" ca="1" si="15">D29*$D$21</f>
        <v>0</v>
      </c>
      <c r="E44" s="60">
        <f t="shared" ca="1" si="15"/>
        <v>0</v>
      </c>
      <c r="F44" s="60">
        <f t="shared" ca="1" si="15"/>
        <v>0</v>
      </c>
      <c r="G44" s="60">
        <f t="shared" ca="1" si="15"/>
        <v>-150</v>
      </c>
      <c r="H44" s="60">
        <f t="shared" ca="1" si="15"/>
        <v>0</v>
      </c>
      <c r="I44" s="60">
        <f t="shared" ca="1" si="15"/>
        <v>-300</v>
      </c>
      <c r="J44" s="60">
        <f t="shared" ca="1" si="15"/>
        <v>-210</v>
      </c>
      <c r="K44" s="60">
        <f t="shared" ca="1" si="15"/>
        <v>0</v>
      </c>
      <c r="L44" s="60">
        <f t="shared" ca="1" si="15"/>
        <v>-120</v>
      </c>
      <c r="M44" s="60">
        <f t="shared" ca="1" si="15"/>
        <v>0</v>
      </c>
      <c r="N44" s="60">
        <f t="shared" ca="1" si="15"/>
        <v>0</v>
      </c>
      <c r="O44" s="73">
        <f t="shared" ca="1" si="15"/>
        <v>0</v>
      </c>
    </row>
    <row r="45" spans="1:16" ht="14" thickBot="1" x14ac:dyDescent="0.2">
      <c r="C45" s="68" t="s">
        <v>23</v>
      </c>
      <c r="D45" s="74">
        <f t="shared" ref="D45:O45" ca="1" si="16">D43+D44</f>
        <v>0</v>
      </c>
      <c r="E45" s="74">
        <f t="shared" ca="1" si="16"/>
        <v>0</v>
      </c>
      <c r="F45" s="74">
        <f t="shared" ca="1" si="16"/>
        <v>0</v>
      </c>
      <c r="G45" s="74">
        <f t="shared" ca="1" si="16"/>
        <v>-150</v>
      </c>
      <c r="H45" s="74">
        <f t="shared" ca="1" si="16"/>
        <v>0</v>
      </c>
      <c r="I45" s="74">
        <f t="shared" ca="1" si="16"/>
        <v>200</v>
      </c>
      <c r="J45" s="74">
        <f t="shared" ca="1" si="16"/>
        <v>-210</v>
      </c>
      <c r="K45" s="74">
        <f t="shared" ca="1" si="16"/>
        <v>500</v>
      </c>
      <c r="L45" s="74">
        <f t="shared" ca="1" si="16"/>
        <v>-120</v>
      </c>
      <c r="M45" s="74">
        <f t="shared" ca="1" si="16"/>
        <v>0</v>
      </c>
      <c r="N45" s="74">
        <f t="shared" ca="1" si="16"/>
        <v>500</v>
      </c>
      <c r="O45" s="75">
        <f t="shared" ca="1" si="16"/>
        <v>500</v>
      </c>
    </row>
    <row r="46" spans="1:16" x14ac:dyDescent="0.15">
      <c r="D46" s="84">
        <f t="shared" ref="D46:O46" si="17">$P$42*D42-D27</f>
        <v>0</v>
      </c>
      <c r="E46" s="84">
        <f t="shared" si="17"/>
        <v>0</v>
      </c>
      <c r="F46" s="84">
        <f t="shared" si="17"/>
        <v>0</v>
      </c>
      <c r="G46" s="84">
        <f t="shared" si="17"/>
        <v>-90</v>
      </c>
      <c r="H46" s="84">
        <f t="shared" si="17"/>
        <v>-150</v>
      </c>
      <c r="I46" s="84">
        <f t="shared" si="17"/>
        <v>0</v>
      </c>
      <c r="J46" s="84">
        <f t="shared" si="17"/>
        <v>-90</v>
      </c>
      <c r="K46" s="84">
        <f t="shared" si="17"/>
        <v>390</v>
      </c>
      <c r="L46" s="84">
        <f t="shared" si="17"/>
        <v>-540</v>
      </c>
      <c r="M46" s="84">
        <f t="shared" si="17"/>
        <v>-120</v>
      </c>
      <c r="N46" s="84">
        <f t="shared" si="17"/>
        <v>600</v>
      </c>
      <c r="O46" s="84">
        <f t="shared" si="17"/>
        <v>600</v>
      </c>
      <c r="P46" t="s">
        <v>28</v>
      </c>
    </row>
    <row r="47" spans="1:16" x14ac:dyDescent="0.15"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</row>
    <row r="48" spans="1:16" x14ac:dyDescent="0.15"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4:15" x14ac:dyDescent="0.15"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</row>
  </sheetData>
  <phoneticPr fontId="0" type="noConversion"/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="120" zoomScaleNormal="120" zoomScalePageLayoutView="150" workbookViewId="0">
      <selection activeCell="D2" sqref="D2"/>
    </sheetView>
  </sheetViews>
  <sheetFormatPr baseColWidth="10" defaultColWidth="8.83203125" defaultRowHeight="13" x14ac:dyDescent="0.15"/>
  <cols>
    <col min="1" max="1" width="5.5" customWidth="1"/>
    <col min="2" max="2" width="1.5" bestFit="1" customWidth="1"/>
    <col min="3" max="3" width="19.6640625" bestFit="1" customWidth="1"/>
    <col min="4" max="4" width="8.6640625" style="8" bestFit="1" customWidth="1"/>
    <col min="5" max="5" width="7.6640625" style="8" customWidth="1"/>
    <col min="6" max="6" width="8.6640625" style="8" bestFit="1" customWidth="1"/>
    <col min="7" max="7" width="9.33203125" style="8" bestFit="1" customWidth="1"/>
    <col min="8" max="15" width="7.6640625" style="8" customWidth="1"/>
    <col min="16" max="16" width="2.5" customWidth="1"/>
  </cols>
  <sheetData>
    <row r="1" spans="1:19" ht="14" thickBot="1" x14ac:dyDescent="0.2">
      <c r="A1" s="96"/>
      <c r="B1" s="96"/>
      <c r="C1" s="96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96"/>
      <c r="Q1" s="96"/>
    </row>
    <row r="2" spans="1:19" ht="17" thickBot="1" x14ac:dyDescent="0.25">
      <c r="A2" s="96"/>
      <c r="B2" s="96"/>
      <c r="C2" s="97" t="s">
        <v>24</v>
      </c>
      <c r="D2" s="95">
        <f ca="1">G7+G22</f>
        <v>5800</v>
      </c>
      <c r="E2" s="48"/>
      <c r="F2" s="98" t="s">
        <v>25</v>
      </c>
      <c r="G2" s="99">
        <f>G7</f>
        <v>4300</v>
      </c>
      <c r="H2" s="98" t="s">
        <v>26</v>
      </c>
      <c r="I2" s="99">
        <f ca="1">G22</f>
        <v>1500</v>
      </c>
      <c r="J2" s="48"/>
      <c r="K2" s="48"/>
      <c r="L2" s="48"/>
      <c r="M2" s="48"/>
      <c r="N2" s="48"/>
      <c r="O2" s="48"/>
      <c r="P2" s="96"/>
      <c r="Q2" s="96"/>
      <c r="R2" s="43"/>
      <c r="S2" s="4" t="s">
        <v>16</v>
      </c>
    </row>
    <row r="3" spans="1:19" ht="14" thickBot="1" x14ac:dyDescent="0.2">
      <c r="A3" s="96"/>
      <c r="B3" s="96"/>
      <c r="C3" s="96"/>
      <c r="D3" s="48"/>
      <c r="E3" s="48"/>
      <c r="F3" s="48"/>
      <c r="G3" s="78"/>
      <c r="H3" s="48"/>
      <c r="I3" s="48"/>
      <c r="J3" s="48"/>
      <c r="K3" s="48"/>
      <c r="L3" s="48"/>
      <c r="M3" s="48"/>
      <c r="N3" s="48"/>
      <c r="O3" s="48"/>
      <c r="P3" s="96"/>
      <c r="Q3" s="96"/>
      <c r="R3" s="47"/>
      <c r="S3" s="4" t="s">
        <v>17</v>
      </c>
    </row>
    <row r="4" spans="1:19" ht="17" thickBot="1" x14ac:dyDescent="0.25">
      <c r="B4" s="141" t="s">
        <v>30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3"/>
      <c r="Q4" s="96"/>
      <c r="R4" s="49"/>
      <c r="S4" s="4" t="s">
        <v>18</v>
      </c>
    </row>
    <row r="5" spans="1:19" x14ac:dyDescent="0.15">
      <c r="A5" s="96"/>
      <c r="B5" s="87"/>
      <c r="C5" s="58" t="s">
        <v>5</v>
      </c>
      <c r="D5" s="52">
        <v>2</v>
      </c>
      <c r="E5" s="88" t="s">
        <v>34</v>
      </c>
      <c r="F5" s="88"/>
      <c r="G5" s="9">
        <f>SUM(D37:O37)</f>
        <v>3000</v>
      </c>
      <c r="H5" s="5" t="s">
        <v>8</v>
      </c>
      <c r="I5" s="10"/>
      <c r="J5" s="88"/>
      <c r="K5" s="88"/>
      <c r="L5" s="88"/>
      <c r="M5" s="88"/>
      <c r="N5" s="88"/>
      <c r="O5" s="88"/>
      <c r="P5" s="89"/>
      <c r="Q5" s="96"/>
    </row>
    <row r="6" spans="1:19" ht="14" thickBot="1" x14ac:dyDescent="0.2">
      <c r="A6" s="96"/>
      <c r="B6" s="87"/>
      <c r="C6" s="58" t="s">
        <v>2</v>
      </c>
      <c r="D6" s="53">
        <v>1000</v>
      </c>
      <c r="E6" s="88" t="s">
        <v>31</v>
      </c>
      <c r="F6" s="88"/>
      <c r="G6" s="11">
        <f>SUM(D38:O38)</f>
        <v>1300</v>
      </c>
      <c r="H6" s="6" t="s">
        <v>9</v>
      </c>
      <c r="I6" s="12"/>
      <c r="J6" s="88"/>
      <c r="K6" s="88"/>
      <c r="L6" s="88"/>
      <c r="M6" s="88"/>
      <c r="N6" s="88"/>
      <c r="O6" s="88"/>
      <c r="P6" s="89"/>
      <c r="Q6" s="96"/>
    </row>
    <row r="7" spans="1:19" ht="14" thickBot="1" x14ac:dyDescent="0.2">
      <c r="A7" s="96"/>
      <c r="B7" s="90"/>
      <c r="C7" s="58" t="s">
        <v>6</v>
      </c>
      <c r="D7" s="54">
        <v>5</v>
      </c>
      <c r="E7" s="88" t="s">
        <v>32</v>
      </c>
      <c r="F7" s="88"/>
      <c r="G7" s="13">
        <f>SUM(D39:O39)</f>
        <v>4300</v>
      </c>
      <c r="H7" s="14" t="s">
        <v>10</v>
      </c>
      <c r="I7" s="15"/>
      <c r="J7" s="88"/>
      <c r="K7" s="88"/>
      <c r="L7" s="88"/>
      <c r="M7" s="88"/>
      <c r="N7" s="88"/>
      <c r="O7" s="88"/>
      <c r="P7" s="89"/>
      <c r="Q7" s="96"/>
    </row>
    <row r="8" spans="1:19" ht="14" thickBot="1" x14ac:dyDescent="0.2">
      <c r="A8" s="100"/>
      <c r="B8" s="90"/>
      <c r="C8" s="59" t="s">
        <v>1</v>
      </c>
      <c r="D8" s="55">
        <v>1000</v>
      </c>
      <c r="E8" s="88" t="s">
        <v>33</v>
      </c>
      <c r="F8" s="91"/>
      <c r="G8" s="88"/>
      <c r="H8" s="88"/>
      <c r="I8" s="88"/>
      <c r="J8" s="91" t="s">
        <v>7</v>
      </c>
      <c r="K8" s="88"/>
      <c r="L8" s="91" t="s">
        <v>7</v>
      </c>
      <c r="M8" s="88"/>
      <c r="N8" s="91"/>
      <c r="O8" s="91"/>
      <c r="P8" s="89"/>
      <c r="Q8" s="96"/>
    </row>
    <row r="9" spans="1:19" ht="14" thickBot="1" x14ac:dyDescent="0.2">
      <c r="A9" s="100"/>
      <c r="B9" s="90"/>
      <c r="C9" s="3"/>
      <c r="D9" s="91"/>
      <c r="E9" s="88"/>
      <c r="F9" s="91"/>
      <c r="G9" s="92"/>
      <c r="H9" s="91"/>
      <c r="I9" s="88"/>
      <c r="J9" s="91"/>
      <c r="K9" s="88"/>
      <c r="L9" s="91"/>
      <c r="M9" s="88"/>
      <c r="N9" s="91"/>
      <c r="O9" s="91"/>
      <c r="P9" s="89"/>
      <c r="Q9" s="96"/>
    </row>
    <row r="10" spans="1:19" ht="14" thickBot="1" x14ac:dyDescent="0.2">
      <c r="A10" s="96"/>
      <c r="B10" s="90"/>
      <c r="C10" s="76" t="s">
        <v>0</v>
      </c>
      <c r="D10" s="18">
        <v>1</v>
      </c>
      <c r="E10" s="18">
        <v>2</v>
      </c>
      <c r="F10" s="18">
        <v>3</v>
      </c>
      <c r="G10" s="18">
        <v>4</v>
      </c>
      <c r="H10" s="18">
        <v>5</v>
      </c>
      <c r="I10" s="18">
        <v>6</v>
      </c>
      <c r="J10" s="18">
        <v>7</v>
      </c>
      <c r="K10" s="18">
        <v>8</v>
      </c>
      <c r="L10" s="18">
        <v>9</v>
      </c>
      <c r="M10" s="18">
        <v>10</v>
      </c>
      <c r="N10" s="18">
        <v>11</v>
      </c>
      <c r="O10" s="19">
        <v>12</v>
      </c>
      <c r="P10" s="89"/>
      <c r="Q10" s="96"/>
    </row>
    <row r="11" spans="1:19" x14ac:dyDescent="0.15">
      <c r="A11" s="100"/>
      <c r="B11" s="90"/>
      <c r="C11" s="56" t="s">
        <v>11</v>
      </c>
      <c r="D11" s="39">
        <v>0</v>
      </c>
      <c r="E11" s="40">
        <v>0</v>
      </c>
      <c r="F11" s="40">
        <v>0</v>
      </c>
      <c r="G11" s="40">
        <v>0</v>
      </c>
      <c r="H11" s="40">
        <v>0</v>
      </c>
      <c r="I11" s="40">
        <v>30</v>
      </c>
      <c r="J11" s="40">
        <v>50</v>
      </c>
      <c r="K11" s="40">
        <v>200</v>
      </c>
      <c r="L11" s="40">
        <v>30</v>
      </c>
      <c r="M11" s="40">
        <v>70</v>
      </c>
      <c r="N11" s="40">
        <v>180</v>
      </c>
      <c r="O11" s="41">
        <v>40</v>
      </c>
      <c r="P11" s="89"/>
      <c r="Q11" s="96"/>
    </row>
    <row r="12" spans="1:19" x14ac:dyDescent="0.15">
      <c r="A12" s="100"/>
      <c r="B12" s="90"/>
      <c r="C12" s="56" t="s">
        <v>12</v>
      </c>
      <c r="D12" s="23">
        <v>0</v>
      </c>
      <c r="E12" s="24">
        <f t="shared" ref="E12:N12" si="0">D15</f>
        <v>0</v>
      </c>
      <c r="F12" s="24">
        <f t="shared" si="0"/>
        <v>0</v>
      </c>
      <c r="G12" s="24">
        <f t="shared" si="0"/>
        <v>0</v>
      </c>
      <c r="H12" s="24">
        <f t="shared" si="0"/>
        <v>0</v>
      </c>
      <c r="I12" s="24">
        <f t="shared" si="0"/>
        <v>0</v>
      </c>
      <c r="J12" s="24">
        <f t="shared" si="0"/>
        <v>50</v>
      </c>
      <c r="K12" s="24">
        <f t="shared" si="0"/>
        <v>0</v>
      </c>
      <c r="L12" s="24">
        <f t="shared" si="0"/>
        <v>100</v>
      </c>
      <c r="M12" s="24">
        <f t="shared" si="0"/>
        <v>70</v>
      </c>
      <c r="N12" s="24">
        <f t="shared" si="0"/>
        <v>0</v>
      </c>
      <c r="O12" s="25">
        <f>N15</f>
        <v>40</v>
      </c>
      <c r="P12" s="89"/>
      <c r="Q12" s="96"/>
    </row>
    <row r="13" spans="1:19" x14ac:dyDescent="0.15">
      <c r="A13" s="100"/>
      <c r="B13" s="90"/>
      <c r="C13" s="56" t="s">
        <v>27</v>
      </c>
      <c r="D13" s="32">
        <v>0</v>
      </c>
      <c r="E13" s="33">
        <v>0</v>
      </c>
      <c r="F13" s="33">
        <v>0</v>
      </c>
      <c r="G13" s="33">
        <v>0</v>
      </c>
      <c r="H13" s="33">
        <v>0</v>
      </c>
      <c r="I13" s="33">
        <v>80</v>
      </c>
      <c r="J13" s="33">
        <v>0</v>
      </c>
      <c r="K13" s="33">
        <v>300</v>
      </c>
      <c r="L13" s="33">
        <v>0</v>
      </c>
      <c r="M13" s="33">
        <v>0</v>
      </c>
      <c r="N13" s="33">
        <v>220</v>
      </c>
      <c r="O13" s="34">
        <v>0</v>
      </c>
      <c r="P13" s="89"/>
      <c r="Q13" s="96"/>
    </row>
    <row r="14" spans="1:19" x14ac:dyDescent="0.15">
      <c r="A14" s="100"/>
      <c r="B14" s="90"/>
      <c r="C14" s="56" t="s">
        <v>1</v>
      </c>
      <c r="D14" s="42">
        <f t="shared" ref="D14:O14" si="1">$D$8*D36</f>
        <v>0</v>
      </c>
      <c r="E14" s="43">
        <f t="shared" si="1"/>
        <v>0</v>
      </c>
      <c r="F14" s="43">
        <f t="shared" si="1"/>
        <v>0</v>
      </c>
      <c r="G14" s="43">
        <f t="shared" si="1"/>
        <v>0</v>
      </c>
      <c r="H14" s="43">
        <f t="shared" si="1"/>
        <v>0</v>
      </c>
      <c r="I14" s="43">
        <f t="shared" si="1"/>
        <v>1000</v>
      </c>
      <c r="J14" s="43">
        <f t="shared" si="1"/>
        <v>0</v>
      </c>
      <c r="K14" s="43">
        <f t="shared" si="1"/>
        <v>1000</v>
      </c>
      <c r="L14" s="43">
        <f t="shared" si="1"/>
        <v>0</v>
      </c>
      <c r="M14" s="43">
        <f t="shared" si="1"/>
        <v>0</v>
      </c>
      <c r="N14" s="43">
        <f t="shared" si="1"/>
        <v>1000</v>
      </c>
      <c r="O14" s="44">
        <f t="shared" si="1"/>
        <v>0</v>
      </c>
      <c r="P14" s="89"/>
      <c r="Q14" s="96"/>
    </row>
    <row r="15" spans="1:19" x14ac:dyDescent="0.15">
      <c r="A15" s="100"/>
      <c r="B15" s="90"/>
      <c r="C15" s="56" t="s">
        <v>13</v>
      </c>
      <c r="D15" s="35">
        <f t="shared" ref="D15:O15" si="2">D12+D13-D11</f>
        <v>0</v>
      </c>
      <c r="E15" s="36">
        <f t="shared" si="2"/>
        <v>0</v>
      </c>
      <c r="F15" s="36">
        <f t="shared" si="2"/>
        <v>0</v>
      </c>
      <c r="G15" s="36">
        <f t="shared" si="2"/>
        <v>0</v>
      </c>
      <c r="H15" s="36">
        <f t="shared" si="2"/>
        <v>0</v>
      </c>
      <c r="I15" s="36">
        <f t="shared" si="2"/>
        <v>50</v>
      </c>
      <c r="J15" s="36">
        <f t="shared" si="2"/>
        <v>0</v>
      </c>
      <c r="K15" s="36">
        <f t="shared" si="2"/>
        <v>100</v>
      </c>
      <c r="L15" s="36">
        <f t="shared" si="2"/>
        <v>70</v>
      </c>
      <c r="M15" s="36">
        <f t="shared" si="2"/>
        <v>0</v>
      </c>
      <c r="N15" s="36">
        <f t="shared" si="2"/>
        <v>40</v>
      </c>
      <c r="O15" s="37">
        <f t="shared" si="2"/>
        <v>0</v>
      </c>
      <c r="P15" s="89"/>
      <c r="Q15" s="96"/>
    </row>
    <row r="16" spans="1:19" ht="14" thickBot="1" x14ac:dyDescent="0.2">
      <c r="A16" s="100"/>
      <c r="B16" s="93"/>
      <c r="C16" s="57" t="s">
        <v>14</v>
      </c>
      <c r="D16" s="38">
        <f t="shared" ref="D16:L16" ca="1" si="3">OFFSET(D16,-3,$D$5,1,1)</f>
        <v>0</v>
      </c>
      <c r="E16" s="38">
        <f t="shared" ca="1" si="3"/>
        <v>0</v>
      </c>
      <c r="F16" s="38">
        <f t="shared" ca="1" si="3"/>
        <v>0</v>
      </c>
      <c r="G16" s="38">
        <f t="shared" ca="1" si="3"/>
        <v>80</v>
      </c>
      <c r="H16" s="38">
        <f t="shared" ca="1" si="3"/>
        <v>0</v>
      </c>
      <c r="I16" s="38">
        <f t="shared" ca="1" si="3"/>
        <v>300</v>
      </c>
      <c r="J16" s="38">
        <f t="shared" ca="1" si="3"/>
        <v>0</v>
      </c>
      <c r="K16" s="38">
        <f t="shared" ca="1" si="3"/>
        <v>0</v>
      </c>
      <c r="L16" s="38">
        <f t="shared" ca="1" si="3"/>
        <v>220</v>
      </c>
      <c r="M16" s="38">
        <f ca="1">OFFSET(M16,-3,$D$5,1,1)</f>
        <v>0</v>
      </c>
      <c r="N16" s="38">
        <f t="shared" ref="N16:O16" ca="1" si="4">OFFSET(N16,-3,$D$5,1,1)</f>
        <v>0</v>
      </c>
      <c r="O16" s="38">
        <f t="shared" ca="1" si="4"/>
        <v>0</v>
      </c>
      <c r="P16" s="2"/>
      <c r="Q16" s="96"/>
    </row>
    <row r="17" spans="1:17" ht="14" thickBot="1" x14ac:dyDescent="0.2">
      <c r="A17" s="100"/>
      <c r="B17" s="1"/>
      <c r="C17" s="1"/>
      <c r="Q17" s="96"/>
    </row>
    <row r="18" spans="1:17" ht="16" x14ac:dyDescent="0.2">
      <c r="A18" s="100"/>
      <c r="B18" s="144" t="s">
        <v>29</v>
      </c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6"/>
      <c r="Q18" s="96"/>
    </row>
    <row r="19" spans="1:17" ht="14" thickBot="1" x14ac:dyDescent="0.2">
      <c r="A19" s="100"/>
      <c r="B19" s="90"/>
      <c r="C19" s="58" t="s">
        <v>5</v>
      </c>
      <c r="D19" s="51">
        <v>2</v>
      </c>
      <c r="E19" s="28" t="s">
        <v>34</v>
      </c>
      <c r="F19" s="28"/>
      <c r="G19" s="88"/>
      <c r="H19" s="28"/>
      <c r="I19" s="28"/>
      <c r="J19" s="28"/>
      <c r="K19" s="28"/>
      <c r="L19" s="28"/>
      <c r="M19" s="28"/>
      <c r="N19" s="28"/>
      <c r="O19" s="28"/>
      <c r="P19" s="89"/>
      <c r="Q19" s="96"/>
    </row>
    <row r="20" spans="1:17" x14ac:dyDescent="0.15">
      <c r="A20" s="100"/>
      <c r="B20" s="90"/>
      <c r="C20" s="58" t="s">
        <v>19</v>
      </c>
      <c r="D20" s="52">
        <v>3</v>
      </c>
      <c r="E20" s="7" t="s">
        <v>35</v>
      </c>
      <c r="F20" s="28"/>
      <c r="G20" s="29">
        <f>SUM(D44:O44)</f>
        <v>1500</v>
      </c>
      <c r="H20" s="5" t="s">
        <v>8</v>
      </c>
      <c r="I20" s="10"/>
      <c r="J20" s="28"/>
      <c r="K20" s="28"/>
      <c r="L20" s="28"/>
      <c r="M20" s="28"/>
      <c r="N20" s="28"/>
      <c r="O20" s="28"/>
      <c r="P20" s="89"/>
      <c r="Q20" s="96"/>
    </row>
    <row r="21" spans="1:17" ht="14" thickBot="1" x14ac:dyDescent="0.2">
      <c r="A21" s="100"/>
      <c r="B21" s="90"/>
      <c r="C21" s="58" t="s">
        <v>20</v>
      </c>
      <c r="D21" s="53">
        <v>500</v>
      </c>
      <c r="E21" s="28" t="s">
        <v>31</v>
      </c>
      <c r="F21" s="28"/>
      <c r="G21" s="30">
        <f ca="1">SUM(D45:O45)</f>
        <v>0</v>
      </c>
      <c r="H21" s="6" t="s">
        <v>9</v>
      </c>
      <c r="I21" s="12"/>
      <c r="J21" s="28"/>
      <c r="K21" s="28"/>
      <c r="L21" s="28"/>
      <c r="M21" s="28"/>
      <c r="N21" s="28"/>
      <c r="O21" s="28"/>
      <c r="P21" s="89"/>
      <c r="Q21" s="96"/>
    </row>
    <row r="22" spans="1:17" ht="14" thickBot="1" x14ac:dyDescent="0.2">
      <c r="A22" s="100"/>
      <c r="B22" s="90"/>
      <c r="C22" s="58" t="s">
        <v>9</v>
      </c>
      <c r="D22" s="54">
        <v>1</v>
      </c>
      <c r="E22" s="88" t="s">
        <v>32</v>
      </c>
      <c r="F22" s="88"/>
      <c r="G22" s="31">
        <f ca="1">SUM(D46:O46)</f>
        <v>1500</v>
      </c>
      <c r="H22" s="14" t="s">
        <v>10</v>
      </c>
      <c r="I22" s="15"/>
      <c r="J22" s="88"/>
      <c r="K22" s="88"/>
      <c r="L22" s="88"/>
      <c r="M22" s="88"/>
      <c r="N22" s="88"/>
      <c r="O22" s="88"/>
      <c r="P22" s="89"/>
      <c r="Q22" s="96"/>
    </row>
    <row r="23" spans="1:17" ht="14" thickBot="1" x14ac:dyDescent="0.2">
      <c r="A23" s="100"/>
      <c r="B23" s="90"/>
      <c r="C23" s="59" t="s">
        <v>1</v>
      </c>
      <c r="D23" s="55">
        <v>1000</v>
      </c>
      <c r="E23" s="88" t="s">
        <v>33</v>
      </c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9"/>
      <c r="Q23" s="96"/>
    </row>
    <row r="24" spans="1:17" ht="14" thickBot="1" x14ac:dyDescent="0.2">
      <c r="A24" s="100"/>
      <c r="B24" s="90" t="s">
        <v>7</v>
      </c>
      <c r="C24" s="94"/>
      <c r="D24" s="91" t="s">
        <v>7</v>
      </c>
      <c r="E24" s="88"/>
      <c r="F24" s="91"/>
      <c r="G24" s="92"/>
      <c r="H24" s="91" t="s">
        <v>7</v>
      </c>
      <c r="I24" s="88"/>
      <c r="J24" s="91" t="s">
        <v>7</v>
      </c>
      <c r="K24" s="88"/>
      <c r="L24" s="91" t="s">
        <v>7</v>
      </c>
      <c r="M24" s="88"/>
      <c r="N24" s="91"/>
      <c r="O24" s="91"/>
      <c r="P24" s="89"/>
      <c r="Q24" s="96"/>
    </row>
    <row r="25" spans="1:17" ht="14" thickBot="1" x14ac:dyDescent="0.2">
      <c r="A25" s="96"/>
      <c r="B25" s="90"/>
      <c r="C25" s="76" t="s">
        <v>0</v>
      </c>
      <c r="D25" s="18">
        <v>1</v>
      </c>
      <c r="E25" s="18">
        <v>2</v>
      </c>
      <c r="F25" s="18">
        <v>3</v>
      </c>
      <c r="G25" s="18">
        <v>4</v>
      </c>
      <c r="H25" s="18">
        <v>5</v>
      </c>
      <c r="I25" s="18">
        <v>6</v>
      </c>
      <c r="J25" s="18">
        <v>7</v>
      </c>
      <c r="K25" s="18">
        <v>8</v>
      </c>
      <c r="L25" s="18">
        <v>9</v>
      </c>
      <c r="M25" s="18">
        <v>10</v>
      </c>
      <c r="N25" s="18">
        <v>11</v>
      </c>
      <c r="O25" s="19">
        <v>12</v>
      </c>
      <c r="P25" s="89"/>
      <c r="Q25" s="96"/>
    </row>
    <row r="26" spans="1:17" x14ac:dyDescent="0.15">
      <c r="A26" s="100"/>
      <c r="B26" s="90"/>
      <c r="C26" s="56" t="s">
        <v>11</v>
      </c>
      <c r="D26" s="20">
        <f t="shared" ref="D26:O26" ca="1" si="5">D16*$D$20</f>
        <v>0</v>
      </c>
      <c r="E26" s="21">
        <f t="shared" ca="1" si="5"/>
        <v>0</v>
      </c>
      <c r="F26" s="21">
        <f t="shared" ca="1" si="5"/>
        <v>0</v>
      </c>
      <c r="G26" s="21">
        <f t="shared" ca="1" si="5"/>
        <v>240</v>
      </c>
      <c r="H26" s="21">
        <f t="shared" ca="1" si="5"/>
        <v>0</v>
      </c>
      <c r="I26" s="21">
        <f t="shared" ca="1" si="5"/>
        <v>900</v>
      </c>
      <c r="J26" s="21">
        <f t="shared" ca="1" si="5"/>
        <v>0</v>
      </c>
      <c r="K26" s="21">
        <f t="shared" ca="1" si="5"/>
        <v>0</v>
      </c>
      <c r="L26" s="21">
        <f t="shared" ca="1" si="5"/>
        <v>660</v>
      </c>
      <c r="M26" s="21">
        <f t="shared" ca="1" si="5"/>
        <v>0</v>
      </c>
      <c r="N26" s="21">
        <f t="shared" ca="1" si="5"/>
        <v>0</v>
      </c>
      <c r="O26" s="22">
        <f t="shared" ca="1" si="5"/>
        <v>0</v>
      </c>
      <c r="P26" s="89"/>
      <c r="Q26" s="96"/>
    </row>
    <row r="27" spans="1:17" x14ac:dyDescent="0.15">
      <c r="A27" s="100"/>
      <c r="B27" s="90"/>
      <c r="C27" s="56" t="s">
        <v>12</v>
      </c>
      <c r="D27" s="23">
        <v>0</v>
      </c>
      <c r="E27" s="24">
        <f t="shared" ref="E27:O27" ca="1" si="6">D30</f>
        <v>0</v>
      </c>
      <c r="F27" s="24">
        <f t="shared" ca="1" si="6"/>
        <v>0</v>
      </c>
      <c r="G27" s="24">
        <f t="shared" ca="1" si="6"/>
        <v>0</v>
      </c>
      <c r="H27" s="24">
        <f t="shared" ca="1" si="6"/>
        <v>0</v>
      </c>
      <c r="I27" s="24">
        <f t="shared" ca="1" si="6"/>
        <v>0</v>
      </c>
      <c r="J27" s="24">
        <f t="shared" ca="1" si="6"/>
        <v>0</v>
      </c>
      <c r="K27" s="24">
        <f t="shared" ca="1" si="6"/>
        <v>0</v>
      </c>
      <c r="L27" s="24">
        <f t="shared" ca="1" si="6"/>
        <v>0</v>
      </c>
      <c r="M27" s="24">
        <f t="shared" ca="1" si="6"/>
        <v>0</v>
      </c>
      <c r="N27" s="24">
        <f t="shared" ca="1" si="6"/>
        <v>0</v>
      </c>
      <c r="O27" s="25">
        <f t="shared" ca="1" si="6"/>
        <v>0</v>
      </c>
      <c r="P27" s="89"/>
      <c r="Q27" s="96"/>
    </row>
    <row r="28" spans="1:17" x14ac:dyDescent="0.15">
      <c r="A28" s="100"/>
      <c r="B28" s="90"/>
      <c r="C28" s="56" t="s">
        <v>27</v>
      </c>
      <c r="D28" s="32">
        <v>0</v>
      </c>
      <c r="E28" s="33">
        <v>0</v>
      </c>
      <c r="F28" s="33">
        <v>0</v>
      </c>
      <c r="G28" s="33">
        <v>240</v>
      </c>
      <c r="H28" s="33">
        <v>0</v>
      </c>
      <c r="I28" s="33">
        <v>900</v>
      </c>
      <c r="J28" s="33">
        <v>0</v>
      </c>
      <c r="K28" s="33">
        <v>0</v>
      </c>
      <c r="L28" s="33">
        <v>660</v>
      </c>
      <c r="M28" s="33">
        <v>0</v>
      </c>
      <c r="N28" s="33">
        <v>0</v>
      </c>
      <c r="O28" s="34">
        <v>0</v>
      </c>
      <c r="P28" s="89"/>
      <c r="Q28" s="96"/>
    </row>
    <row r="29" spans="1:17" x14ac:dyDescent="0.15">
      <c r="A29" s="100"/>
      <c r="B29" s="90"/>
      <c r="C29" s="56" t="s">
        <v>1</v>
      </c>
      <c r="D29" s="23">
        <f t="shared" ref="D29:O29" si="7">$D$23*D43</f>
        <v>0</v>
      </c>
      <c r="E29" s="24">
        <f t="shared" si="7"/>
        <v>0</v>
      </c>
      <c r="F29" s="24">
        <f t="shared" si="7"/>
        <v>0</v>
      </c>
      <c r="G29" s="24">
        <f t="shared" si="7"/>
        <v>1000</v>
      </c>
      <c r="H29" s="24">
        <f t="shared" si="7"/>
        <v>0</v>
      </c>
      <c r="I29" s="24">
        <f t="shared" si="7"/>
        <v>1000</v>
      </c>
      <c r="J29" s="24">
        <f t="shared" si="7"/>
        <v>0</v>
      </c>
      <c r="K29" s="24">
        <f t="shared" si="7"/>
        <v>0</v>
      </c>
      <c r="L29" s="24">
        <f t="shared" si="7"/>
        <v>1000</v>
      </c>
      <c r="M29" s="24">
        <f t="shared" si="7"/>
        <v>0</v>
      </c>
      <c r="N29" s="24">
        <f t="shared" si="7"/>
        <v>0</v>
      </c>
      <c r="O29" s="25">
        <f t="shared" si="7"/>
        <v>0</v>
      </c>
      <c r="P29" s="89"/>
      <c r="Q29" s="96"/>
    </row>
    <row r="30" spans="1:17" x14ac:dyDescent="0.15">
      <c r="A30" s="100"/>
      <c r="B30" s="90"/>
      <c r="C30" s="56" t="s">
        <v>13</v>
      </c>
      <c r="D30" s="23">
        <f t="shared" ref="D30:O30" ca="1" si="8">D27+D28-D26</f>
        <v>0</v>
      </c>
      <c r="E30" s="24">
        <f t="shared" ca="1" si="8"/>
        <v>0</v>
      </c>
      <c r="F30" s="24">
        <f t="shared" ca="1" si="8"/>
        <v>0</v>
      </c>
      <c r="G30" s="24">
        <f t="shared" ca="1" si="8"/>
        <v>0</v>
      </c>
      <c r="H30" s="24">
        <f t="shared" ca="1" si="8"/>
        <v>0</v>
      </c>
      <c r="I30" s="24">
        <f t="shared" ca="1" si="8"/>
        <v>0</v>
      </c>
      <c r="J30" s="24">
        <f t="shared" ca="1" si="8"/>
        <v>0</v>
      </c>
      <c r="K30" s="24">
        <f t="shared" ca="1" si="8"/>
        <v>0</v>
      </c>
      <c r="L30" s="24">
        <f t="shared" ca="1" si="8"/>
        <v>0</v>
      </c>
      <c r="M30" s="24">
        <f t="shared" ca="1" si="8"/>
        <v>0</v>
      </c>
      <c r="N30" s="24">
        <f t="shared" ca="1" si="8"/>
        <v>0</v>
      </c>
      <c r="O30" s="25">
        <f t="shared" ca="1" si="8"/>
        <v>0</v>
      </c>
      <c r="P30" s="89"/>
      <c r="Q30" s="96"/>
    </row>
    <row r="31" spans="1:17" ht="14" thickBot="1" x14ac:dyDescent="0.2">
      <c r="A31" s="100"/>
      <c r="B31" s="90"/>
      <c r="C31" s="57" t="s">
        <v>14</v>
      </c>
      <c r="D31" s="38">
        <f ca="1">OFFSET(D31,-3,$D$19,1,1)</f>
        <v>0</v>
      </c>
      <c r="E31" s="38">
        <f t="shared" ref="E31:O31" ca="1" si="9">OFFSET(E31,-3,$D$19,1,1)</f>
        <v>240</v>
      </c>
      <c r="F31" s="38">
        <f t="shared" ca="1" si="9"/>
        <v>0</v>
      </c>
      <c r="G31" s="38">
        <f t="shared" ca="1" si="9"/>
        <v>900</v>
      </c>
      <c r="H31" s="38">
        <f t="shared" ca="1" si="9"/>
        <v>0</v>
      </c>
      <c r="I31" s="38">
        <f t="shared" ca="1" si="9"/>
        <v>0</v>
      </c>
      <c r="J31" s="38">
        <f t="shared" ca="1" si="9"/>
        <v>660</v>
      </c>
      <c r="K31" s="38">
        <f t="shared" ca="1" si="9"/>
        <v>0</v>
      </c>
      <c r="L31" s="38">
        <f t="shared" ca="1" si="9"/>
        <v>0</v>
      </c>
      <c r="M31" s="38">
        <f t="shared" ca="1" si="9"/>
        <v>0</v>
      </c>
      <c r="N31" s="38">
        <f t="shared" ca="1" si="9"/>
        <v>0</v>
      </c>
      <c r="O31" s="50">
        <f t="shared" ca="1" si="9"/>
        <v>0</v>
      </c>
      <c r="P31" s="89"/>
      <c r="Q31" s="96"/>
    </row>
    <row r="32" spans="1:17" ht="14" thickBot="1" x14ac:dyDescent="0.2">
      <c r="A32" s="100"/>
      <c r="B32" s="93"/>
      <c r="C32" s="101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2"/>
      <c r="Q32" s="96"/>
    </row>
    <row r="33" spans="1:17" x14ac:dyDescent="0.15">
      <c r="A33" s="100"/>
      <c r="B33" s="1"/>
      <c r="C33" s="61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Q33" s="96"/>
    </row>
    <row r="34" spans="1:17" ht="14" thickBot="1" x14ac:dyDescent="0.2">
      <c r="A34" s="100"/>
      <c r="B34" s="1"/>
      <c r="C34" s="6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Q34" s="96"/>
    </row>
    <row r="35" spans="1:17" x14ac:dyDescent="0.15">
      <c r="A35" s="1"/>
      <c r="B35" s="1"/>
      <c r="C35" s="63" t="s">
        <v>3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5"/>
      <c r="Q35" s="96"/>
    </row>
    <row r="36" spans="1:17" x14ac:dyDescent="0.15">
      <c r="A36" s="1"/>
      <c r="B36" s="1"/>
      <c r="C36" s="66" t="s">
        <v>15</v>
      </c>
      <c r="D36" s="81">
        <v>0</v>
      </c>
      <c r="E36" s="81">
        <v>0</v>
      </c>
      <c r="F36" s="81">
        <v>0</v>
      </c>
      <c r="G36" s="81">
        <v>0</v>
      </c>
      <c r="H36" s="81">
        <v>0</v>
      </c>
      <c r="I36" s="81">
        <v>1</v>
      </c>
      <c r="J36" s="81">
        <v>0</v>
      </c>
      <c r="K36" s="81">
        <v>1</v>
      </c>
      <c r="L36" s="81">
        <v>0</v>
      </c>
      <c r="M36" s="81">
        <v>0</v>
      </c>
      <c r="N36" s="81">
        <v>1</v>
      </c>
      <c r="O36" s="81">
        <v>0</v>
      </c>
      <c r="P36" s="85">
        <v>600</v>
      </c>
    </row>
    <row r="37" spans="1:17" x14ac:dyDescent="0.15">
      <c r="A37" s="1"/>
      <c r="B37" s="1"/>
      <c r="C37" s="66" t="s">
        <v>21</v>
      </c>
      <c r="D37" s="46">
        <f t="shared" ref="D37:O37" si="10">$D$6*D36</f>
        <v>0</v>
      </c>
      <c r="E37" s="46">
        <f t="shared" si="10"/>
        <v>0</v>
      </c>
      <c r="F37" s="46">
        <f t="shared" si="10"/>
        <v>0</v>
      </c>
      <c r="G37" s="46">
        <f t="shared" si="10"/>
        <v>0</v>
      </c>
      <c r="H37" s="46">
        <f t="shared" si="10"/>
        <v>0</v>
      </c>
      <c r="I37" s="46">
        <f t="shared" si="10"/>
        <v>1000</v>
      </c>
      <c r="J37" s="46">
        <f t="shared" si="10"/>
        <v>0</v>
      </c>
      <c r="K37" s="46">
        <f t="shared" si="10"/>
        <v>1000</v>
      </c>
      <c r="L37" s="46">
        <f t="shared" si="10"/>
        <v>0</v>
      </c>
      <c r="M37" s="46">
        <f t="shared" si="10"/>
        <v>0</v>
      </c>
      <c r="N37" s="46">
        <f t="shared" si="10"/>
        <v>1000</v>
      </c>
      <c r="O37" s="67">
        <f t="shared" si="10"/>
        <v>0</v>
      </c>
    </row>
    <row r="38" spans="1:17" x14ac:dyDescent="0.15">
      <c r="A38" s="1"/>
      <c r="B38" s="1"/>
      <c r="C38" s="66" t="s">
        <v>22</v>
      </c>
      <c r="D38" s="46">
        <f t="shared" ref="D38:O38" si="11">D15*$D$7</f>
        <v>0</v>
      </c>
      <c r="E38" s="46">
        <f t="shared" si="11"/>
        <v>0</v>
      </c>
      <c r="F38" s="46">
        <f t="shared" si="11"/>
        <v>0</v>
      </c>
      <c r="G38" s="46">
        <f t="shared" si="11"/>
        <v>0</v>
      </c>
      <c r="H38" s="46">
        <f t="shared" si="11"/>
        <v>0</v>
      </c>
      <c r="I38" s="46">
        <f t="shared" si="11"/>
        <v>250</v>
      </c>
      <c r="J38" s="46">
        <f t="shared" si="11"/>
        <v>0</v>
      </c>
      <c r="K38" s="46">
        <f t="shared" si="11"/>
        <v>500</v>
      </c>
      <c r="L38" s="46">
        <f t="shared" si="11"/>
        <v>350</v>
      </c>
      <c r="M38" s="46">
        <f t="shared" si="11"/>
        <v>0</v>
      </c>
      <c r="N38" s="46">
        <f t="shared" si="11"/>
        <v>200</v>
      </c>
      <c r="O38" s="67">
        <f t="shared" si="11"/>
        <v>0</v>
      </c>
    </row>
    <row r="39" spans="1:17" ht="14" thickBot="1" x14ac:dyDescent="0.2">
      <c r="A39" s="1"/>
      <c r="B39" s="1"/>
      <c r="C39" s="68" t="s">
        <v>23</v>
      </c>
      <c r="D39" s="69">
        <f t="shared" ref="D39:O39" si="12">D37+D38</f>
        <v>0</v>
      </c>
      <c r="E39" s="69">
        <f t="shared" si="12"/>
        <v>0</v>
      </c>
      <c r="F39" s="69">
        <f t="shared" si="12"/>
        <v>0</v>
      </c>
      <c r="G39" s="69">
        <f t="shared" si="12"/>
        <v>0</v>
      </c>
      <c r="H39" s="69">
        <f t="shared" si="12"/>
        <v>0</v>
      </c>
      <c r="I39" s="69">
        <f t="shared" si="12"/>
        <v>1250</v>
      </c>
      <c r="J39" s="69">
        <f t="shared" si="12"/>
        <v>0</v>
      </c>
      <c r="K39" s="69">
        <f t="shared" si="12"/>
        <v>1500</v>
      </c>
      <c r="L39" s="69">
        <f t="shared" si="12"/>
        <v>350</v>
      </c>
      <c r="M39" s="69">
        <f t="shared" si="12"/>
        <v>0</v>
      </c>
      <c r="N39" s="69">
        <f t="shared" si="12"/>
        <v>1200</v>
      </c>
      <c r="O39" s="70">
        <f t="shared" si="12"/>
        <v>0</v>
      </c>
    </row>
    <row r="40" spans="1:17" x14ac:dyDescent="0.15">
      <c r="A40" s="1"/>
      <c r="B40" s="1"/>
      <c r="C40" s="66"/>
      <c r="D40" s="84">
        <f>$P$36*D36-D13</f>
        <v>0</v>
      </c>
      <c r="E40" s="84">
        <f t="shared" ref="E40:O40" si="13">$P$36*E36-E13</f>
        <v>0</v>
      </c>
      <c r="F40" s="84">
        <f t="shared" si="13"/>
        <v>0</v>
      </c>
      <c r="G40" s="84">
        <f t="shared" si="13"/>
        <v>0</v>
      </c>
      <c r="H40" s="84">
        <f t="shared" si="13"/>
        <v>0</v>
      </c>
      <c r="I40" s="84">
        <f t="shared" si="13"/>
        <v>520</v>
      </c>
      <c r="J40" s="84">
        <f t="shared" si="13"/>
        <v>0</v>
      </c>
      <c r="K40" s="84">
        <f t="shared" si="13"/>
        <v>300</v>
      </c>
      <c r="L40" s="84">
        <f t="shared" si="13"/>
        <v>0</v>
      </c>
      <c r="M40" s="84">
        <f t="shared" si="13"/>
        <v>0</v>
      </c>
      <c r="N40" s="84">
        <f t="shared" si="13"/>
        <v>380</v>
      </c>
      <c r="O40" s="84">
        <f t="shared" si="13"/>
        <v>0</v>
      </c>
      <c r="P40" t="s">
        <v>28</v>
      </c>
    </row>
    <row r="41" spans="1:17" ht="14" thickBot="1" x14ac:dyDescent="0.2">
      <c r="A41" s="1"/>
      <c r="B41" s="1"/>
      <c r="C41" s="66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3"/>
    </row>
    <row r="42" spans="1:17" x14ac:dyDescent="0.15">
      <c r="C42" s="63" t="s">
        <v>4</v>
      </c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10"/>
    </row>
    <row r="43" spans="1:17" x14ac:dyDescent="0.15">
      <c r="C43" s="66" t="s">
        <v>15</v>
      </c>
      <c r="D43" s="81">
        <v>0</v>
      </c>
      <c r="E43" s="81">
        <v>0</v>
      </c>
      <c r="F43" s="81">
        <v>0</v>
      </c>
      <c r="G43" s="81">
        <v>1</v>
      </c>
      <c r="H43" s="81">
        <v>0</v>
      </c>
      <c r="I43" s="81">
        <v>1</v>
      </c>
      <c r="J43" s="81">
        <v>0</v>
      </c>
      <c r="K43" s="81">
        <v>0</v>
      </c>
      <c r="L43" s="81">
        <v>1</v>
      </c>
      <c r="M43" s="81">
        <v>0</v>
      </c>
      <c r="N43" s="81">
        <v>0</v>
      </c>
      <c r="O43" s="81">
        <v>0</v>
      </c>
      <c r="P43" s="85">
        <v>1800</v>
      </c>
    </row>
    <row r="44" spans="1:17" x14ac:dyDescent="0.15">
      <c r="C44" s="66" t="s">
        <v>21</v>
      </c>
      <c r="D44" s="60">
        <f t="shared" ref="D44:O44" si="14">$D$21*D43</f>
        <v>0</v>
      </c>
      <c r="E44" s="60">
        <f t="shared" si="14"/>
        <v>0</v>
      </c>
      <c r="F44" s="60">
        <f t="shared" si="14"/>
        <v>0</v>
      </c>
      <c r="G44" s="60">
        <f t="shared" si="14"/>
        <v>500</v>
      </c>
      <c r="H44" s="60">
        <f t="shared" si="14"/>
        <v>0</v>
      </c>
      <c r="I44" s="60">
        <f t="shared" si="14"/>
        <v>500</v>
      </c>
      <c r="J44" s="60">
        <f t="shared" si="14"/>
        <v>0</v>
      </c>
      <c r="K44" s="60">
        <f t="shared" si="14"/>
        <v>0</v>
      </c>
      <c r="L44" s="60">
        <f t="shared" si="14"/>
        <v>500</v>
      </c>
      <c r="M44" s="60">
        <f t="shared" si="14"/>
        <v>0</v>
      </c>
      <c r="N44" s="60">
        <f t="shared" si="14"/>
        <v>0</v>
      </c>
      <c r="O44" s="73">
        <f t="shared" si="14"/>
        <v>0</v>
      </c>
    </row>
    <row r="45" spans="1:17" x14ac:dyDescent="0.15">
      <c r="C45" s="66" t="s">
        <v>22</v>
      </c>
      <c r="D45" s="60">
        <f t="shared" ref="D45:O45" ca="1" si="15">D30*$D$22</f>
        <v>0</v>
      </c>
      <c r="E45" s="60">
        <f t="shared" ca="1" si="15"/>
        <v>0</v>
      </c>
      <c r="F45" s="60">
        <f t="shared" ca="1" si="15"/>
        <v>0</v>
      </c>
      <c r="G45" s="60">
        <f t="shared" ca="1" si="15"/>
        <v>0</v>
      </c>
      <c r="H45" s="60">
        <f t="shared" ca="1" si="15"/>
        <v>0</v>
      </c>
      <c r="I45" s="60">
        <f t="shared" ca="1" si="15"/>
        <v>0</v>
      </c>
      <c r="J45" s="60">
        <f t="shared" ca="1" si="15"/>
        <v>0</v>
      </c>
      <c r="K45" s="60">
        <f t="shared" ca="1" si="15"/>
        <v>0</v>
      </c>
      <c r="L45" s="60">
        <f t="shared" ca="1" si="15"/>
        <v>0</v>
      </c>
      <c r="M45" s="60">
        <f t="shared" ca="1" si="15"/>
        <v>0</v>
      </c>
      <c r="N45" s="60">
        <f t="shared" ca="1" si="15"/>
        <v>0</v>
      </c>
      <c r="O45" s="73">
        <f t="shared" ca="1" si="15"/>
        <v>0</v>
      </c>
    </row>
    <row r="46" spans="1:17" ht="14" thickBot="1" x14ac:dyDescent="0.2">
      <c r="C46" s="68" t="s">
        <v>23</v>
      </c>
      <c r="D46" s="74">
        <f t="shared" ref="D46:O46" ca="1" si="16">D44+D45</f>
        <v>0</v>
      </c>
      <c r="E46" s="74">
        <f t="shared" ca="1" si="16"/>
        <v>0</v>
      </c>
      <c r="F46" s="74">
        <f t="shared" ca="1" si="16"/>
        <v>0</v>
      </c>
      <c r="G46" s="74">
        <f t="shared" ca="1" si="16"/>
        <v>500</v>
      </c>
      <c r="H46" s="74">
        <f t="shared" ca="1" si="16"/>
        <v>0</v>
      </c>
      <c r="I46" s="74">
        <f t="shared" ca="1" si="16"/>
        <v>500</v>
      </c>
      <c r="J46" s="74">
        <f t="shared" ca="1" si="16"/>
        <v>0</v>
      </c>
      <c r="K46" s="74">
        <f t="shared" ca="1" si="16"/>
        <v>0</v>
      </c>
      <c r="L46" s="74">
        <f t="shared" ca="1" si="16"/>
        <v>500</v>
      </c>
      <c r="M46" s="74">
        <f t="shared" ca="1" si="16"/>
        <v>0</v>
      </c>
      <c r="N46" s="74">
        <f t="shared" ca="1" si="16"/>
        <v>0</v>
      </c>
      <c r="O46" s="75">
        <f t="shared" ca="1" si="16"/>
        <v>0</v>
      </c>
    </row>
    <row r="47" spans="1:17" x14ac:dyDescent="0.15">
      <c r="D47" s="84">
        <f t="shared" ref="D47:O47" si="17">$P$43*D43-D28</f>
        <v>0</v>
      </c>
      <c r="E47" s="84">
        <f t="shared" si="17"/>
        <v>0</v>
      </c>
      <c r="F47" s="84">
        <f t="shared" si="17"/>
        <v>0</v>
      </c>
      <c r="G47" s="84">
        <f t="shared" si="17"/>
        <v>1560</v>
      </c>
      <c r="H47" s="84">
        <f t="shared" si="17"/>
        <v>0</v>
      </c>
      <c r="I47" s="84">
        <f t="shared" si="17"/>
        <v>900</v>
      </c>
      <c r="J47" s="84">
        <f t="shared" si="17"/>
        <v>0</v>
      </c>
      <c r="K47" s="84">
        <f t="shared" si="17"/>
        <v>0</v>
      </c>
      <c r="L47" s="84">
        <f t="shared" si="17"/>
        <v>1140</v>
      </c>
      <c r="M47" s="84">
        <f t="shared" si="17"/>
        <v>0</v>
      </c>
      <c r="N47" s="84">
        <f t="shared" si="17"/>
        <v>0</v>
      </c>
      <c r="O47" s="84">
        <f t="shared" si="17"/>
        <v>0</v>
      </c>
      <c r="P47" t="s">
        <v>28</v>
      </c>
    </row>
    <row r="48" spans="1:17" x14ac:dyDescent="0.15"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4:15" x14ac:dyDescent="0.15"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</row>
    <row r="50" spans="4:15" x14ac:dyDescent="0.15"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</sheetData>
  <mergeCells count="2">
    <mergeCell ref="B4:P4"/>
    <mergeCell ref="B18:P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="120" zoomScaleNormal="120" zoomScalePageLayoutView="150" workbookViewId="0">
      <selection activeCell="D2" sqref="D2"/>
    </sheetView>
  </sheetViews>
  <sheetFormatPr baseColWidth="10" defaultColWidth="8.83203125" defaultRowHeight="13" x14ac:dyDescent="0.15"/>
  <cols>
    <col min="1" max="1" width="5.5" customWidth="1"/>
    <col min="2" max="2" width="1.5" bestFit="1" customWidth="1"/>
    <col min="3" max="3" width="19.6640625" bestFit="1" customWidth="1"/>
    <col min="4" max="4" width="9.83203125" style="8" bestFit="1" customWidth="1"/>
    <col min="5" max="5" width="7.6640625" style="8" customWidth="1"/>
    <col min="6" max="6" width="8.6640625" style="8" bestFit="1" customWidth="1"/>
    <col min="7" max="7" width="9.33203125" style="8" bestFit="1" customWidth="1"/>
    <col min="8" max="15" width="7.6640625" style="8" customWidth="1"/>
    <col min="16" max="16" width="2.6640625" customWidth="1"/>
  </cols>
  <sheetData>
    <row r="1" spans="1:19" ht="14" thickBot="1" x14ac:dyDescent="0.2">
      <c r="A1" s="96"/>
      <c r="B1" s="96"/>
      <c r="C1" s="96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96"/>
      <c r="Q1" s="96"/>
    </row>
    <row r="2" spans="1:19" ht="17" thickBot="1" x14ac:dyDescent="0.25">
      <c r="A2" s="96"/>
      <c r="B2" s="96"/>
      <c r="C2" s="97" t="s">
        <v>24</v>
      </c>
      <c r="D2" s="95">
        <f ca="1">G7+G22</f>
        <v>11340</v>
      </c>
      <c r="E2" s="48"/>
      <c r="F2" s="98" t="s">
        <v>25</v>
      </c>
      <c r="G2" s="99">
        <f>G7</f>
        <v>7000</v>
      </c>
      <c r="H2" s="98" t="s">
        <v>26</v>
      </c>
      <c r="I2" s="99">
        <f ca="1">G22</f>
        <v>4340</v>
      </c>
      <c r="J2" s="48"/>
      <c r="K2" s="48"/>
      <c r="L2" s="48"/>
      <c r="M2" s="48"/>
      <c r="N2" s="48"/>
      <c r="O2" s="48"/>
      <c r="P2" s="96"/>
      <c r="Q2" s="96"/>
      <c r="R2" s="43"/>
      <c r="S2" s="4" t="s">
        <v>16</v>
      </c>
    </row>
    <row r="3" spans="1:19" ht="14" thickBot="1" x14ac:dyDescent="0.2">
      <c r="A3" s="96"/>
      <c r="B3" s="96"/>
      <c r="C3" s="96"/>
      <c r="D3" s="48"/>
      <c r="E3" s="48"/>
      <c r="F3" s="48"/>
      <c r="G3" s="78"/>
      <c r="H3" s="48"/>
      <c r="I3" s="48"/>
      <c r="J3" s="48"/>
      <c r="K3" s="48"/>
      <c r="L3" s="48"/>
      <c r="M3" s="48"/>
      <c r="N3" s="48"/>
      <c r="O3" s="48"/>
      <c r="P3" s="96"/>
      <c r="Q3" s="96"/>
      <c r="R3" s="47"/>
      <c r="S3" s="4" t="s">
        <v>17</v>
      </c>
    </row>
    <row r="4" spans="1:19" ht="17" thickBot="1" x14ac:dyDescent="0.25">
      <c r="A4" s="96"/>
      <c r="B4" s="141" t="s">
        <v>30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3"/>
      <c r="Q4" s="96"/>
      <c r="R4" s="86"/>
      <c r="S4" s="4" t="s">
        <v>18</v>
      </c>
    </row>
    <row r="5" spans="1:19" x14ac:dyDescent="0.15">
      <c r="A5" s="96"/>
      <c r="B5" s="87"/>
      <c r="C5" s="58" t="s">
        <v>5</v>
      </c>
      <c r="D5" s="52">
        <v>2</v>
      </c>
      <c r="E5" s="88" t="s">
        <v>34</v>
      </c>
      <c r="F5" s="88"/>
      <c r="G5" s="9">
        <f>SUM(D37:O37)</f>
        <v>7000</v>
      </c>
      <c r="H5" s="5" t="s">
        <v>8</v>
      </c>
      <c r="I5" s="10"/>
      <c r="J5" s="88"/>
      <c r="K5" s="88"/>
      <c r="L5" s="88"/>
      <c r="M5" s="88"/>
      <c r="N5" s="88"/>
      <c r="O5" s="88"/>
      <c r="P5" s="89"/>
      <c r="Q5" s="96"/>
    </row>
    <row r="6" spans="1:19" ht="14" thickBot="1" x14ac:dyDescent="0.2">
      <c r="A6" s="96"/>
      <c r="B6" s="87"/>
      <c r="C6" s="58" t="s">
        <v>2</v>
      </c>
      <c r="D6" s="53">
        <v>1000</v>
      </c>
      <c r="E6" s="88" t="s">
        <v>31</v>
      </c>
      <c r="F6" s="88"/>
      <c r="G6" s="11">
        <f>SUM(D38:O38)</f>
        <v>0</v>
      </c>
      <c r="H6" s="6" t="s">
        <v>9</v>
      </c>
      <c r="I6" s="12"/>
      <c r="J6" s="88"/>
      <c r="K6" s="88"/>
      <c r="L6" s="88"/>
      <c r="M6" s="88"/>
      <c r="N6" s="88"/>
      <c r="O6" s="88"/>
      <c r="P6" s="89"/>
      <c r="Q6" s="96"/>
    </row>
    <row r="7" spans="1:19" ht="14" thickBot="1" x14ac:dyDescent="0.2">
      <c r="A7" s="96"/>
      <c r="B7" s="90"/>
      <c r="C7" s="58" t="s">
        <v>6</v>
      </c>
      <c r="D7" s="54">
        <v>5</v>
      </c>
      <c r="E7" s="88" t="s">
        <v>32</v>
      </c>
      <c r="F7" s="88"/>
      <c r="G7" s="13">
        <f>SUM(D39:O39)</f>
        <v>7000</v>
      </c>
      <c r="H7" s="14" t="s">
        <v>10</v>
      </c>
      <c r="I7" s="15"/>
      <c r="J7" s="88"/>
      <c r="K7" s="88"/>
      <c r="L7" s="88"/>
      <c r="M7" s="88"/>
      <c r="N7" s="88"/>
      <c r="O7" s="88"/>
      <c r="P7" s="89"/>
      <c r="Q7" s="96"/>
    </row>
    <row r="8" spans="1:19" ht="14" thickBot="1" x14ac:dyDescent="0.2">
      <c r="A8" s="100"/>
      <c r="B8" s="90"/>
      <c r="C8" s="59" t="s">
        <v>36</v>
      </c>
      <c r="D8" s="55">
        <v>1000</v>
      </c>
      <c r="E8" s="88" t="s">
        <v>33</v>
      </c>
      <c r="F8" s="91"/>
      <c r="G8" s="88"/>
      <c r="H8" s="88"/>
      <c r="I8" s="88"/>
      <c r="J8" s="91" t="s">
        <v>7</v>
      </c>
      <c r="K8" s="88"/>
      <c r="L8" s="91" t="s">
        <v>7</v>
      </c>
      <c r="M8" s="88"/>
      <c r="N8" s="91"/>
      <c r="O8" s="91"/>
      <c r="P8" s="89"/>
      <c r="Q8" s="96"/>
    </row>
    <row r="9" spans="1:19" ht="14" thickBot="1" x14ac:dyDescent="0.2">
      <c r="A9" s="100"/>
      <c r="B9" s="90"/>
      <c r="C9" s="3"/>
      <c r="D9" s="91"/>
      <c r="E9" s="88"/>
      <c r="F9" s="91"/>
      <c r="G9" s="92"/>
      <c r="H9" s="91"/>
      <c r="I9" s="88"/>
      <c r="J9" s="91"/>
      <c r="K9" s="88"/>
      <c r="L9" s="91"/>
      <c r="M9" s="88"/>
      <c r="N9" s="91"/>
      <c r="O9" s="91"/>
      <c r="P9" s="89"/>
      <c r="Q9" s="96"/>
    </row>
    <row r="10" spans="1:19" ht="14" thickBot="1" x14ac:dyDescent="0.2">
      <c r="A10" s="96"/>
      <c r="B10" s="90"/>
      <c r="C10" s="76" t="s">
        <v>0</v>
      </c>
      <c r="D10" s="18">
        <v>1</v>
      </c>
      <c r="E10" s="18">
        <v>2</v>
      </c>
      <c r="F10" s="18">
        <v>3</v>
      </c>
      <c r="G10" s="18">
        <v>4</v>
      </c>
      <c r="H10" s="18">
        <v>5</v>
      </c>
      <c r="I10" s="18">
        <v>6</v>
      </c>
      <c r="J10" s="18">
        <v>7</v>
      </c>
      <c r="K10" s="18">
        <v>8</v>
      </c>
      <c r="L10" s="18">
        <v>9</v>
      </c>
      <c r="M10" s="18">
        <v>10</v>
      </c>
      <c r="N10" s="18">
        <v>11</v>
      </c>
      <c r="O10" s="19">
        <v>12</v>
      </c>
      <c r="P10" s="89"/>
      <c r="Q10" s="96"/>
    </row>
    <row r="11" spans="1:19" x14ac:dyDescent="0.15">
      <c r="A11" s="100"/>
      <c r="B11" s="90"/>
      <c r="C11" s="56" t="s">
        <v>11</v>
      </c>
      <c r="D11" s="39">
        <v>0</v>
      </c>
      <c r="E11" s="40">
        <v>0</v>
      </c>
      <c r="F11" s="40">
        <v>0</v>
      </c>
      <c r="G11" s="40">
        <v>0</v>
      </c>
      <c r="H11" s="40">
        <v>0</v>
      </c>
      <c r="I11" s="40">
        <v>30</v>
      </c>
      <c r="J11" s="40">
        <v>50</v>
      </c>
      <c r="K11" s="40">
        <v>200</v>
      </c>
      <c r="L11" s="40">
        <v>30</v>
      </c>
      <c r="M11" s="40">
        <v>70</v>
      </c>
      <c r="N11" s="40">
        <v>180</v>
      </c>
      <c r="O11" s="41">
        <v>40</v>
      </c>
      <c r="P11" s="89"/>
      <c r="Q11" s="96"/>
    </row>
    <row r="12" spans="1:19" x14ac:dyDescent="0.15">
      <c r="A12" s="100"/>
      <c r="B12" s="90"/>
      <c r="C12" s="56" t="s">
        <v>12</v>
      </c>
      <c r="D12" s="23">
        <v>0</v>
      </c>
      <c r="E12" s="24">
        <f t="shared" ref="E12:N12" si="0">D15</f>
        <v>0</v>
      </c>
      <c r="F12" s="24">
        <f t="shared" si="0"/>
        <v>0</v>
      </c>
      <c r="G12" s="24">
        <f t="shared" si="0"/>
        <v>0</v>
      </c>
      <c r="H12" s="24">
        <f t="shared" si="0"/>
        <v>0</v>
      </c>
      <c r="I12" s="24">
        <f t="shared" si="0"/>
        <v>0</v>
      </c>
      <c r="J12" s="24">
        <f t="shared" si="0"/>
        <v>0</v>
      </c>
      <c r="K12" s="24">
        <f t="shared" si="0"/>
        <v>0</v>
      </c>
      <c r="L12" s="24">
        <f t="shared" si="0"/>
        <v>0</v>
      </c>
      <c r="M12" s="24">
        <f t="shared" si="0"/>
        <v>0</v>
      </c>
      <c r="N12" s="24">
        <f t="shared" si="0"/>
        <v>0</v>
      </c>
      <c r="O12" s="25">
        <v>0</v>
      </c>
      <c r="P12" s="89"/>
      <c r="Q12" s="96"/>
    </row>
    <row r="13" spans="1:19" x14ac:dyDescent="0.15">
      <c r="A13" s="100"/>
      <c r="B13" s="90"/>
      <c r="C13" s="56" t="s">
        <v>27</v>
      </c>
      <c r="D13" s="32">
        <v>0</v>
      </c>
      <c r="E13" s="33">
        <v>0</v>
      </c>
      <c r="F13" s="33">
        <v>0</v>
      </c>
      <c r="G13" s="33">
        <v>0</v>
      </c>
      <c r="H13" s="33">
        <v>0</v>
      </c>
      <c r="I13" s="33">
        <v>30</v>
      </c>
      <c r="J13" s="33">
        <v>50</v>
      </c>
      <c r="K13" s="33">
        <v>200</v>
      </c>
      <c r="L13" s="33">
        <v>30</v>
      </c>
      <c r="M13" s="33">
        <v>70</v>
      </c>
      <c r="N13" s="33">
        <v>180</v>
      </c>
      <c r="O13" s="34">
        <v>40</v>
      </c>
      <c r="P13" s="89"/>
      <c r="Q13" s="96"/>
    </row>
    <row r="14" spans="1:19" hidden="1" x14ac:dyDescent="0.15">
      <c r="A14" s="100"/>
      <c r="B14" s="90"/>
      <c r="C14" s="56" t="s">
        <v>1</v>
      </c>
      <c r="D14" s="42">
        <f t="shared" ref="D14:O14" si="1">$D$8*D36</f>
        <v>0</v>
      </c>
      <c r="E14" s="43">
        <f t="shared" si="1"/>
        <v>0</v>
      </c>
      <c r="F14" s="43">
        <f t="shared" si="1"/>
        <v>0</v>
      </c>
      <c r="G14" s="43">
        <f t="shared" si="1"/>
        <v>0</v>
      </c>
      <c r="H14" s="43">
        <f t="shared" si="1"/>
        <v>0</v>
      </c>
      <c r="I14" s="43">
        <f t="shared" si="1"/>
        <v>1000</v>
      </c>
      <c r="J14" s="43">
        <f t="shared" si="1"/>
        <v>1000</v>
      </c>
      <c r="K14" s="43">
        <f t="shared" si="1"/>
        <v>1000</v>
      </c>
      <c r="L14" s="43">
        <f t="shared" si="1"/>
        <v>1000</v>
      </c>
      <c r="M14" s="43">
        <f t="shared" si="1"/>
        <v>1000</v>
      </c>
      <c r="N14" s="43">
        <f t="shared" si="1"/>
        <v>1000</v>
      </c>
      <c r="O14" s="44">
        <f t="shared" si="1"/>
        <v>1000</v>
      </c>
      <c r="P14" s="89"/>
      <c r="Q14" s="96"/>
    </row>
    <row r="15" spans="1:19" x14ac:dyDescent="0.15">
      <c r="A15" s="100"/>
      <c r="B15" s="90"/>
      <c r="C15" s="56" t="s">
        <v>13</v>
      </c>
      <c r="D15" s="35">
        <f t="shared" ref="D15:O15" si="2">D12+D13-D11</f>
        <v>0</v>
      </c>
      <c r="E15" s="36">
        <f t="shared" si="2"/>
        <v>0</v>
      </c>
      <c r="F15" s="36">
        <f t="shared" si="2"/>
        <v>0</v>
      </c>
      <c r="G15" s="36">
        <f t="shared" si="2"/>
        <v>0</v>
      </c>
      <c r="H15" s="36">
        <f t="shared" si="2"/>
        <v>0</v>
      </c>
      <c r="I15" s="36">
        <f t="shared" si="2"/>
        <v>0</v>
      </c>
      <c r="J15" s="36">
        <f t="shared" si="2"/>
        <v>0</v>
      </c>
      <c r="K15" s="36">
        <f t="shared" si="2"/>
        <v>0</v>
      </c>
      <c r="L15" s="36">
        <f t="shared" si="2"/>
        <v>0</v>
      </c>
      <c r="M15" s="36">
        <f t="shared" si="2"/>
        <v>0</v>
      </c>
      <c r="N15" s="36">
        <f t="shared" si="2"/>
        <v>0</v>
      </c>
      <c r="O15" s="37">
        <f t="shared" si="2"/>
        <v>0</v>
      </c>
      <c r="P15" s="89"/>
      <c r="Q15" s="96"/>
    </row>
    <row r="16" spans="1:19" ht="14" thickBot="1" x14ac:dyDescent="0.2">
      <c r="A16" s="100"/>
      <c r="B16" s="93"/>
      <c r="C16" s="57" t="s">
        <v>14</v>
      </c>
      <c r="D16" s="38">
        <f t="shared" ref="D16:L16" ca="1" si="3">OFFSET(D16,-3,$D$5,1,1)</f>
        <v>0</v>
      </c>
      <c r="E16" s="38">
        <f t="shared" ca="1" si="3"/>
        <v>0</v>
      </c>
      <c r="F16" s="38">
        <f t="shared" ca="1" si="3"/>
        <v>0</v>
      </c>
      <c r="G16" s="38">
        <f t="shared" ca="1" si="3"/>
        <v>30</v>
      </c>
      <c r="H16" s="38">
        <f t="shared" ca="1" si="3"/>
        <v>50</v>
      </c>
      <c r="I16" s="38">
        <f t="shared" ca="1" si="3"/>
        <v>200</v>
      </c>
      <c r="J16" s="38">
        <f t="shared" ca="1" si="3"/>
        <v>30</v>
      </c>
      <c r="K16" s="38">
        <f t="shared" ca="1" si="3"/>
        <v>70</v>
      </c>
      <c r="L16" s="38">
        <f t="shared" ca="1" si="3"/>
        <v>180</v>
      </c>
      <c r="M16" s="38">
        <f ca="1">OFFSET(M16,-3,$D$5,1,1)</f>
        <v>40</v>
      </c>
      <c r="N16" s="38">
        <f t="shared" ref="N16:O16" ca="1" si="4">OFFSET(N16,-3,$D$5,1,1)</f>
        <v>0</v>
      </c>
      <c r="O16" s="38">
        <f t="shared" ca="1" si="4"/>
        <v>0</v>
      </c>
      <c r="P16" s="2"/>
      <c r="Q16" s="96"/>
    </row>
    <row r="17" spans="1:17" ht="14" thickBot="1" x14ac:dyDescent="0.2">
      <c r="A17" s="100"/>
      <c r="B17" s="100"/>
      <c r="C17" s="100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96"/>
      <c r="Q17" s="96"/>
    </row>
    <row r="18" spans="1:17" ht="16" x14ac:dyDescent="0.2">
      <c r="A18" s="100"/>
      <c r="B18" s="144" t="s">
        <v>29</v>
      </c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6"/>
      <c r="Q18" s="96"/>
    </row>
    <row r="19" spans="1:17" ht="14" thickBot="1" x14ac:dyDescent="0.2">
      <c r="A19" s="100"/>
      <c r="B19" s="90"/>
      <c r="C19" s="58" t="s">
        <v>5</v>
      </c>
      <c r="D19" s="51">
        <v>2</v>
      </c>
      <c r="E19" s="28" t="s">
        <v>34</v>
      </c>
      <c r="F19" s="28"/>
      <c r="G19" s="88"/>
      <c r="H19" s="28"/>
      <c r="I19" s="28"/>
      <c r="J19" s="28"/>
      <c r="K19" s="28"/>
      <c r="L19" s="28"/>
      <c r="M19" s="28"/>
      <c r="N19" s="28"/>
      <c r="O19" s="28"/>
      <c r="P19" s="89"/>
      <c r="Q19" s="96"/>
    </row>
    <row r="20" spans="1:17" x14ac:dyDescent="0.15">
      <c r="A20" s="100"/>
      <c r="B20" s="90"/>
      <c r="C20" s="58" t="s">
        <v>19</v>
      </c>
      <c r="D20" s="52">
        <v>3</v>
      </c>
      <c r="E20" s="7" t="s">
        <v>35</v>
      </c>
      <c r="F20" s="28"/>
      <c r="G20" s="29">
        <f>SUM(D43:O43)</f>
        <v>3500</v>
      </c>
      <c r="H20" s="5" t="s">
        <v>8</v>
      </c>
      <c r="I20" s="10"/>
      <c r="J20" s="28"/>
      <c r="K20" s="28"/>
      <c r="L20" s="28"/>
      <c r="M20" s="28"/>
      <c r="N20" s="28"/>
      <c r="O20" s="28"/>
      <c r="P20" s="89"/>
      <c r="Q20" s="96"/>
    </row>
    <row r="21" spans="1:17" ht="14" thickBot="1" x14ac:dyDescent="0.2">
      <c r="A21" s="100"/>
      <c r="B21" s="90"/>
      <c r="C21" s="58" t="s">
        <v>20</v>
      </c>
      <c r="D21" s="53">
        <v>500</v>
      </c>
      <c r="E21" s="28" t="s">
        <v>31</v>
      </c>
      <c r="F21" s="28"/>
      <c r="G21" s="30">
        <f ca="1">SUM(D44:O44)</f>
        <v>840</v>
      </c>
      <c r="H21" s="6" t="s">
        <v>9</v>
      </c>
      <c r="I21" s="12"/>
      <c r="J21" s="28"/>
      <c r="K21" s="28"/>
      <c r="L21" s="28"/>
      <c r="M21" s="28"/>
      <c r="N21" s="28"/>
      <c r="O21" s="28"/>
      <c r="P21" s="89"/>
      <c r="Q21" s="96"/>
    </row>
    <row r="22" spans="1:17" ht="14" thickBot="1" x14ac:dyDescent="0.2">
      <c r="A22" s="100"/>
      <c r="B22" s="90"/>
      <c r="C22" s="58" t="s">
        <v>9</v>
      </c>
      <c r="D22" s="54">
        <v>1</v>
      </c>
      <c r="E22" s="88" t="s">
        <v>32</v>
      </c>
      <c r="F22" s="88"/>
      <c r="G22" s="31">
        <f ca="1">SUM(D45:O45)</f>
        <v>4340</v>
      </c>
      <c r="H22" s="14" t="s">
        <v>10</v>
      </c>
      <c r="I22" s="15"/>
      <c r="J22" s="88"/>
      <c r="K22" s="88"/>
      <c r="L22" s="88"/>
      <c r="M22" s="88"/>
      <c r="N22" s="88"/>
      <c r="O22" s="88"/>
      <c r="P22" s="89"/>
      <c r="Q22" s="96"/>
    </row>
    <row r="23" spans="1:17" ht="14" thickBot="1" x14ac:dyDescent="0.2">
      <c r="A23" s="100"/>
      <c r="B23" s="90"/>
      <c r="C23" s="59" t="s">
        <v>36</v>
      </c>
      <c r="D23" s="55">
        <v>300</v>
      </c>
      <c r="E23" s="88" t="s">
        <v>33</v>
      </c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9"/>
      <c r="Q23" s="96"/>
    </row>
    <row r="24" spans="1:17" ht="14" thickBot="1" x14ac:dyDescent="0.2">
      <c r="A24" s="100"/>
      <c r="B24" s="90" t="s">
        <v>7</v>
      </c>
      <c r="C24" s="94"/>
      <c r="D24" s="91" t="s">
        <v>7</v>
      </c>
      <c r="E24" s="88"/>
      <c r="F24" s="91"/>
      <c r="G24" s="92"/>
      <c r="H24" s="91" t="s">
        <v>7</v>
      </c>
      <c r="I24" s="88"/>
      <c r="J24" s="91" t="s">
        <v>7</v>
      </c>
      <c r="K24" s="88"/>
      <c r="L24" s="91" t="s">
        <v>7</v>
      </c>
      <c r="M24" s="88"/>
      <c r="N24" s="91"/>
      <c r="O24" s="91"/>
      <c r="P24" s="89"/>
      <c r="Q24" s="96"/>
    </row>
    <row r="25" spans="1:17" ht="14" thickBot="1" x14ac:dyDescent="0.2">
      <c r="A25" s="96"/>
      <c r="B25" s="90"/>
      <c r="C25" s="76" t="s">
        <v>0</v>
      </c>
      <c r="D25" s="18">
        <v>1</v>
      </c>
      <c r="E25" s="18">
        <v>2</v>
      </c>
      <c r="F25" s="18">
        <v>3</v>
      </c>
      <c r="G25" s="18">
        <v>4</v>
      </c>
      <c r="H25" s="18">
        <v>5</v>
      </c>
      <c r="I25" s="18">
        <v>6</v>
      </c>
      <c r="J25" s="18">
        <v>7</v>
      </c>
      <c r="K25" s="18">
        <v>8</v>
      </c>
      <c r="L25" s="18">
        <v>9</v>
      </c>
      <c r="M25" s="18">
        <v>10</v>
      </c>
      <c r="N25" s="18">
        <v>11</v>
      </c>
      <c r="O25" s="19">
        <v>12</v>
      </c>
      <c r="P25" s="89"/>
      <c r="Q25" s="96"/>
    </row>
    <row r="26" spans="1:17" x14ac:dyDescent="0.15">
      <c r="A26" s="100"/>
      <c r="B26" s="90"/>
      <c r="C26" s="56" t="s">
        <v>11</v>
      </c>
      <c r="D26" s="20">
        <f t="shared" ref="D26:O26" ca="1" si="5">D16*$D$20</f>
        <v>0</v>
      </c>
      <c r="E26" s="21">
        <f t="shared" ca="1" si="5"/>
        <v>0</v>
      </c>
      <c r="F26" s="21">
        <f t="shared" ca="1" si="5"/>
        <v>0</v>
      </c>
      <c r="G26" s="21">
        <f t="shared" ca="1" si="5"/>
        <v>90</v>
      </c>
      <c r="H26" s="21">
        <f t="shared" ca="1" si="5"/>
        <v>150</v>
      </c>
      <c r="I26" s="21">
        <f t="shared" ca="1" si="5"/>
        <v>600</v>
      </c>
      <c r="J26" s="21">
        <f t="shared" ca="1" si="5"/>
        <v>90</v>
      </c>
      <c r="K26" s="21">
        <f t="shared" ca="1" si="5"/>
        <v>210</v>
      </c>
      <c r="L26" s="21">
        <f t="shared" ca="1" si="5"/>
        <v>540</v>
      </c>
      <c r="M26" s="21">
        <f t="shared" ca="1" si="5"/>
        <v>120</v>
      </c>
      <c r="N26" s="21">
        <f t="shared" ca="1" si="5"/>
        <v>0</v>
      </c>
      <c r="O26" s="22">
        <f t="shared" ca="1" si="5"/>
        <v>0</v>
      </c>
      <c r="P26" s="89"/>
      <c r="Q26" s="96"/>
    </row>
    <row r="27" spans="1:17" x14ac:dyDescent="0.15">
      <c r="A27" s="100"/>
      <c r="B27" s="90"/>
      <c r="C27" s="56" t="s">
        <v>12</v>
      </c>
      <c r="D27" s="23">
        <v>0</v>
      </c>
      <c r="E27" s="24">
        <f t="shared" ref="E27:O27" ca="1" si="6">D30</f>
        <v>0</v>
      </c>
      <c r="F27" s="24">
        <f t="shared" ca="1" si="6"/>
        <v>0</v>
      </c>
      <c r="G27" s="24">
        <f t="shared" ca="1" si="6"/>
        <v>0</v>
      </c>
      <c r="H27" s="24">
        <f t="shared" ca="1" si="6"/>
        <v>150</v>
      </c>
      <c r="I27" s="24">
        <f t="shared" ca="1" si="6"/>
        <v>300</v>
      </c>
      <c r="J27" s="24">
        <f t="shared" ca="1" si="6"/>
        <v>0</v>
      </c>
      <c r="K27" s="24">
        <f t="shared" ca="1" si="6"/>
        <v>150</v>
      </c>
      <c r="L27" s="24">
        <f t="shared" ca="1" si="6"/>
        <v>240</v>
      </c>
      <c r="M27" s="24">
        <f t="shared" ca="1" si="6"/>
        <v>0</v>
      </c>
      <c r="N27" s="24">
        <f t="shared" ca="1" si="6"/>
        <v>0</v>
      </c>
      <c r="O27" s="25">
        <f t="shared" ca="1" si="6"/>
        <v>0</v>
      </c>
      <c r="P27" s="89"/>
      <c r="Q27" s="96"/>
    </row>
    <row r="28" spans="1:17" x14ac:dyDescent="0.15">
      <c r="A28" s="100"/>
      <c r="B28" s="90"/>
      <c r="C28" s="56" t="s">
        <v>27</v>
      </c>
      <c r="D28" s="32">
        <v>0</v>
      </c>
      <c r="E28" s="33">
        <v>0</v>
      </c>
      <c r="F28" s="33">
        <v>0</v>
      </c>
      <c r="G28" s="33">
        <v>240</v>
      </c>
      <c r="H28" s="33">
        <v>300</v>
      </c>
      <c r="I28" s="33">
        <v>300</v>
      </c>
      <c r="J28" s="33">
        <v>240</v>
      </c>
      <c r="K28" s="33">
        <v>300</v>
      </c>
      <c r="L28" s="33">
        <v>300</v>
      </c>
      <c r="M28" s="33">
        <v>120</v>
      </c>
      <c r="N28" s="33">
        <v>0</v>
      </c>
      <c r="O28" s="34">
        <v>0</v>
      </c>
      <c r="P28" s="89"/>
      <c r="Q28" s="96"/>
    </row>
    <row r="29" spans="1:17" hidden="1" x14ac:dyDescent="0.15">
      <c r="A29" s="100"/>
      <c r="B29" s="90"/>
      <c r="C29" s="56" t="s">
        <v>1</v>
      </c>
      <c r="D29" s="23">
        <f t="shared" ref="D29:O29" si="7">$D$23*D42</f>
        <v>0</v>
      </c>
      <c r="E29" s="24">
        <f t="shared" si="7"/>
        <v>0</v>
      </c>
      <c r="F29" s="24">
        <f t="shared" si="7"/>
        <v>0</v>
      </c>
      <c r="G29" s="24">
        <f t="shared" si="7"/>
        <v>300</v>
      </c>
      <c r="H29" s="24">
        <f t="shared" si="7"/>
        <v>300</v>
      </c>
      <c r="I29" s="24">
        <f t="shared" si="7"/>
        <v>300</v>
      </c>
      <c r="J29" s="24">
        <f t="shared" si="7"/>
        <v>300</v>
      </c>
      <c r="K29" s="24">
        <f t="shared" si="7"/>
        <v>300</v>
      </c>
      <c r="L29" s="24">
        <f t="shared" si="7"/>
        <v>300</v>
      </c>
      <c r="M29" s="24">
        <f t="shared" si="7"/>
        <v>300</v>
      </c>
      <c r="N29" s="24">
        <f t="shared" si="7"/>
        <v>0</v>
      </c>
      <c r="O29" s="25">
        <f t="shared" si="7"/>
        <v>0</v>
      </c>
      <c r="P29" s="89"/>
      <c r="Q29" s="96"/>
    </row>
    <row r="30" spans="1:17" x14ac:dyDescent="0.15">
      <c r="A30" s="100"/>
      <c r="B30" s="90"/>
      <c r="C30" s="56" t="s">
        <v>13</v>
      </c>
      <c r="D30" s="23">
        <f t="shared" ref="D30:O30" ca="1" si="8">D27+D28-D26</f>
        <v>0</v>
      </c>
      <c r="E30" s="24">
        <f t="shared" ca="1" si="8"/>
        <v>0</v>
      </c>
      <c r="F30" s="24">
        <f t="shared" ca="1" si="8"/>
        <v>0</v>
      </c>
      <c r="G30" s="24">
        <f t="shared" ca="1" si="8"/>
        <v>150</v>
      </c>
      <c r="H30" s="24">
        <f t="shared" ca="1" si="8"/>
        <v>300</v>
      </c>
      <c r="I30" s="24">
        <f t="shared" ca="1" si="8"/>
        <v>0</v>
      </c>
      <c r="J30" s="24">
        <f t="shared" ca="1" si="8"/>
        <v>150</v>
      </c>
      <c r="K30" s="24">
        <f t="shared" ca="1" si="8"/>
        <v>240</v>
      </c>
      <c r="L30" s="24">
        <f t="shared" ca="1" si="8"/>
        <v>0</v>
      </c>
      <c r="M30" s="24">
        <f t="shared" ca="1" si="8"/>
        <v>0</v>
      </c>
      <c r="N30" s="24">
        <f t="shared" ca="1" si="8"/>
        <v>0</v>
      </c>
      <c r="O30" s="25">
        <f t="shared" ca="1" si="8"/>
        <v>0</v>
      </c>
      <c r="P30" s="89"/>
      <c r="Q30" s="96"/>
    </row>
    <row r="31" spans="1:17" ht="14" thickBot="1" x14ac:dyDescent="0.2">
      <c r="A31" s="100"/>
      <c r="B31" s="93"/>
      <c r="C31" s="57" t="s">
        <v>14</v>
      </c>
      <c r="D31" s="38">
        <f ca="1">OFFSET(D31,-3,$D$19,1,1)</f>
        <v>0</v>
      </c>
      <c r="E31" s="38">
        <f t="shared" ref="E31:O31" ca="1" si="9">OFFSET(E31,-3,$D$19,1,1)</f>
        <v>240</v>
      </c>
      <c r="F31" s="38">
        <f t="shared" ca="1" si="9"/>
        <v>300</v>
      </c>
      <c r="G31" s="38">
        <f t="shared" ca="1" si="9"/>
        <v>300</v>
      </c>
      <c r="H31" s="38">
        <f t="shared" ca="1" si="9"/>
        <v>240</v>
      </c>
      <c r="I31" s="38">
        <f t="shared" ca="1" si="9"/>
        <v>300</v>
      </c>
      <c r="J31" s="38">
        <f t="shared" ca="1" si="9"/>
        <v>300</v>
      </c>
      <c r="K31" s="38">
        <f t="shared" ca="1" si="9"/>
        <v>120</v>
      </c>
      <c r="L31" s="38">
        <f t="shared" ca="1" si="9"/>
        <v>0</v>
      </c>
      <c r="M31" s="38">
        <f t="shared" ca="1" si="9"/>
        <v>0</v>
      </c>
      <c r="N31" s="38">
        <f t="shared" ca="1" si="9"/>
        <v>0</v>
      </c>
      <c r="O31" s="50">
        <f t="shared" ca="1" si="9"/>
        <v>0</v>
      </c>
      <c r="P31" s="2"/>
      <c r="Q31" s="96"/>
    </row>
    <row r="32" spans="1:17" x14ac:dyDescent="0.15">
      <c r="A32" s="100"/>
      <c r="B32" s="1"/>
      <c r="C32" s="61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Q32" s="96"/>
    </row>
    <row r="33" spans="1:16" x14ac:dyDescent="0.15">
      <c r="A33" s="1"/>
      <c r="B33" s="1"/>
      <c r="C33" s="61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</row>
    <row r="34" spans="1:16" ht="14" thickBot="1" x14ac:dyDescent="0.2">
      <c r="A34" s="1"/>
      <c r="B34" s="1"/>
      <c r="C34" s="6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</row>
    <row r="35" spans="1:16" x14ac:dyDescent="0.15">
      <c r="A35" s="1"/>
      <c r="B35" s="1"/>
      <c r="C35" s="63" t="s">
        <v>3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5"/>
    </row>
    <row r="36" spans="1:16" x14ac:dyDescent="0.15">
      <c r="A36" s="1"/>
      <c r="B36" s="1"/>
      <c r="C36" s="66" t="s">
        <v>15</v>
      </c>
      <c r="D36" s="81">
        <v>0</v>
      </c>
      <c r="E36" s="81">
        <v>0</v>
      </c>
      <c r="F36" s="81">
        <v>0</v>
      </c>
      <c r="G36" s="81">
        <v>0</v>
      </c>
      <c r="H36" s="81">
        <v>0</v>
      </c>
      <c r="I36" s="81">
        <v>1</v>
      </c>
      <c r="J36" s="81">
        <v>1</v>
      </c>
      <c r="K36" s="81">
        <v>1</v>
      </c>
      <c r="L36" s="81">
        <v>1</v>
      </c>
      <c r="M36" s="81">
        <v>1</v>
      </c>
      <c r="N36" s="81">
        <v>1</v>
      </c>
      <c r="O36" s="81">
        <v>1</v>
      </c>
      <c r="P36" s="85">
        <v>600</v>
      </c>
    </row>
    <row r="37" spans="1:16" x14ac:dyDescent="0.15">
      <c r="A37" s="1"/>
      <c r="B37" s="1"/>
      <c r="C37" s="66" t="s">
        <v>21</v>
      </c>
      <c r="D37" s="46">
        <f t="shared" ref="D37:O37" si="10">$D$6*D36</f>
        <v>0</v>
      </c>
      <c r="E37" s="46">
        <f t="shared" si="10"/>
        <v>0</v>
      </c>
      <c r="F37" s="46">
        <f t="shared" si="10"/>
        <v>0</v>
      </c>
      <c r="G37" s="46">
        <f t="shared" si="10"/>
        <v>0</v>
      </c>
      <c r="H37" s="46">
        <f t="shared" si="10"/>
        <v>0</v>
      </c>
      <c r="I37" s="46">
        <f t="shared" si="10"/>
        <v>1000</v>
      </c>
      <c r="J37" s="46">
        <f t="shared" si="10"/>
        <v>1000</v>
      </c>
      <c r="K37" s="46">
        <f t="shared" si="10"/>
        <v>1000</v>
      </c>
      <c r="L37" s="46">
        <f t="shared" si="10"/>
        <v>1000</v>
      </c>
      <c r="M37" s="46">
        <f t="shared" si="10"/>
        <v>1000</v>
      </c>
      <c r="N37" s="46">
        <f t="shared" si="10"/>
        <v>1000</v>
      </c>
      <c r="O37" s="67">
        <f t="shared" si="10"/>
        <v>1000</v>
      </c>
    </row>
    <row r="38" spans="1:16" x14ac:dyDescent="0.15">
      <c r="A38" s="1"/>
      <c r="B38" s="1"/>
      <c r="C38" s="66" t="s">
        <v>22</v>
      </c>
      <c r="D38" s="46">
        <f t="shared" ref="D38:O38" si="11">D15*$D$7</f>
        <v>0</v>
      </c>
      <c r="E38" s="46">
        <f t="shared" si="11"/>
        <v>0</v>
      </c>
      <c r="F38" s="46">
        <f t="shared" si="11"/>
        <v>0</v>
      </c>
      <c r="G38" s="46">
        <f t="shared" si="11"/>
        <v>0</v>
      </c>
      <c r="H38" s="46">
        <f t="shared" si="11"/>
        <v>0</v>
      </c>
      <c r="I38" s="46">
        <f t="shared" si="11"/>
        <v>0</v>
      </c>
      <c r="J38" s="46">
        <f t="shared" si="11"/>
        <v>0</v>
      </c>
      <c r="K38" s="46">
        <f t="shared" si="11"/>
        <v>0</v>
      </c>
      <c r="L38" s="46">
        <f t="shared" si="11"/>
        <v>0</v>
      </c>
      <c r="M38" s="46">
        <f t="shared" si="11"/>
        <v>0</v>
      </c>
      <c r="N38" s="46">
        <f t="shared" si="11"/>
        <v>0</v>
      </c>
      <c r="O38" s="67">
        <f t="shared" si="11"/>
        <v>0</v>
      </c>
    </row>
    <row r="39" spans="1:16" ht="14" thickBot="1" x14ac:dyDescent="0.2">
      <c r="A39" s="1"/>
      <c r="B39" s="1"/>
      <c r="C39" s="68" t="s">
        <v>23</v>
      </c>
      <c r="D39" s="69">
        <f t="shared" ref="D39:O39" si="12">D37+D38</f>
        <v>0</v>
      </c>
      <c r="E39" s="69">
        <f t="shared" si="12"/>
        <v>0</v>
      </c>
      <c r="F39" s="69">
        <f t="shared" si="12"/>
        <v>0</v>
      </c>
      <c r="G39" s="69">
        <f t="shared" si="12"/>
        <v>0</v>
      </c>
      <c r="H39" s="69">
        <f t="shared" si="12"/>
        <v>0</v>
      </c>
      <c r="I39" s="69">
        <f t="shared" si="12"/>
        <v>1000</v>
      </c>
      <c r="J39" s="69">
        <f t="shared" si="12"/>
        <v>1000</v>
      </c>
      <c r="K39" s="69">
        <f t="shared" si="12"/>
        <v>1000</v>
      </c>
      <c r="L39" s="69">
        <f t="shared" si="12"/>
        <v>1000</v>
      </c>
      <c r="M39" s="69">
        <f t="shared" si="12"/>
        <v>1000</v>
      </c>
      <c r="N39" s="69">
        <f t="shared" si="12"/>
        <v>1000</v>
      </c>
      <c r="O39" s="70">
        <f t="shared" si="12"/>
        <v>1000</v>
      </c>
    </row>
    <row r="40" spans="1:16" ht="14" thickBot="1" x14ac:dyDescent="0.2">
      <c r="A40" s="1"/>
      <c r="B40" s="1"/>
      <c r="C40" s="6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3"/>
    </row>
    <row r="41" spans="1:16" x14ac:dyDescent="0.15">
      <c r="C41" s="63" t="s">
        <v>4</v>
      </c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10"/>
    </row>
    <row r="42" spans="1:16" x14ac:dyDescent="0.15">
      <c r="C42" s="66" t="s">
        <v>15</v>
      </c>
      <c r="D42" s="45">
        <f t="shared" ref="D42:O42" si="13">IF(D28&gt;0,1,0)</f>
        <v>0</v>
      </c>
      <c r="E42" s="45">
        <f t="shared" si="13"/>
        <v>0</v>
      </c>
      <c r="F42" s="45">
        <f t="shared" si="13"/>
        <v>0</v>
      </c>
      <c r="G42" s="45">
        <f t="shared" si="13"/>
        <v>1</v>
      </c>
      <c r="H42" s="45">
        <f t="shared" si="13"/>
        <v>1</v>
      </c>
      <c r="I42" s="45">
        <f t="shared" si="13"/>
        <v>1</v>
      </c>
      <c r="J42" s="45">
        <f t="shared" si="13"/>
        <v>1</v>
      </c>
      <c r="K42" s="45">
        <f t="shared" si="13"/>
        <v>1</v>
      </c>
      <c r="L42" s="45">
        <f t="shared" si="13"/>
        <v>1</v>
      </c>
      <c r="M42" s="45">
        <f t="shared" si="13"/>
        <v>1</v>
      </c>
      <c r="N42" s="45">
        <f t="shared" si="13"/>
        <v>0</v>
      </c>
      <c r="O42" s="72">
        <f t="shared" si="13"/>
        <v>0</v>
      </c>
    </row>
    <row r="43" spans="1:16" x14ac:dyDescent="0.15">
      <c r="C43" s="66" t="s">
        <v>21</v>
      </c>
      <c r="D43" s="60">
        <f t="shared" ref="D43:O43" si="14">$D$21*D42</f>
        <v>0</v>
      </c>
      <c r="E43" s="60">
        <f t="shared" si="14"/>
        <v>0</v>
      </c>
      <c r="F43" s="60">
        <f t="shared" si="14"/>
        <v>0</v>
      </c>
      <c r="G43" s="60">
        <f t="shared" si="14"/>
        <v>500</v>
      </c>
      <c r="H43" s="60">
        <f t="shared" si="14"/>
        <v>500</v>
      </c>
      <c r="I43" s="60">
        <f t="shared" si="14"/>
        <v>500</v>
      </c>
      <c r="J43" s="60">
        <f t="shared" si="14"/>
        <v>500</v>
      </c>
      <c r="K43" s="60">
        <f t="shared" si="14"/>
        <v>500</v>
      </c>
      <c r="L43" s="60">
        <f t="shared" si="14"/>
        <v>500</v>
      </c>
      <c r="M43" s="60">
        <f t="shared" si="14"/>
        <v>500</v>
      </c>
      <c r="N43" s="60">
        <f t="shared" si="14"/>
        <v>0</v>
      </c>
      <c r="O43" s="73">
        <f t="shared" si="14"/>
        <v>0</v>
      </c>
    </row>
    <row r="44" spans="1:16" x14ac:dyDescent="0.15">
      <c r="C44" s="66" t="s">
        <v>22</v>
      </c>
      <c r="D44" s="60">
        <f t="shared" ref="D44:O44" ca="1" si="15">D30*$D$22</f>
        <v>0</v>
      </c>
      <c r="E44" s="60">
        <f t="shared" ca="1" si="15"/>
        <v>0</v>
      </c>
      <c r="F44" s="60">
        <f t="shared" ca="1" si="15"/>
        <v>0</v>
      </c>
      <c r="G44" s="60">
        <f t="shared" ca="1" si="15"/>
        <v>150</v>
      </c>
      <c r="H44" s="60">
        <f t="shared" ca="1" si="15"/>
        <v>300</v>
      </c>
      <c r="I44" s="60">
        <f t="shared" ca="1" si="15"/>
        <v>0</v>
      </c>
      <c r="J44" s="60">
        <f t="shared" ca="1" si="15"/>
        <v>150</v>
      </c>
      <c r="K44" s="60">
        <f t="shared" ca="1" si="15"/>
        <v>240</v>
      </c>
      <c r="L44" s="60">
        <f t="shared" ca="1" si="15"/>
        <v>0</v>
      </c>
      <c r="M44" s="60">
        <f t="shared" ca="1" si="15"/>
        <v>0</v>
      </c>
      <c r="N44" s="60">
        <f t="shared" ca="1" si="15"/>
        <v>0</v>
      </c>
      <c r="O44" s="73">
        <f t="shared" ca="1" si="15"/>
        <v>0</v>
      </c>
    </row>
    <row r="45" spans="1:16" ht="14" thickBot="1" x14ac:dyDescent="0.2">
      <c r="C45" s="68" t="s">
        <v>23</v>
      </c>
      <c r="D45" s="74">
        <f t="shared" ref="D45:O45" ca="1" si="16">D43+D44</f>
        <v>0</v>
      </c>
      <c r="E45" s="74">
        <f t="shared" ca="1" si="16"/>
        <v>0</v>
      </c>
      <c r="F45" s="74">
        <f t="shared" ca="1" si="16"/>
        <v>0</v>
      </c>
      <c r="G45" s="74">
        <f t="shared" ca="1" si="16"/>
        <v>650</v>
      </c>
      <c r="H45" s="74">
        <f t="shared" ca="1" si="16"/>
        <v>800</v>
      </c>
      <c r="I45" s="74">
        <f t="shared" ca="1" si="16"/>
        <v>500</v>
      </c>
      <c r="J45" s="74">
        <f t="shared" ca="1" si="16"/>
        <v>650</v>
      </c>
      <c r="K45" s="74">
        <f t="shared" ca="1" si="16"/>
        <v>740</v>
      </c>
      <c r="L45" s="74">
        <f t="shared" ca="1" si="16"/>
        <v>500</v>
      </c>
      <c r="M45" s="74">
        <f t="shared" ca="1" si="16"/>
        <v>500</v>
      </c>
      <c r="N45" s="74">
        <f t="shared" ca="1" si="16"/>
        <v>0</v>
      </c>
      <c r="O45" s="75">
        <f t="shared" ca="1" si="16"/>
        <v>0</v>
      </c>
    </row>
    <row r="46" spans="1:16" x14ac:dyDescent="0.15"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spans="1:16" x14ac:dyDescent="0.15"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</row>
    <row r="48" spans="1:16" ht="14" thickBot="1" x14ac:dyDescent="0.2"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3:15" ht="17" thickBot="1" x14ac:dyDescent="0.25">
      <c r="C49" s="97"/>
      <c r="D49" s="95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</row>
  </sheetData>
  <mergeCells count="2">
    <mergeCell ref="B4:P4"/>
    <mergeCell ref="B18:P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="120" zoomScaleNormal="120" zoomScalePageLayoutView="150" workbookViewId="0">
      <selection activeCell="D2" sqref="D2"/>
    </sheetView>
  </sheetViews>
  <sheetFormatPr baseColWidth="10" defaultColWidth="8.83203125" defaultRowHeight="13" x14ac:dyDescent="0.15"/>
  <cols>
    <col min="1" max="1" width="5.5" customWidth="1"/>
    <col min="2" max="2" width="1.5" bestFit="1" customWidth="1"/>
    <col min="3" max="3" width="19.6640625" bestFit="1" customWidth="1"/>
    <col min="4" max="4" width="8.6640625" style="8" bestFit="1" customWidth="1"/>
    <col min="5" max="5" width="7.6640625" style="8" customWidth="1"/>
    <col min="6" max="6" width="8.6640625" style="8" bestFit="1" customWidth="1"/>
    <col min="7" max="7" width="9.33203125" style="8" bestFit="1" customWidth="1"/>
    <col min="8" max="15" width="7.6640625" style="8" customWidth="1"/>
    <col min="16" max="16" width="5.6640625" customWidth="1"/>
  </cols>
  <sheetData>
    <row r="1" spans="1:19" ht="14" thickBot="1" x14ac:dyDescent="0.2">
      <c r="A1" s="96"/>
      <c r="B1" s="96"/>
      <c r="C1" s="96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96"/>
      <c r="Q1" s="96"/>
    </row>
    <row r="2" spans="1:19" ht="17" thickBot="1" x14ac:dyDescent="0.25">
      <c r="A2" s="96"/>
      <c r="B2" s="96"/>
      <c r="C2" s="97" t="s">
        <v>24</v>
      </c>
      <c r="D2" s="95">
        <f ca="1">G7+G22</f>
        <v>9100</v>
      </c>
      <c r="E2" s="48"/>
      <c r="F2" s="98" t="s">
        <v>25</v>
      </c>
      <c r="G2" s="99">
        <f>G7</f>
        <v>4300</v>
      </c>
      <c r="H2" s="98" t="s">
        <v>26</v>
      </c>
      <c r="I2" s="99">
        <f ca="1">G22</f>
        <v>4800</v>
      </c>
      <c r="J2" s="48"/>
      <c r="K2" s="48"/>
      <c r="L2" s="48"/>
      <c r="M2" s="48"/>
      <c r="N2" s="48"/>
      <c r="O2" s="48"/>
      <c r="P2" s="96"/>
      <c r="Q2" s="96"/>
      <c r="R2" s="43"/>
      <c r="S2" s="4" t="s">
        <v>16</v>
      </c>
    </row>
    <row r="3" spans="1:19" ht="14" thickBot="1" x14ac:dyDescent="0.2">
      <c r="A3" s="96"/>
      <c r="B3" s="96"/>
      <c r="C3" s="96"/>
      <c r="D3" s="48"/>
      <c r="E3" s="48"/>
      <c r="F3" s="48"/>
      <c r="G3" s="78"/>
      <c r="H3" s="48"/>
      <c r="I3" s="48"/>
      <c r="J3" s="48"/>
      <c r="K3" s="48"/>
      <c r="L3" s="48"/>
      <c r="M3" s="48"/>
      <c r="N3" s="48"/>
      <c r="O3" s="48"/>
      <c r="P3" s="96"/>
      <c r="Q3" s="96"/>
      <c r="R3" s="47"/>
      <c r="S3" s="4" t="s">
        <v>17</v>
      </c>
    </row>
    <row r="4" spans="1:19" ht="17" thickBot="1" x14ac:dyDescent="0.25">
      <c r="B4" s="141" t="s">
        <v>30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3"/>
      <c r="Q4" s="96"/>
      <c r="R4" s="49"/>
      <c r="S4" s="4" t="s">
        <v>18</v>
      </c>
    </row>
    <row r="5" spans="1:19" x14ac:dyDescent="0.15">
      <c r="A5" s="96"/>
      <c r="B5" s="87"/>
      <c r="C5" s="58" t="s">
        <v>5</v>
      </c>
      <c r="D5" s="52">
        <v>2</v>
      </c>
      <c r="E5" s="88" t="s">
        <v>34</v>
      </c>
      <c r="F5" s="88"/>
      <c r="G5" s="9">
        <f>SUM(D37:O37)</f>
        <v>3000</v>
      </c>
      <c r="H5" s="5" t="s">
        <v>8</v>
      </c>
      <c r="I5" s="10"/>
      <c r="J5" s="88"/>
      <c r="K5" s="88"/>
      <c r="L5" s="88"/>
      <c r="M5" s="88"/>
      <c r="N5" s="88"/>
      <c r="O5" s="88"/>
      <c r="P5" s="89"/>
      <c r="Q5" s="96"/>
    </row>
    <row r="6" spans="1:19" ht="14" thickBot="1" x14ac:dyDescent="0.2">
      <c r="A6" s="96"/>
      <c r="B6" s="87"/>
      <c r="C6" s="58" t="s">
        <v>2</v>
      </c>
      <c r="D6" s="53">
        <v>1000</v>
      </c>
      <c r="E6" s="88" t="s">
        <v>31</v>
      </c>
      <c r="F6" s="88"/>
      <c r="G6" s="11">
        <f>SUM(D38:O38)</f>
        <v>1300</v>
      </c>
      <c r="H6" s="6" t="s">
        <v>9</v>
      </c>
      <c r="I6" s="12"/>
      <c r="J6" s="88"/>
      <c r="K6" s="88"/>
      <c r="L6" s="88"/>
      <c r="M6" s="88"/>
      <c r="N6" s="88"/>
      <c r="O6" s="88"/>
      <c r="P6" s="89"/>
      <c r="Q6" s="96"/>
    </row>
    <row r="7" spans="1:19" ht="14" thickBot="1" x14ac:dyDescent="0.2">
      <c r="A7" s="96"/>
      <c r="B7" s="90"/>
      <c r="C7" s="58" t="s">
        <v>6</v>
      </c>
      <c r="D7" s="54">
        <v>5</v>
      </c>
      <c r="E7" s="88" t="s">
        <v>32</v>
      </c>
      <c r="F7" s="88"/>
      <c r="G7" s="13">
        <f>SUM(D39:O39)</f>
        <v>4300</v>
      </c>
      <c r="H7" s="14" t="s">
        <v>10</v>
      </c>
      <c r="I7" s="15"/>
      <c r="J7" s="88"/>
      <c r="K7" s="88"/>
      <c r="L7" s="88"/>
      <c r="M7" s="88"/>
      <c r="N7" s="88"/>
      <c r="O7" s="88"/>
      <c r="P7" s="89"/>
      <c r="Q7" s="96"/>
    </row>
    <row r="8" spans="1:19" ht="14" thickBot="1" x14ac:dyDescent="0.2">
      <c r="A8" s="100"/>
      <c r="B8" s="90"/>
      <c r="C8" s="59" t="s">
        <v>1</v>
      </c>
      <c r="D8" s="55">
        <v>1000</v>
      </c>
      <c r="E8" s="88" t="s">
        <v>33</v>
      </c>
      <c r="F8" s="91"/>
      <c r="G8" s="88"/>
      <c r="H8" s="88"/>
      <c r="I8" s="88"/>
      <c r="J8" s="91" t="s">
        <v>7</v>
      </c>
      <c r="K8" s="88"/>
      <c r="L8" s="91" t="s">
        <v>7</v>
      </c>
      <c r="M8" s="88"/>
      <c r="N8" s="91"/>
      <c r="O8" s="91"/>
      <c r="P8" s="89"/>
      <c r="Q8" s="96"/>
    </row>
    <row r="9" spans="1:19" ht="14" thickBot="1" x14ac:dyDescent="0.2">
      <c r="A9" s="100"/>
      <c r="B9" s="90"/>
      <c r="C9" s="3"/>
      <c r="D9" s="91"/>
      <c r="E9" s="88"/>
      <c r="F9" s="91"/>
      <c r="G9" s="92"/>
      <c r="H9" s="91"/>
      <c r="I9" s="88"/>
      <c r="J9" s="91"/>
      <c r="K9" s="88"/>
      <c r="L9" s="91"/>
      <c r="M9" s="88"/>
      <c r="N9" s="91"/>
      <c r="O9" s="91"/>
      <c r="P9" s="89"/>
      <c r="Q9" s="96"/>
    </row>
    <row r="10" spans="1:19" ht="14" thickBot="1" x14ac:dyDescent="0.2">
      <c r="A10" s="96"/>
      <c r="B10" s="90"/>
      <c r="C10" s="76" t="s">
        <v>0</v>
      </c>
      <c r="D10" s="18">
        <v>1</v>
      </c>
      <c r="E10" s="18">
        <v>2</v>
      </c>
      <c r="F10" s="18">
        <v>3</v>
      </c>
      <c r="G10" s="18">
        <v>4</v>
      </c>
      <c r="H10" s="18">
        <v>5</v>
      </c>
      <c r="I10" s="18">
        <v>6</v>
      </c>
      <c r="J10" s="18">
        <v>7</v>
      </c>
      <c r="K10" s="18">
        <v>8</v>
      </c>
      <c r="L10" s="18">
        <v>9</v>
      </c>
      <c r="M10" s="18">
        <v>10</v>
      </c>
      <c r="N10" s="18">
        <v>11</v>
      </c>
      <c r="O10" s="19">
        <v>12</v>
      </c>
      <c r="P10" s="89"/>
      <c r="Q10" s="96"/>
    </row>
    <row r="11" spans="1:19" x14ac:dyDescent="0.15">
      <c r="A11" s="100"/>
      <c r="B11" s="90"/>
      <c r="C11" s="56" t="s">
        <v>11</v>
      </c>
      <c r="D11" s="39">
        <v>0</v>
      </c>
      <c r="E11" s="40">
        <v>0</v>
      </c>
      <c r="F11" s="40">
        <v>0</v>
      </c>
      <c r="G11" s="40">
        <v>0</v>
      </c>
      <c r="H11" s="40">
        <v>0</v>
      </c>
      <c r="I11" s="40">
        <v>30</v>
      </c>
      <c r="J11" s="40">
        <v>50</v>
      </c>
      <c r="K11" s="40">
        <v>200</v>
      </c>
      <c r="L11" s="40">
        <v>30</v>
      </c>
      <c r="M11" s="40">
        <v>70</v>
      </c>
      <c r="N11" s="40">
        <v>180</v>
      </c>
      <c r="O11" s="41">
        <v>40</v>
      </c>
      <c r="P11" s="89"/>
      <c r="Q11" s="96"/>
    </row>
    <row r="12" spans="1:19" x14ac:dyDescent="0.15">
      <c r="A12" s="100"/>
      <c r="B12" s="90"/>
      <c r="C12" s="56" t="s">
        <v>12</v>
      </c>
      <c r="D12" s="23">
        <v>0</v>
      </c>
      <c r="E12" s="24">
        <f t="shared" ref="E12:N12" si="0">D15</f>
        <v>0</v>
      </c>
      <c r="F12" s="24">
        <f t="shared" si="0"/>
        <v>0</v>
      </c>
      <c r="G12" s="24">
        <f t="shared" si="0"/>
        <v>0</v>
      </c>
      <c r="H12" s="24">
        <f t="shared" si="0"/>
        <v>0</v>
      </c>
      <c r="I12" s="24">
        <f t="shared" si="0"/>
        <v>0</v>
      </c>
      <c r="J12" s="24">
        <f t="shared" si="0"/>
        <v>50</v>
      </c>
      <c r="K12" s="24">
        <f t="shared" si="0"/>
        <v>0</v>
      </c>
      <c r="L12" s="24">
        <f t="shared" si="0"/>
        <v>100</v>
      </c>
      <c r="M12" s="24">
        <f t="shared" si="0"/>
        <v>70</v>
      </c>
      <c r="N12" s="24">
        <f t="shared" si="0"/>
        <v>0</v>
      </c>
      <c r="O12" s="25">
        <f>N15</f>
        <v>40</v>
      </c>
      <c r="P12" s="89"/>
      <c r="Q12" s="96"/>
    </row>
    <row r="13" spans="1:19" x14ac:dyDescent="0.15">
      <c r="A13" s="100"/>
      <c r="B13" s="90"/>
      <c r="C13" s="56" t="s">
        <v>27</v>
      </c>
      <c r="D13" s="32">
        <v>0</v>
      </c>
      <c r="E13" s="33">
        <v>0</v>
      </c>
      <c r="F13" s="33">
        <v>0</v>
      </c>
      <c r="G13" s="33">
        <v>0</v>
      </c>
      <c r="H13" s="33">
        <v>0</v>
      </c>
      <c r="I13" s="33">
        <v>80</v>
      </c>
      <c r="J13" s="33">
        <v>0</v>
      </c>
      <c r="K13" s="33">
        <v>300</v>
      </c>
      <c r="L13" s="33">
        <v>0</v>
      </c>
      <c r="M13" s="33">
        <v>0</v>
      </c>
      <c r="N13" s="33">
        <v>220</v>
      </c>
      <c r="O13" s="34">
        <v>0</v>
      </c>
      <c r="P13" s="89"/>
      <c r="Q13" s="96"/>
    </row>
    <row r="14" spans="1:19" x14ac:dyDescent="0.15">
      <c r="A14" s="100"/>
      <c r="B14" s="90"/>
      <c r="C14" s="56" t="s">
        <v>1</v>
      </c>
      <c r="D14" s="42">
        <f t="shared" ref="D14:O14" si="1">$D$8*D36</f>
        <v>0</v>
      </c>
      <c r="E14" s="43">
        <f t="shared" si="1"/>
        <v>0</v>
      </c>
      <c r="F14" s="43">
        <f t="shared" si="1"/>
        <v>0</v>
      </c>
      <c r="G14" s="43">
        <f t="shared" si="1"/>
        <v>0</v>
      </c>
      <c r="H14" s="43">
        <f t="shared" si="1"/>
        <v>0</v>
      </c>
      <c r="I14" s="43">
        <f t="shared" si="1"/>
        <v>1000</v>
      </c>
      <c r="J14" s="43">
        <f t="shared" si="1"/>
        <v>0</v>
      </c>
      <c r="K14" s="43">
        <f t="shared" si="1"/>
        <v>1000</v>
      </c>
      <c r="L14" s="43">
        <f t="shared" si="1"/>
        <v>0</v>
      </c>
      <c r="M14" s="43">
        <f t="shared" si="1"/>
        <v>0</v>
      </c>
      <c r="N14" s="43">
        <f t="shared" si="1"/>
        <v>1000</v>
      </c>
      <c r="O14" s="44">
        <f t="shared" si="1"/>
        <v>0</v>
      </c>
      <c r="P14" s="89"/>
      <c r="Q14" s="96"/>
    </row>
    <row r="15" spans="1:19" x14ac:dyDescent="0.15">
      <c r="A15" s="100"/>
      <c r="B15" s="90"/>
      <c r="C15" s="56" t="s">
        <v>13</v>
      </c>
      <c r="D15" s="35">
        <f t="shared" ref="D15:O15" si="2">D12+D13-D11</f>
        <v>0</v>
      </c>
      <c r="E15" s="36">
        <f t="shared" si="2"/>
        <v>0</v>
      </c>
      <c r="F15" s="36">
        <f t="shared" si="2"/>
        <v>0</v>
      </c>
      <c r="G15" s="36">
        <f t="shared" si="2"/>
        <v>0</v>
      </c>
      <c r="H15" s="36">
        <f t="shared" si="2"/>
        <v>0</v>
      </c>
      <c r="I15" s="36">
        <f t="shared" si="2"/>
        <v>50</v>
      </c>
      <c r="J15" s="36">
        <f t="shared" si="2"/>
        <v>0</v>
      </c>
      <c r="K15" s="36">
        <f t="shared" si="2"/>
        <v>100</v>
      </c>
      <c r="L15" s="36">
        <f t="shared" si="2"/>
        <v>70</v>
      </c>
      <c r="M15" s="36">
        <f t="shared" si="2"/>
        <v>0</v>
      </c>
      <c r="N15" s="36">
        <f t="shared" si="2"/>
        <v>40</v>
      </c>
      <c r="O15" s="37">
        <f t="shared" si="2"/>
        <v>0</v>
      </c>
      <c r="P15" s="89"/>
      <c r="Q15" s="96"/>
    </row>
    <row r="16" spans="1:19" ht="14" thickBot="1" x14ac:dyDescent="0.2">
      <c r="A16" s="100"/>
      <c r="B16" s="93"/>
      <c r="C16" s="57" t="s">
        <v>14</v>
      </c>
      <c r="D16" s="38">
        <f t="shared" ref="D16:L16" ca="1" si="3">OFFSET(D16,-3,$D$5,1,1)</f>
        <v>0</v>
      </c>
      <c r="E16" s="38">
        <f t="shared" ca="1" si="3"/>
        <v>0</v>
      </c>
      <c r="F16" s="38">
        <f t="shared" ca="1" si="3"/>
        <v>0</v>
      </c>
      <c r="G16" s="38">
        <f t="shared" ca="1" si="3"/>
        <v>80</v>
      </c>
      <c r="H16" s="38">
        <f t="shared" ca="1" si="3"/>
        <v>0</v>
      </c>
      <c r="I16" s="38">
        <f t="shared" ca="1" si="3"/>
        <v>300</v>
      </c>
      <c r="J16" s="38">
        <f t="shared" ca="1" si="3"/>
        <v>0</v>
      </c>
      <c r="K16" s="38">
        <f t="shared" ca="1" si="3"/>
        <v>0</v>
      </c>
      <c r="L16" s="38">
        <f t="shared" ca="1" si="3"/>
        <v>220</v>
      </c>
      <c r="M16" s="38">
        <f ca="1">OFFSET(M16,-3,$D$5,1,1)</f>
        <v>0</v>
      </c>
      <c r="N16" s="38">
        <f t="shared" ref="N16:O16" ca="1" si="4">OFFSET(N16,-3,$D$5,1,1)</f>
        <v>0</v>
      </c>
      <c r="O16" s="38">
        <f t="shared" ca="1" si="4"/>
        <v>0</v>
      </c>
      <c r="P16" s="2"/>
      <c r="Q16" s="96"/>
    </row>
    <row r="17" spans="1:17" ht="14" thickBot="1" x14ac:dyDescent="0.2">
      <c r="A17" s="100"/>
      <c r="B17" s="1"/>
      <c r="C17" s="1"/>
      <c r="Q17" s="96"/>
    </row>
    <row r="18" spans="1:17" ht="16" x14ac:dyDescent="0.2">
      <c r="A18" s="100"/>
      <c r="B18" s="144" t="s">
        <v>29</v>
      </c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6"/>
      <c r="Q18" s="96"/>
    </row>
    <row r="19" spans="1:17" ht="14" thickBot="1" x14ac:dyDescent="0.2">
      <c r="A19" s="100"/>
      <c r="B19" s="90"/>
      <c r="C19" s="58" t="s">
        <v>5</v>
      </c>
      <c r="D19" s="51">
        <v>2</v>
      </c>
      <c r="E19" s="28" t="s">
        <v>34</v>
      </c>
      <c r="F19" s="28"/>
      <c r="G19" s="88"/>
      <c r="H19" s="28"/>
      <c r="I19" s="28"/>
      <c r="J19" s="28"/>
      <c r="K19" s="28"/>
      <c r="L19" s="28"/>
      <c r="M19" s="28"/>
      <c r="N19" s="28"/>
      <c r="O19" s="28"/>
      <c r="P19" s="89"/>
      <c r="Q19" s="96"/>
    </row>
    <row r="20" spans="1:17" x14ac:dyDescent="0.15">
      <c r="A20" s="100"/>
      <c r="B20" s="90"/>
      <c r="C20" s="58" t="s">
        <v>19</v>
      </c>
      <c r="D20" s="52">
        <v>3</v>
      </c>
      <c r="E20" s="7" t="s">
        <v>35</v>
      </c>
      <c r="F20" s="28"/>
      <c r="G20" s="29">
        <f>SUM(D44:O44)</f>
        <v>3000</v>
      </c>
      <c r="H20" s="5" t="s">
        <v>8</v>
      </c>
      <c r="I20" s="10"/>
      <c r="J20" s="28"/>
      <c r="K20" s="28"/>
      <c r="L20" s="28"/>
      <c r="M20" s="28"/>
      <c r="N20" s="28"/>
      <c r="O20" s="28"/>
      <c r="P20" s="89"/>
      <c r="Q20" s="96"/>
    </row>
    <row r="21" spans="1:17" ht="14" thickBot="1" x14ac:dyDescent="0.2">
      <c r="A21" s="100"/>
      <c r="B21" s="90"/>
      <c r="C21" s="58" t="s">
        <v>20</v>
      </c>
      <c r="D21" s="53">
        <v>500</v>
      </c>
      <c r="E21" s="28" t="s">
        <v>31</v>
      </c>
      <c r="F21" s="28"/>
      <c r="G21" s="30">
        <f ca="1">SUM(D45:O45)</f>
        <v>1800</v>
      </c>
      <c r="H21" s="6" t="s">
        <v>9</v>
      </c>
      <c r="I21" s="12"/>
      <c r="J21" s="28"/>
      <c r="K21" s="28"/>
      <c r="L21" s="28"/>
      <c r="M21" s="28"/>
      <c r="N21" s="28"/>
      <c r="O21" s="28"/>
      <c r="P21" s="89"/>
      <c r="Q21" s="96"/>
    </row>
    <row r="22" spans="1:17" ht="14" thickBot="1" x14ac:dyDescent="0.2">
      <c r="A22" s="100"/>
      <c r="B22" s="90"/>
      <c r="C22" s="58" t="s">
        <v>9</v>
      </c>
      <c r="D22" s="54">
        <v>1</v>
      </c>
      <c r="E22" s="88" t="s">
        <v>32</v>
      </c>
      <c r="F22" s="88"/>
      <c r="G22" s="31">
        <f ca="1">SUM(D46:O46)</f>
        <v>4800</v>
      </c>
      <c r="H22" s="14" t="s">
        <v>10</v>
      </c>
      <c r="I22" s="15"/>
      <c r="J22" s="88"/>
      <c r="K22" s="88"/>
      <c r="L22" s="88"/>
      <c r="M22" s="88"/>
      <c r="N22" s="88"/>
      <c r="O22" s="88"/>
      <c r="P22" s="89"/>
      <c r="Q22" s="96"/>
    </row>
    <row r="23" spans="1:17" ht="14" thickBot="1" x14ac:dyDescent="0.2">
      <c r="A23" s="100"/>
      <c r="B23" s="90"/>
      <c r="C23" s="59" t="s">
        <v>1</v>
      </c>
      <c r="D23" s="55">
        <v>300</v>
      </c>
      <c r="E23" s="88" t="s">
        <v>33</v>
      </c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9"/>
      <c r="Q23" s="96"/>
    </row>
    <row r="24" spans="1:17" ht="14" thickBot="1" x14ac:dyDescent="0.2">
      <c r="A24" s="100"/>
      <c r="B24" s="90" t="s">
        <v>7</v>
      </c>
      <c r="C24" s="94"/>
      <c r="D24" s="91" t="s">
        <v>7</v>
      </c>
      <c r="E24" s="88"/>
      <c r="F24" s="91"/>
      <c r="G24" s="92"/>
      <c r="H24" s="91" t="s">
        <v>7</v>
      </c>
      <c r="I24" s="88"/>
      <c r="J24" s="91" t="s">
        <v>7</v>
      </c>
      <c r="K24" s="88"/>
      <c r="L24" s="91" t="s">
        <v>7</v>
      </c>
      <c r="M24" s="88"/>
      <c r="N24" s="91"/>
      <c r="O24" s="91"/>
      <c r="P24" s="89"/>
      <c r="Q24" s="96"/>
    </row>
    <row r="25" spans="1:17" ht="14" thickBot="1" x14ac:dyDescent="0.2">
      <c r="A25" s="96"/>
      <c r="B25" s="90"/>
      <c r="C25" s="76" t="s">
        <v>0</v>
      </c>
      <c r="D25" s="18">
        <v>1</v>
      </c>
      <c r="E25" s="18">
        <v>2</v>
      </c>
      <c r="F25" s="18">
        <v>3</v>
      </c>
      <c r="G25" s="18">
        <v>4</v>
      </c>
      <c r="H25" s="18">
        <v>5</v>
      </c>
      <c r="I25" s="18">
        <v>6</v>
      </c>
      <c r="J25" s="18">
        <v>7</v>
      </c>
      <c r="K25" s="18">
        <v>8</v>
      </c>
      <c r="L25" s="18">
        <v>9</v>
      </c>
      <c r="M25" s="18">
        <v>10</v>
      </c>
      <c r="N25" s="18">
        <v>11</v>
      </c>
      <c r="O25" s="19">
        <v>12</v>
      </c>
      <c r="P25" s="89"/>
      <c r="Q25" s="96"/>
    </row>
    <row r="26" spans="1:17" x14ac:dyDescent="0.15">
      <c r="A26" s="100"/>
      <c r="B26" s="90"/>
      <c r="C26" s="56" t="s">
        <v>11</v>
      </c>
      <c r="D26" s="20">
        <f t="shared" ref="D26:O26" ca="1" si="5">D16*$D$20</f>
        <v>0</v>
      </c>
      <c r="E26" s="21">
        <f t="shared" ca="1" si="5"/>
        <v>0</v>
      </c>
      <c r="F26" s="21">
        <f t="shared" ca="1" si="5"/>
        <v>0</v>
      </c>
      <c r="G26" s="21">
        <f t="shared" ca="1" si="5"/>
        <v>240</v>
      </c>
      <c r="H26" s="21">
        <f t="shared" ca="1" si="5"/>
        <v>0</v>
      </c>
      <c r="I26" s="21">
        <f t="shared" ca="1" si="5"/>
        <v>900</v>
      </c>
      <c r="J26" s="21">
        <f t="shared" ca="1" si="5"/>
        <v>0</v>
      </c>
      <c r="K26" s="21">
        <f t="shared" ca="1" si="5"/>
        <v>0</v>
      </c>
      <c r="L26" s="21">
        <f t="shared" ca="1" si="5"/>
        <v>660</v>
      </c>
      <c r="M26" s="21">
        <f t="shared" ca="1" si="5"/>
        <v>0</v>
      </c>
      <c r="N26" s="21">
        <f t="shared" ca="1" si="5"/>
        <v>0</v>
      </c>
      <c r="O26" s="22">
        <f t="shared" ca="1" si="5"/>
        <v>0</v>
      </c>
      <c r="P26" s="89"/>
      <c r="Q26" s="96"/>
    </row>
    <row r="27" spans="1:17" x14ac:dyDescent="0.15">
      <c r="A27" s="100"/>
      <c r="B27" s="90"/>
      <c r="C27" s="56" t="s">
        <v>12</v>
      </c>
      <c r="D27" s="23">
        <v>0</v>
      </c>
      <c r="E27" s="24">
        <f t="shared" ref="E27:O27" ca="1" si="6">D30</f>
        <v>0</v>
      </c>
      <c r="F27" s="24">
        <f t="shared" ca="1" si="6"/>
        <v>0</v>
      </c>
      <c r="G27" s="24">
        <f t="shared" ca="1" si="6"/>
        <v>300</v>
      </c>
      <c r="H27" s="24">
        <f t="shared" ca="1" si="6"/>
        <v>360</v>
      </c>
      <c r="I27" s="24">
        <f t="shared" ca="1" si="6"/>
        <v>660</v>
      </c>
      <c r="J27" s="24">
        <f t="shared" ca="1" si="6"/>
        <v>60</v>
      </c>
      <c r="K27" s="24">
        <f t="shared" ca="1" si="6"/>
        <v>60</v>
      </c>
      <c r="L27" s="24">
        <f t="shared" ca="1" si="6"/>
        <v>360</v>
      </c>
      <c r="M27" s="24">
        <f t="shared" ca="1" si="6"/>
        <v>0</v>
      </c>
      <c r="N27" s="24">
        <f t="shared" ca="1" si="6"/>
        <v>0</v>
      </c>
      <c r="O27" s="25">
        <f t="shared" ca="1" si="6"/>
        <v>0</v>
      </c>
      <c r="P27" s="89"/>
      <c r="Q27" s="96"/>
    </row>
    <row r="28" spans="1:17" x14ac:dyDescent="0.15">
      <c r="A28" s="100"/>
      <c r="B28" s="90"/>
      <c r="C28" s="56" t="s">
        <v>27</v>
      </c>
      <c r="D28" s="32">
        <v>0</v>
      </c>
      <c r="E28" s="33">
        <v>0</v>
      </c>
      <c r="F28" s="33">
        <v>300</v>
      </c>
      <c r="G28" s="33">
        <v>300</v>
      </c>
      <c r="H28" s="33">
        <v>300</v>
      </c>
      <c r="I28" s="33">
        <v>300</v>
      </c>
      <c r="J28" s="33">
        <v>0</v>
      </c>
      <c r="K28" s="33">
        <v>300</v>
      </c>
      <c r="L28" s="33">
        <v>300</v>
      </c>
      <c r="M28" s="33">
        <v>0</v>
      </c>
      <c r="N28" s="33">
        <v>0</v>
      </c>
      <c r="O28" s="34">
        <v>0</v>
      </c>
      <c r="P28" s="89"/>
      <c r="Q28" s="96"/>
    </row>
    <row r="29" spans="1:17" x14ac:dyDescent="0.15">
      <c r="A29" s="100"/>
      <c r="B29" s="90"/>
      <c r="C29" s="56" t="s">
        <v>1</v>
      </c>
      <c r="D29" s="23">
        <f t="shared" ref="D29:O29" si="7">$D$23*D43</f>
        <v>0</v>
      </c>
      <c r="E29" s="24">
        <f t="shared" si="7"/>
        <v>0</v>
      </c>
      <c r="F29" s="24">
        <f t="shared" si="7"/>
        <v>300</v>
      </c>
      <c r="G29" s="24">
        <f t="shared" si="7"/>
        <v>300</v>
      </c>
      <c r="H29" s="24">
        <f t="shared" si="7"/>
        <v>300</v>
      </c>
      <c r="I29" s="24">
        <f t="shared" si="7"/>
        <v>300</v>
      </c>
      <c r="J29" s="24">
        <f t="shared" si="7"/>
        <v>0</v>
      </c>
      <c r="K29" s="24">
        <f t="shared" si="7"/>
        <v>300</v>
      </c>
      <c r="L29" s="24">
        <f t="shared" si="7"/>
        <v>300</v>
      </c>
      <c r="M29" s="24">
        <f t="shared" si="7"/>
        <v>0</v>
      </c>
      <c r="N29" s="24">
        <f t="shared" si="7"/>
        <v>0</v>
      </c>
      <c r="O29" s="25">
        <f t="shared" si="7"/>
        <v>0</v>
      </c>
      <c r="P29" s="89"/>
      <c r="Q29" s="96"/>
    </row>
    <row r="30" spans="1:17" x14ac:dyDescent="0.15">
      <c r="A30" s="100"/>
      <c r="B30" s="90"/>
      <c r="C30" s="56" t="s">
        <v>13</v>
      </c>
      <c r="D30" s="23">
        <f t="shared" ref="D30:O30" ca="1" si="8">D27+D28-D26</f>
        <v>0</v>
      </c>
      <c r="E30" s="24">
        <f t="shared" ca="1" si="8"/>
        <v>0</v>
      </c>
      <c r="F30" s="24">
        <f t="shared" ca="1" si="8"/>
        <v>300</v>
      </c>
      <c r="G30" s="24">
        <f t="shared" ca="1" si="8"/>
        <v>360</v>
      </c>
      <c r="H30" s="24">
        <f t="shared" ca="1" si="8"/>
        <v>660</v>
      </c>
      <c r="I30" s="24">
        <f t="shared" ca="1" si="8"/>
        <v>60</v>
      </c>
      <c r="J30" s="24">
        <f t="shared" ca="1" si="8"/>
        <v>60</v>
      </c>
      <c r="K30" s="24">
        <f t="shared" ca="1" si="8"/>
        <v>360</v>
      </c>
      <c r="L30" s="24">
        <f t="shared" ca="1" si="8"/>
        <v>0</v>
      </c>
      <c r="M30" s="24">
        <f t="shared" ca="1" si="8"/>
        <v>0</v>
      </c>
      <c r="N30" s="24">
        <f t="shared" ca="1" si="8"/>
        <v>0</v>
      </c>
      <c r="O30" s="25">
        <f t="shared" ca="1" si="8"/>
        <v>0</v>
      </c>
      <c r="P30" s="89"/>
      <c r="Q30" s="96"/>
    </row>
    <row r="31" spans="1:17" ht="14" thickBot="1" x14ac:dyDescent="0.2">
      <c r="A31" s="100"/>
      <c r="B31" s="90"/>
      <c r="C31" s="57" t="s">
        <v>14</v>
      </c>
      <c r="D31" s="38">
        <f ca="1">OFFSET(D31,-3,$D$19,1,1)</f>
        <v>300</v>
      </c>
      <c r="E31" s="38">
        <f t="shared" ref="E31:O31" ca="1" si="9">OFFSET(E31,-3,$D$19,1,1)</f>
        <v>300</v>
      </c>
      <c r="F31" s="38">
        <f t="shared" ca="1" si="9"/>
        <v>300</v>
      </c>
      <c r="G31" s="38">
        <f t="shared" ca="1" si="9"/>
        <v>300</v>
      </c>
      <c r="H31" s="38">
        <f t="shared" ca="1" si="9"/>
        <v>0</v>
      </c>
      <c r="I31" s="38">
        <f t="shared" ca="1" si="9"/>
        <v>300</v>
      </c>
      <c r="J31" s="38">
        <f t="shared" ca="1" si="9"/>
        <v>300</v>
      </c>
      <c r="K31" s="38">
        <f t="shared" ca="1" si="9"/>
        <v>0</v>
      </c>
      <c r="L31" s="38">
        <f t="shared" ca="1" si="9"/>
        <v>0</v>
      </c>
      <c r="M31" s="38">
        <f t="shared" ca="1" si="9"/>
        <v>0</v>
      </c>
      <c r="N31" s="38">
        <f t="shared" ca="1" si="9"/>
        <v>0</v>
      </c>
      <c r="O31" s="50">
        <f t="shared" ca="1" si="9"/>
        <v>0</v>
      </c>
      <c r="P31" s="89"/>
      <c r="Q31" s="96"/>
    </row>
    <row r="32" spans="1:17" ht="14" thickBot="1" x14ac:dyDescent="0.2">
      <c r="A32" s="100"/>
      <c r="B32" s="93"/>
      <c r="C32" s="101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2"/>
      <c r="Q32" s="96"/>
    </row>
    <row r="33" spans="1:17" x14ac:dyDescent="0.15">
      <c r="A33" s="100"/>
      <c r="B33" s="1"/>
      <c r="C33" s="61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Q33" s="96"/>
    </row>
    <row r="34" spans="1:17" ht="14" thickBot="1" x14ac:dyDescent="0.2">
      <c r="A34" s="100"/>
      <c r="B34" s="1"/>
      <c r="C34" s="6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Q34" s="96"/>
    </row>
    <row r="35" spans="1:17" x14ac:dyDescent="0.15">
      <c r="A35" s="1"/>
      <c r="B35" s="1"/>
      <c r="C35" s="63" t="s">
        <v>3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5"/>
      <c r="Q35" s="96"/>
    </row>
    <row r="36" spans="1:17" x14ac:dyDescent="0.15">
      <c r="A36" s="1"/>
      <c r="B36" s="1"/>
      <c r="C36" s="66" t="s">
        <v>15</v>
      </c>
      <c r="D36" s="81">
        <v>0</v>
      </c>
      <c r="E36" s="81">
        <v>0</v>
      </c>
      <c r="F36" s="81">
        <v>0</v>
      </c>
      <c r="G36" s="81">
        <v>0</v>
      </c>
      <c r="H36" s="81">
        <v>0</v>
      </c>
      <c r="I36" s="81">
        <v>1</v>
      </c>
      <c r="J36" s="81">
        <v>0</v>
      </c>
      <c r="K36" s="81">
        <v>1</v>
      </c>
      <c r="L36" s="81">
        <v>0</v>
      </c>
      <c r="M36" s="81">
        <v>0</v>
      </c>
      <c r="N36" s="81">
        <v>1</v>
      </c>
      <c r="O36" s="81">
        <v>0</v>
      </c>
      <c r="P36" s="85">
        <v>600</v>
      </c>
    </row>
    <row r="37" spans="1:17" x14ac:dyDescent="0.15">
      <c r="A37" s="1"/>
      <c r="B37" s="1"/>
      <c r="C37" s="66" t="s">
        <v>21</v>
      </c>
      <c r="D37" s="46">
        <f t="shared" ref="D37:O37" si="10">$D$6*D36</f>
        <v>0</v>
      </c>
      <c r="E37" s="46">
        <f t="shared" si="10"/>
        <v>0</v>
      </c>
      <c r="F37" s="46">
        <f t="shared" si="10"/>
        <v>0</v>
      </c>
      <c r="G37" s="46">
        <f t="shared" si="10"/>
        <v>0</v>
      </c>
      <c r="H37" s="46">
        <f t="shared" si="10"/>
        <v>0</v>
      </c>
      <c r="I37" s="46">
        <f t="shared" si="10"/>
        <v>1000</v>
      </c>
      <c r="J37" s="46">
        <f t="shared" si="10"/>
        <v>0</v>
      </c>
      <c r="K37" s="46">
        <f t="shared" si="10"/>
        <v>1000</v>
      </c>
      <c r="L37" s="46">
        <f t="shared" si="10"/>
        <v>0</v>
      </c>
      <c r="M37" s="46">
        <f t="shared" si="10"/>
        <v>0</v>
      </c>
      <c r="N37" s="46">
        <f t="shared" si="10"/>
        <v>1000</v>
      </c>
      <c r="O37" s="67">
        <f t="shared" si="10"/>
        <v>0</v>
      </c>
    </row>
    <row r="38" spans="1:17" x14ac:dyDescent="0.15">
      <c r="A38" s="1"/>
      <c r="B38" s="1"/>
      <c r="C38" s="66" t="s">
        <v>22</v>
      </c>
      <c r="D38" s="46">
        <f t="shared" ref="D38:O38" si="11">D15*$D$7</f>
        <v>0</v>
      </c>
      <c r="E38" s="46">
        <f t="shared" si="11"/>
        <v>0</v>
      </c>
      <c r="F38" s="46">
        <f t="shared" si="11"/>
        <v>0</v>
      </c>
      <c r="G38" s="46">
        <f t="shared" si="11"/>
        <v>0</v>
      </c>
      <c r="H38" s="46">
        <f t="shared" si="11"/>
        <v>0</v>
      </c>
      <c r="I38" s="46">
        <f t="shared" si="11"/>
        <v>250</v>
      </c>
      <c r="J38" s="46">
        <f t="shared" si="11"/>
        <v>0</v>
      </c>
      <c r="K38" s="46">
        <f t="shared" si="11"/>
        <v>500</v>
      </c>
      <c r="L38" s="46">
        <f t="shared" si="11"/>
        <v>350</v>
      </c>
      <c r="M38" s="46">
        <f t="shared" si="11"/>
        <v>0</v>
      </c>
      <c r="N38" s="46">
        <f t="shared" si="11"/>
        <v>200</v>
      </c>
      <c r="O38" s="67">
        <f t="shared" si="11"/>
        <v>0</v>
      </c>
    </row>
    <row r="39" spans="1:17" ht="14" thickBot="1" x14ac:dyDescent="0.2">
      <c r="A39" s="1"/>
      <c r="B39" s="1"/>
      <c r="C39" s="68" t="s">
        <v>23</v>
      </c>
      <c r="D39" s="69">
        <f t="shared" ref="D39:O39" si="12">D37+D38</f>
        <v>0</v>
      </c>
      <c r="E39" s="69">
        <f t="shared" si="12"/>
        <v>0</v>
      </c>
      <c r="F39" s="69">
        <f t="shared" si="12"/>
        <v>0</v>
      </c>
      <c r="G39" s="69">
        <f t="shared" si="12"/>
        <v>0</v>
      </c>
      <c r="H39" s="69">
        <f t="shared" si="12"/>
        <v>0</v>
      </c>
      <c r="I39" s="69">
        <f t="shared" si="12"/>
        <v>1250</v>
      </c>
      <c r="J39" s="69">
        <f t="shared" si="12"/>
        <v>0</v>
      </c>
      <c r="K39" s="69">
        <f t="shared" si="12"/>
        <v>1500</v>
      </c>
      <c r="L39" s="69">
        <f t="shared" si="12"/>
        <v>350</v>
      </c>
      <c r="M39" s="69">
        <f t="shared" si="12"/>
        <v>0</v>
      </c>
      <c r="N39" s="69">
        <f t="shared" si="12"/>
        <v>1200</v>
      </c>
      <c r="O39" s="70">
        <f t="shared" si="12"/>
        <v>0</v>
      </c>
    </row>
    <row r="40" spans="1:17" x14ac:dyDescent="0.15">
      <c r="A40" s="1"/>
      <c r="B40" s="1"/>
      <c r="C40" s="66"/>
      <c r="D40" s="84">
        <f>$P$36*D36-D13</f>
        <v>0</v>
      </c>
      <c r="E40" s="84">
        <f t="shared" ref="E40:O40" si="13">$P$36*E36-E13</f>
        <v>0</v>
      </c>
      <c r="F40" s="84">
        <f t="shared" si="13"/>
        <v>0</v>
      </c>
      <c r="G40" s="84">
        <f t="shared" si="13"/>
        <v>0</v>
      </c>
      <c r="H40" s="84">
        <f t="shared" si="13"/>
        <v>0</v>
      </c>
      <c r="I40" s="84">
        <f t="shared" si="13"/>
        <v>520</v>
      </c>
      <c r="J40" s="84">
        <f t="shared" si="13"/>
        <v>0</v>
      </c>
      <c r="K40" s="84">
        <f t="shared" si="13"/>
        <v>300</v>
      </c>
      <c r="L40" s="84">
        <f t="shared" si="13"/>
        <v>0</v>
      </c>
      <c r="M40" s="84">
        <f t="shared" si="13"/>
        <v>0</v>
      </c>
      <c r="N40" s="84">
        <f t="shared" si="13"/>
        <v>380</v>
      </c>
      <c r="O40" s="84">
        <f t="shared" si="13"/>
        <v>0</v>
      </c>
      <c r="P40" t="s">
        <v>28</v>
      </c>
    </row>
    <row r="41" spans="1:17" ht="14" thickBot="1" x14ac:dyDescent="0.2">
      <c r="A41" s="1"/>
      <c r="B41" s="1"/>
      <c r="C41" s="66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3"/>
    </row>
    <row r="42" spans="1:17" x14ac:dyDescent="0.15">
      <c r="C42" s="63" t="s">
        <v>4</v>
      </c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10"/>
    </row>
    <row r="43" spans="1:17" x14ac:dyDescent="0.15">
      <c r="C43" s="66" t="s">
        <v>15</v>
      </c>
      <c r="D43" s="81">
        <v>0</v>
      </c>
      <c r="E43" s="81">
        <v>0</v>
      </c>
      <c r="F43" s="81">
        <v>1</v>
      </c>
      <c r="G43" s="81">
        <v>1</v>
      </c>
      <c r="H43" s="81">
        <v>1</v>
      </c>
      <c r="I43" s="81">
        <v>1</v>
      </c>
      <c r="J43" s="81">
        <v>0</v>
      </c>
      <c r="K43" s="81">
        <v>1</v>
      </c>
      <c r="L43" s="81">
        <v>1</v>
      </c>
      <c r="M43" s="81">
        <v>0</v>
      </c>
      <c r="N43" s="81">
        <v>0</v>
      </c>
      <c r="O43" s="81">
        <v>0</v>
      </c>
      <c r="P43" s="85">
        <v>1800</v>
      </c>
    </row>
    <row r="44" spans="1:17" x14ac:dyDescent="0.15">
      <c r="C44" s="66" t="s">
        <v>21</v>
      </c>
      <c r="D44" s="60">
        <f t="shared" ref="D44:O44" si="14">$D$21*D43</f>
        <v>0</v>
      </c>
      <c r="E44" s="60">
        <f t="shared" si="14"/>
        <v>0</v>
      </c>
      <c r="F44" s="60">
        <f t="shared" si="14"/>
        <v>500</v>
      </c>
      <c r="G44" s="60">
        <f t="shared" si="14"/>
        <v>500</v>
      </c>
      <c r="H44" s="60">
        <f t="shared" si="14"/>
        <v>500</v>
      </c>
      <c r="I44" s="60">
        <f t="shared" si="14"/>
        <v>500</v>
      </c>
      <c r="J44" s="60">
        <f t="shared" si="14"/>
        <v>0</v>
      </c>
      <c r="K44" s="60">
        <f t="shared" si="14"/>
        <v>500</v>
      </c>
      <c r="L44" s="60">
        <f t="shared" si="14"/>
        <v>500</v>
      </c>
      <c r="M44" s="60">
        <f t="shared" si="14"/>
        <v>0</v>
      </c>
      <c r="N44" s="60">
        <f t="shared" si="14"/>
        <v>0</v>
      </c>
      <c r="O44" s="73">
        <f t="shared" si="14"/>
        <v>0</v>
      </c>
    </row>
    <row r="45" spans="1:17" x14ac:dyDescent="0.15">
      <c r="C45" s="66" t="s">
        <v>22</v>
      </c>
      <c r="D45" s="60">
        <f t="shared" ref="D45:O45" ca="1" si="15">D30*$D$22</f>
        <v>0</v>
      </c>
      <c r="E45" s="60">
        <f t="shared" ca="1" si="15"/>
        <v>0</v>
      </c>
      <c r="F45" s="60">
        <f t="shared" ca="1" si="15"/>
        <v>300</v>
      </c>
      <c r="G45" s="60">
        <f t="shared" ca="1" si="15"/>
        <v>360</v>
      </c>
      <c r="H45" s="60">
        <f t="shared" ca="1" si="15"/>
        <v>660</v>
      </c>
      <c r="I45" s="60">
        <f t="shared" ca="1" si="15"/>
        <v>60</v>
      </c>
      <c r="J45" s="60">
        <f t="shared" ca="1" si="15"/>
        <v>60</v>
      </c>
      <c r="K45" s="60">
        <f t="shared" ca="1" si="15"/>
        <v>360</v>
      </c>
      <c r="L45" s="60">
        <f t="shared" ca="1" si="15"/>
        <v>0</v>
      </c>
      <c r="M45" s="60">
        <f t="shared" ca="1" si="15"/>
        <v>0</v>
      </c>
      <c r="N45" s="60">
        <f t="shared" ca="1" si="15"/>
        <v>0</v>
      </c>
      <c r="O45" s="73">
        <f t="shared" ca="1" si="15"/>
        <v>0</v>
      </c>
    </row>
    <row r="46" spans="1:17" ht="14" thickBot="1" x14ac:dyDescent="0.2">
      <c r="C46" s="68" t="s">
        <v>23</v>
      </c>
      <c r="D46" s="74">
        <f t="shared" ref="D46:O46" ca="1" si="16">D44+D45</f>
        <v>0</v>
      </c>
      <c r="E46" s="74">
        <f t="shared" ca="1" si="16"/>
        <v>0</v>
      </c>
      <c r="F46" s="74">
        <f t="shared" ca="1" si="16"/>
        <v>800</v>
      </c>
      <c r="G46" s="74">
        <f t="shared" ca="1" si="16"/>
        <v>860</v>
      </c>
      <c r="H46" s="74">
        <f t="shared" ca="1" si="16"/>
        <v>1160</v>
      </c>
      <c r="I46" s="74">
        <f t="shared" ca="1" si="16"/>
        <v>560</v>
      </c>
      <c r="J46" s="74">
        <f t="shared" ca="1" si="16"/>
        <v>60</v>
      </c>
      <c r="K46" s="74">
        <f t="shared" ca="1" si="16"/>
        <v>860</v>
      </c>
      <c r="L46" s="74">
        <f t="shared" ca="1" si="16"/>
        <v>500</v>
      </c>
      <c r="M46" s="74">
        <f t="shared" ca="1" si="16"/>
        <v>0</v>
      </c>
      <c r="N46" s="74">
        <f t="shared" ca="1" si="16"/>
        <v>0</v>
      </c>
      <c r="O46" s="75">
        <f t="shared" ca="1" si="16"/>
        <v>0</v>
      </c>
    </row>
    <row r="47" spans="1:17" x14ac:dyDescent="0.15">
      <c r="D47" s="84">
        <f t="shared" ref="D47:O47" si="17">$P$43*D43-D28</f>
        <v>0</v>
      </c>
      <c r="E47" s="84">
        <f t="shared" si="17"/>
        <v>0</v>
      </c>
      <c r="F47" s="84">
        <f t="shared" si="17"/>
        <v>1500</v>
      </c>
      <c r="G47" s="84">
        <f t="shared" si="17"/>
        <v>1500</v>
      </c>
      <c r="H47" s="84">
        <f t="shared" si="17"/>
        <v>1500</v>
      </c>
      <c r="I47" s="84">
        <f t="shared" si="17"/>
        <v>1500</v>
      </c>
      <c r="J47" s="84">
        <f t="shared" si="17"/>
        <v>0</v>
      </c>
      <c r="K47" s="84">
        <f t="shared" si="17"/>
        <v>1500</v>
      </c>
      <c r="L47" s="84">
        <f t="shared" si="17"/>
        <v>1500</v>
      </c>
      <c r="M47" s="84">
        <f t="shared" si="17"/>
        <v>0</v>
      </c>
      <c r="N47" s="84">
        <f t="shared" si="17"/>
        <v>0</v>
      </c>
      <c r="O47" s="84">
        <f t="shared" si="17"/>
        <v>0</v>
      </c>
      <c r="P47" t="s">
        <v>28</v>
      </c>
    </row>
    <row r="48" spans="1:17" x14ac:dyDescent="0.15"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4:15" x14ac:dyDescent="0.15"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</row>
    <row r="50" spans="4:15" x14ac:dyDescent="0.15"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</sheetData>
  <mergeCells count="2">
    <mergeCell ref="B4:P4"/>
    <mergeCell ref="B18:P18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="120" zoomScaleNormal="120" zoomScalePageLayoutView="150" workbookViewId="0">
      <selection activeCell="D2" sqref="D2"/>
    </sheetView>
  </sheetViews>
  <sheetFormatPr baseColWidth="10" defaultColWidth="8.83203125" defaultRowHeight="13" x14ac:dyDescent="0.15"/>
  <cols>
    <col min="1" max="1" width="5.5" customWidth="1"/>
    <col min="2" max="2" width="1.5" bestFit="1" customWidth="1"/>
    <col min="3" max="3" width="19.6640625" bestFit="1" customWidth="1"/>
    <col min="4" max="4" width="8.6640625" style="8" bestFit="1" customWidth="1"/>
    <col min="5" max="5" width="7.6640625" style="8" customWidth="1"/>
    <col min="6" max="6" width="8.6640625" style="8" bestFit="1" customWidth="1"/>
    <col min="7" max="7" width="9.33203125" style="8" bestFit="1" customWidth="1"/>
    <col min="8" max="15" width="7.6640625" style="8" customWidth="1"/>
    <col min="16" max="16" width="5.83203125" customWidth="1"/>
  </cols>
  <sheetData>
    <row r="1" spans="1:19" ht="14" thickBot="1" x14ac:dyDescent="0.2">
      <c r="A1" s="96"/>
      <c r="B1" s="96"/>
      <c r="C1" s="96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96"/>
      <c r="Q1" s="96"/>
    </row>
    <row r="2" spans="1:19" ht="17" thickBot="1" x14ac:dyDescent="0.25">
      <c r="A2" s="96"/>
      <c r="B2" s="96"/>
      <c r="C2" s="97" t="s">
        <v>24</v>
      </c>
      <c r="D2" s="95">
        <f ca="1">G7+G22</f>
        <v>8700</v>
      </c>
      <c r="E2" s="48"/>
      <c r="F2" s="98" t="s">
        <v>25</v>
      </c>
      <c r="G2" s="99">
        <f>G7</f>
        <v>4800</v>
      </c>
      <c r="H2" s="98" t="s">
        <v>26</v>
      </c>
      <c r="I2" s="99">
        <f ca="1">G22</f>
        <v>3900</v>
      </c>
      <c r="J2" s="48"/>
      <c r="K2" s="48"/>
      <c r="L2" s="48"/>
      <c r="M2" s="48"/>
      <c r="N2" s="48"/>
      <c r="O2" s="48"/>
      <c r="P2" s="96"/>
      <c r="Q2" s="96"/>
      <c r="R2" s="43"/>
      <c r="S2" s="4" t="s">
        <v>16</v>
      </c>
    </row>
    <row r="3" spans="1:19" ht="14" thickBot="1" x14ac:dyDescent="0.2">
      <c r="A3" s="96"/>
      <c r="B3" s="96"/>
      <c r="C3" s="96"/>
      <c r="D3" s="48"/>
      <c r="E3" s="48"/>
      <c r="F3" s="48"/>
      <c r="G3" s="78"/>
      <c r="H3" s="48"/>
      <c r="I3" s="48"/>
      <c r="J3" s="48"/>
      <c r="K3" s="48"/>
      <c r="L3" s="48"/>
      <c r="M3" s="48"/>
      <c r="N3" s="48"/>
      <c r="O3" s="48"/>
      <c r="P3" s="96"/>
      <c r="Q3" s="96"/>
      <c r="R3" s="47"/>
      <c r="S3" s="4" t="s">
        <v>17</v>
      </c>
    </row>
    <row r="4" spans="1:19" ht="17" thickBot="1" x14ac:dyDescent="0.25">
      <c r="A4" s="96"/>
      <c r="B4" s="141" t="s">
        <v>30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3"/>
      <c r="Q4" s="96"/>
      <c r="R4" s="49"/>
      <c r="S4" s="4" t="s">
        <v>18</v>
      </c>
    </row>
    <row r="5" spans="1:19" x14ac:dyDescent="0.15">
      <c r="A5" s="96"/>
      <c r="B5" s="87"/>
      <c r="C5" s="58" t="s">
        <v>5</v>
      </c>
      <c r="D5" s="52">
        <v>2</v>
      </c>
      <c r="E5" s="88" t="s">
        <v>34</v>
      </c>
      <c r="F5" s="88"/>
      <c r="G5" s="9">
        <f>SUM(D37:O37)</f>
        <v>4000</v>
      </c>
      <c r="H5" s="5" t="s">
        <v>8</v>
      </c>
      <c r="I5" s="10"/>
      <c r="J5" s="88"/>
      <c r="K5" s="88"/>
      <c r="L5" s="88"/>
      <c r="M5" s="88"/>
      <c r="N5" s="88"/>
      <c r="O5" s="88"/>
      <c r="P5" s="89"/>
      <c r="Q5" s="96"/>
    </row>
    <row r="6" spans="1:19" ht="14" thickBot="1" x14ac:dyDescent="0.2">
      <c r="A6" s="96"/>
      <c r="B6" s="87"/>
      <c r="C6" s="58" t="s">
        <v>2</v>
      </c>
      <c r="D6" s="53">
        <v>1000</v>
      </c>
      <c r="E6" s="88" t="s">
        <v>31</v>
      </c>
      <c r="F6" s="88"/>
      <c r="G6" s="11">
        <f>SUM(D38:O38)</f>
        <v>800</v>
      </c>
      <c r="H6" s="6" t="s">
        <v>9</v>
      </c>
      <c r="I6" s="12"/>
      <c r="J6" s="88"/>
      <c r="K6" s="88"/>
      <c r="L6" s="88"/>
      <c r="M6" s="88"/>
      <c r="N6" s="88"/>
      <c r="O6" s="88"/>
      <c r="P6" s="89"/>
      <c r="Q6" s="96"/>
    </row>
    <row r="7" spans="1:19" ht="14" thickBot="1" x14ac:dyDescent="0.2">
      <c r="A7" s="96"/>
      <c r="B7" s="90"/>
      <c r="C7" s="58" t="s">
        <v>6</v>
      </c>
      <c r="D7" s="54">
        <v>5</v>
      </c>
      <c r="E7" s="88" t="s">
        <v>32</v>
      </c>
      <c r="F7" s="88"/>
      <c r="G7" s="13">
        <f>SUM(D39:O39)</f>
        <v>4800</v>
      </c>
      <c r="H7" s="14" t="s">
        <v>10</v>
      </c>
      <c r="I7" s="15"/>
      <c r="J7" s="88"/>
      <c r="K7" s="88"/>
      <c r="L7" s="88"/>
      <c r="M7" s="88"/>
      <c r="N7" s="88"/>
      <c r="O7" s="88"/>
      <c r="P7" s="89"/>
      <c r="Q7" s="96"/>
    </row>
    <row r="8" spans="1:19" ht="14" thickBot="1" x14ac:dyDescent="0.2">
      <c r="A8" s="100"/>
      <c r="B8" s="90"/>
      <c r="C8" s="59" t="s">
        <v>1</v>
      </c>
      <c r="D8" s="55">
        <v>1000</v>
      </c>
      <c r="E8" s="88" t="s">
        <v>33</v>
      </c>
      <c r="F8" s="91"/>
      <c r="G8" s="88"/>
      <c r="H8" s="88"/>
      <c r="I8" s="88"/>
      <c r="J8" s="91" t="s">
        <v>7</v>
      </c>
      <c r="K8" s="88"/>
      <c r="L8" s="91" t="s">
        <v>7</v>
      </c>
      <c r="M8" s="88"/>
      <c r="N8" s="91"/>
      <c r="O8" s="91"/>
      <c r="P8" s="89"/>
      <c r="Q8" s="96"/>
    </row>
    <row r="9" spans="1:19" ht="14" thickBot="1" x14ac:dyDescent="0.2">
      <c r="A9" s="100"/>
      <c r="B9" s="90"/>
      <c r="C9" s="3"/>
      <c r="D9" s="91"/>
      <c r="E9" s="88"/>
      <c r="F9" s="91"/>
      <c r="G9" s="92"/>
      <c r="H9" s="91"/>
      <c r="I9" s="88"/>
      <c r="J9" s="91"/>
      <c r="K9" s="88"/>
      <c r="L9" s="91"/>
      <c r="M9" s="88"/>
      <c r="N9" s="91"/>
      <c r="O9" s="91"/>
      <c r="P9" s="89"/>
      <c r="Q9" s="96"/>
    </row>
    <row r="10" spans="1:19" ht="14" thickBot="1" x14ac:dyDescent="0.2">
      <c r="A10" s="96"/>
      <c r="B10" s="90"/>
      <c r="C10" s="76" t="s">
        <v>0</v>
      </c>
      <c r="D10" s="18">
        <v>1</v>
      </c>
      <c r="E10" s="18">
        <v>2</v>
      </c>
      <c r="F10" s="18">
        <v>3</v>
      </c>
      <c r="G10" s="18">
        <v>4</v>
      </c>
      <c r="H10" s="18">
        <v>5</v>
      </c>
      <c r="I10" s="18">
        <v>6</v>
      </c>
      <c r="J10" s="18">
        <v>7</v>
      </c>
      <c r="K10" s="18">
        <v>8</v>
      </c>
      <c r="L10" s="18">
        <v>9</v>
      </c>
      <c r="M10" s="18">
        <v>10</v>
      </c>
      <c r="N10" s="18">
        <v>11</v>
      </c>
      <c r="O10" s="19">
        <v>12</v>
      </c>
      <c r="P10" s="89"/>
      <c r="Q10" s="96"/>
    </row>
    <row r="11" spans="1:19" x14ac:dyDescent="0.15">
      <c r="A11" s="100"/>
      <c r="B11" s="90"/>
      <c r="C11" s="56" t="s">
        <v>11</v>
      </c>
      <c r="D11" s="39">
        <v>0</v>
      </c>
      <c r="E11" s="40">
        <v>0</v>
      </c>
      <c r="F11" s="40">
        <v>0</v>
      </c>
      <c r="G11" s="40">
        <v>0</v>
      </c>
      <c r="H11" s="40">
        <v>0</v>
      </c>
      <c r="I11" s="40">
        <v>30</v>
      </c>
      <c r="J11" s="40">
        <v>50</v>
      </c>
      <c r="K11" s="40">
        <v>200</v>
      </c>
      <c r="L11" s="40">
        <v>30</v>
      </c>
      <c r="M11" s="40">
        <v>70</v>
      </c>
      <c r="N11" s="40">
        <v>180</v>
      </c>
      <c r="O11" s="41">
        <v>40</v>
      </c>
      <c r="P11" s="89"/>
      <c r="Q11" s="96"/>
    </row>
    <row r="12" spans="1:19" x14ac:dyDescent="0.15">
      <c r="A12" s="100"/>
      <c r="B12" s="90"/>
      <c r="C12" s="56" t="s">
        <v>12</v>
      </c>
      <c r="D12" s="23">
        <v>0</v>
      </c>
      <c r="E12" s="24">
        <f t="shared" ref="E12:N12" si="0">D15</f>
        <v>0</v>
      </c>
      <c r="F12" s="24">
        <f t="shared" si="0"/>
        <v>0</v>
      </c>
      <c r="G12" s="24">
        <f t="shared" si="0"/>
        <v>0</v>
      </c>
      <c r="H12" s="24">
        <f t="shared" si="0"/>
        <v>0</v>
      </c>
      <c r="I12" s="24">
        <f t="shared" si="0"/>
        <v>0</v>
      </c>
      <c r="J12" s="24">
        <f t="shared" si="0"/>
        <v>50</v>
      </c>
      <c r="K12" s="24">
        <f t="shared" si="0"/>
        <v>0</v>
      </c>
      <c r="L12" s="24">
        <f t="shared" si="0"/>
        <v>0</v>
      </c>
      <c r="M12" s="24">
        <f t="shared" si="0"/>
        <v>70</v>
      </c>
      <c r="N12" s="24">
        <f t="shared" si="0"/>
        <v>0</v>
      </c>
      <c r="O12" s="25">
        <f>N15</f>
        <v>40</v>
      </c>
      <c r="P12" s="89"/>
      <c r="Q12" s="96"/>
    </row>
    <row r="13" spans="1:19" x14ac:dyDescent="0.15">
      <c r="A13" s="100"/>
      <c r="B13" s="90"/>
      <c r="C13" s="56" t="s">
        <v>27</v>
      </c>
      <c r="D13" s="32">
        <v>0</v>
      </c>
      <c r="E13" s="33">
        <v>0</v>
      </c>
      <c r="F13" s="33">
        <v>0</v>
      </c>
      <c r="G13" s="33">
        <v>0</v>
      </c>
      <c r="H13" s="33">
        <v>0</v>
      </c>
      <c r="I13" s="33">
        <v>80</v>
      </c>
      <c r="J13" s="33">
        <v>0</v>
      </c>
      <c r="K13" s="33">
        <v>200</v>
      </c>
      <c r="L13" s="33">
        <v>100</v>
      </c>
      <c r="M13" s="33">
        <v>0</v>
      </c>
      <c r="N13" s="33">
        <v>220</v>
      </c>
      <c r="O13" s="34">
        <v>0</v>
      </c>
      <c r="P13" s="89"/>
      <c r="Q13" s="96"/>
    </row>
    <row r="14" spans="1:19" x14ac:dyDescent="0.15">
      <c r="A14" s="100"/>
      <c r="B14" s="90"/>
      <c r="C14" s="56" t="s">
        <v>1</v>
      </c>
      <c r="D14" s="42">
        <f t="shared" ref="D14:O14" si="1">$D$8*D36</f>
        <v>0</v>
      </c>
      <c r="E14" s="43">
        <f t="shared" si="1"/>
        <v>0</v>
      </c>
      <c r="F14" s="43">
        <f t="shared" si="1"/>
        <v>0</v>
      </c>
      <c r="G14" s="43">
        <f t="shared" si="1"/>
        <v>0</v>
      </c>
      <c r="H14" s="43">
        <f t="shared" si="1"/>
        <v>0</v>
      </c>
      <c r="I14" s="43">
        <f t="shared" si="1"/>
        <v>1000</v>
      </c>
      <c r="J14" s="43">
        <f t="shared" si="1"/>
        <v>0</v>
      </c>
      <c r="K14" s="43">
        <f t="shared" si="1"/>
        <v>1000</v>
      </c>
      <c r="L14" s="43">
        <f t="shared" si="1"/>
        <v>1000</v>
      </c>
      <c r="M14" s="43">
        <f t="shared" si="1"/>
        <v>0</v>
      </c>
      <c r="N14" s="43">
        <f t="shared" si="1"/>
        <v>1000</v>
      </c>
      <c r="O14" s="44">
        <f t="shared" si="1"/>
        <v>0</v>
      </c>
      <c r="P14" s="89"/>
      <c r="Q14" s="96"/>
    </row>
    <row r="15" spans="1:19" x14ac:dyDescent="0.15">
      <c r="A15" s="100"/>
      <c r="B15" s="90"/>
      <c r="C15" s="56" t="s">
        <v>13</v>
      </c>
      <c r="D15" s="35">
        <f t="shared" ref="D15:O15" si="2">D12+D13-D11</f>
        <v>0</v>
      </c>
      <c r="E15" s="36">
        <f t="shared" si="2"/>
        <v>0</v>
      </c>
      <c r="F15" s="36">
        <f t="shared" si="2"/>
        <v>0</v>
      </c>
      <c r="G15" s="36">
        <f t="shared" si="2"/>
        <v>0</v>
      </c>
      <c r="H15" s="36">
        <f t="shared" si="2"/>
        <v>0</v>
      </c>
      <c r="I15" s="36">
        <f t="shared" si="2"/>
        <v>50</v>
      </c>
      <c r="J15" s="36">
        <f t="shared" si="2"/>
        <v>0</v>
      </c>
      <c r="K15" s="36">
        <f t="shared" si="2"/>
        <v>0</v>
      </c>
      <c r="L15" s="36">
        <f t="shared" si="2"/>
        <v>70</v>
      </c>
      <c r="M15" s="36">
        <f t="shared" si="2"/>
        <v>0</v>
      </c>
      <c r="N15" s="36">
        <f t="shared" si="2"/>
        <v>40</v>
      </c>
      <c r="O15" s="37">
        <f t="shared" si="2"/>
        <v>0</v>
      </c>
      <c r="P15" s="89"/>
      <c r="Q15" s="96"/>
    </row>
    <row r="16" spans="1:19" ht="14" thickBot="1" x14ac:dyDescent="0.2">
      <c r="A16" s="100"/>
      <c r="B16" s="93"/>
      <c r="C16" s="57" t="s">
        <v>14</v>
      </c>
      <c r="D16" s="38">
        <f t="shared" ref="D16:L16" ca="1" si="3">OFFSET(D16,-3,$D$5,1,1)</f>
        <v>0</v>
      </c>
      <c r="E16" s="38">
        <f t="shared" ca="1" si="3"/>
        <v>0</v>
      </c>
      <c r="F16" s="38">
        <f t="shared" ca="1" si="3"/>
        <v>0</v>
      </c>
      <c r="G16" s="38">
        <f t="shared" ca="1" si="3"/>
        <v>80</v>
      </c>
      <c r="H16" s="38">
        <f t="shared" ca="1" si="3"/>
        <v>0</v>
      </c>
      <c r="I16" s="38">
        <f t="shared" ca="1" si="3"/>
        <v>200</v>
      </c>
      <c r="J16" s="38">
        <f t="shared" ca="1" si="3"/>
        <v>100</v>
      </c>
      <c r="K16" s="38">
        <f t="shared" ca="1" si="3"/>
        <v>0</v>
      </c>
      <c r="L16" s="38">
        <f t="shared" ca="1" si="3"/>
        <v>220</v>
      </c>
      <c r="M16" s="38">
        <f ca="1">OFFSET(M16,-3,$D$5,1,1)</f>
        <v>0</v>
      </c>
      <c r="N16" s="38">
        <f t="shared" ref="N16:O16" ca="1" si="4">OFFSET(N16,-3,$D$5,1,1)</f>
        <v>0</v>
      </c>
      <c r="O16" s="38">
        <f t="shared" ca="1" si="4"/>
        <v>0</v>
      </c>
      <c r="P16" s="2"/>
      <c r="Q16" s="96"/>
    </row>
    <row r="17" spans="1:17" ht="14" thickBot="1" x14ac:dyDescent="0.2">
      <c r="A17" s="100"/>
      <c r="B17" s="1"/>
      <c r="C17" s="1"/>
      <c r="Q17" s="96"/>
    </row>
    <row r="18" spans="1:17" ht="16" x14ac:dyDescent="0.2">
      <c r="A18" s="100"/>
      <c r="B18" s="144" t="s">
        <v>29</v>
      </c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6"/>
      <c r="Q18" s="96"/>
    </row>
    <row r="19" spans="1:17" ht="14" thickBot="1" x14ac:dyDescent="0.2">
      <c r="A19" s="100"/>
      <c r="B19" s="90"/>
      <c r="C19" s="58" t="s">
        <v>5</v>
      </c>
      <c r="D19" s="51">
        <v>2</v>
      </c>
      <c r="E19" s="28" t="s">
        <v>34</v>
      </c>
      <c r="F19" s="28"/>
      <c r="G19" s="88"/>
      <c r="H19" s="28"/>
      <c r="I19" s="28"/>
      <c r="J19" s="28"/>
      <c r="K19" s="28"/>
      <c r="L19" s="28"/>
      <c r="M19" s="28"/>
      <c r="N19" s="28"/>
      <c r="O19" s="28"/>
      <c r="P19" s="89"/>
      <c r="Q19" s="96"/>
    </row>
    <row r="20" spans="1:17" x14ac:dyDescent="0.15">
      <c r="A20" s="100"/>
      <c r="B20" s="90"/>
      <c r="C20" s="58" t="s">
        <v>19</v>
      </c>
      <c r="D20" s="52">
        <v>3</v>
      </c>
      <c r="E20" s="7" t="s">
        <v>35</v>
      </c>
      <c r="F20" s="28"/>
      <c r="G20" s="29">
        <f>SUM(D44:O44)</f>
        <v>3000</v>
      </c>
      <c r="H20" s="5" t="s">
        <v>8</v>
      </c>
      <c r="I20" s="10"/>
      <c r="J20" s="28"/>
      <c r="K20" s="28"/>
      <c r="L20" s="28"/>
      <c r="M20" s="28"/>
      <c r="N20" s="28"/>
      <c r="O20" s="28"/>
      <c r="P20" s="89"/>
      <c r="Q20" s="96"/>
    </row>
    <row r="21" spans="1:17" ht="14" thickBot="1" x14ac:dyDescent="0.2">
      <c r="A21" s="100"/>
      <c r="B21" s="90"/>
      <c r="C21" s="58" t="s">
        <v>20</v>
      </c>
      <c r="D21" s="53">
        <v>500</v>
      </c>
      <c r="E21" s="28" t="s">
        <v>31</v>
      </c>
      <c r="F21" s="28"/>
      <c r="G21" s="30">
        <f ca="1">SUM(D45:O45)</f>
        <v>900</v>
      </c>
      <c r="H21" s="6" t="s">
        <v>9</v>
      </c>
      <c r="I21" s="12"/>
      <c r="J21" s="28"/>
      <c r="K21" s="28"/>
      <c r="L21" s="28"/>
      <c r="M21" s="28"/>
      <c r="N21" s="28"/>
      <c r="O21" s="28"/>
      <c r="P21" s="89"/>
      <c r="Q21" s="96"/>
    </row>
    <row r="22" spans="1:17" ht="14" thickBot="1" x14ac:dyDescent="0.2">
      <c r="A22" s="100"/>
      <c r="B22" s="90"/>
      <c r="C22" s="58" t="s">
        <v>9</v>
      </c>
      <c r="D22" s="54">
        <v>1</v>
      </c>
      <c r="E22" s="88" t="s">
        <v>32</v>
      </c>
      <c r="F22" s="88"/>
      <c r="G22" s="31">
        <f ca="1">SUM(D46:O46)</f>
        <v>3900</v>
      </c>
      <c r="H22" s="14" t="s">
        <v>10</v>
      </c>
      <c r="I22" s="15"/>
      <c r="J22" s="88"/>
      <c r="K22" s="88"/>
      <c r="L22" s="88"/>
      <c r="M22" s="88"/>
      <c r="N22" s="88"/>
      <c r="O22" s="88"/>
      <c r="P22" s="89"/>
      <c r="Q22" s="96"/>
    </row>
    <row r="23" spans="1:17" ht="14" thickBot="1" x14ac:dyDescent="0.2">
      <c r="A23" s="100"/>
      <c r="B23" s="90"/>
      <c r="C23" s="59" t="s">
        <v>1</v>
      </c>
      <c r="D23" s="55">
        <v>300</v>
      </c>
      <c r="E23" s="88" t="s">
        <v>33</v>
      </c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9"/>
      <c r="Q23" s="96"/>
    </row>
    <row r="24" spans="1:17" ht="14" thickBot="1" x14ac:dyDescent="0.2">
      <c r="A24" s="100"/>
      <c r="B24" s="90" t="s">
        <v>7</v>
      </c>
      <c r="C24" s="94"/>
      <c r="D24" s="91" t="s">
        <v>7</v>
      </c>
      <c r="E24" s="88"/>
      <c r="F24" s="91"/>
      <c r="G24" s="92"/>
      <c r="H24" s="91" t="s">
        <v>7</v>
      </c>
      <c r="I24" s="88"/>
      <c r="J24" s="91" t="s">
        <v>7</v>
      </c>
      <c r="K24" s="88"/>
      <c r="L24" s="91" t="s">
        <v>7</v>
      </c>
      <c r="M24" s="88"/>
      <c r="N24" s="91"/>
      <c r="O24" s="91"/>
      <c r="P24" s="89"/>
      <c r="Q24" s="96"/>
    </row>
    <row r="25" spans="1:17" ht="14" thickBot="1" x14ac:dyDescent="0.2">
      <c r="A25" s="96"/>
      <c r="B25" s="90"/>
      <c r="C25" s="76" t="s">
        <v>0</v>
      </c>
      <c r="D25" s="18">
        <v>1</v>
      </c>
      <c r="E25" s="18">
        <v>2</v>
      </c>
      <c r="F25" s="18">
        <v>3</v>
      </c>
      <c r="G25" s="18">
        <v>4</v>
      </c>
      <c r="H25" s="18">
        <v>5</v>
      </c>
      <c r="I25" s="18">
        <v>6</v>
      </c>
      <c r="J25" s="18">
        <v>7</v>
      </c>
      <c r="K25" s="18">
        <v>8</v>
      </c>
      <c r="L25" s="18">
        <v>9</v>
      </c>
      <c r="M25" s="18">
        <v>10</v>
      </c>
      <c r="N25" s="18">
        <v>11</v>
      </c>
      <c r="O25" s="19">
        <v>12</v>
      </c>
      <c r="P25" s="89"/>
      <c r="Q25" s="96"/>
    </row>
    <row r="26" spans="1:17" x14ac:dyDescent="0.15">
      <c r="A26" s="100"/>
      <c r="B26" s="90"/>
      <c r="C26" s="56" t="s">
        <v>11</v>
      </c>
      <c r="D26" s="20">
        <f t="shared" ref="D26:O26" ca="1" si="5">D16*$D$20</f>
        <v>0</v>
      </c>
      <c r="E26" s="21">
        <f t="shared" ca="1" si="5"/>
        <v>0</v>
      </c>
      <c r="F26" s="21">
        <f t="shared" ca="1" si="5"/>
        <v>0</v>
      </c>
      <c r="G26" s="21">
        <f t="shared" ca="1" si="5"/>
        <v>240</v>
      </c>
      <c r="H26" s="21">
        <f t="shared" ca="1" si="5"/>
        <v>0</v>
      </c>
      <c r="I26" s="21">
        <f t="shared" ca="1" si="5"/>
        <v>600</v>
      </c>
      <c r="J26" s="21">
        <f t="shared" ca="1" si="5"/>
        <v>300</v>
      </c>
      <c r="K26" s="21">
        <f t="shared" ca="1" si="5"/>
        <v>0</v>
      </c>
      <c r="L26" s="21">
        <f t="shared" ca="1" si="5"/>
        <v>660</v>
      </c>
      <c r="M26" s="21">
        <f t="shared" ca="1" si="5"/>
        <v>0</v>
      </c>
      <c r="N26" s="21">
        <f t="shared" ca="1" si="5"/>
        <v>0</v>
      </c>
      <c r="O26" s="22">
        <f t="shared" ca="1" si="5"/>
        <v>0</v>
      </c>
      <c r="P26" s="89"/>
      <c r="Q26" s="96"/>
    </row>
    <row r="27" spans="1:17" x14ac:dyDescent="0.15">
      <c r="A27" s="100"/>
      <c r="B27" s="90"/>
      <c r="C27" s="56" t="s">
        <v>12</v>
      </c>
      <c r="D27" s="23">
        <v>0</v>
      </c>
      <c r="E27" s="24">
        <f t="shared" ref="E27:O27" ca="1" si="6">D30</f>
        <v>0</v>
      </c>
      <c r="F27" s="24">
        <f t="shared" ca="1" si="6"/>
        <v>0</v>
      </c>
      <c r="G27" s="24">
        <f t="shared" ca="1" si="6"/>
        <v>0</v>
      </c>
      <c r="H27" s="24">
        <f t="shared" ca="1" si="6"/>
        <v>60</v>
      </c>
      <c r="I27" s="24">
        <f t="shared" ca="1" si="6"/>
        <v>360</v>
      </c>
      <c r="J27" s="24">
        <f t="shared" ca="1" si="6"/>
        <v>60</v>
      </c>
      <c r="K27" s="24">
        <f t="shared" ca="1" si="6"/>
        <v>60</v>
      </c>
      <c r="L27" s="24">
        <f t="shared" ca="1" si="6"/>
        <v>360</v>
      </c>
      <c r="M27" s="24">
        <f t="shared" ca="1" si="6"/>
        <v>0</v>
      </c>
      <c r="N27" s="24">
        <f t="shared" ca="1" si="6"/>
        <v>0</v>
      </c>
      <c r="O27" s="25">
        <f t="shared" ca="1" si="6"/>
        <v>0</v>
      </c>
      <c r="P27" s="89"/>
      <c r="Q27" s="96"/>
    </row>
    <row r="28" spans="1:17" x14ac:dyDescent="0.15">
      <c r="A28" s="100"/>
      <c r="B28" s="90"/>
      <c r="C28" s="56" t="s">
        <v>27</v>
      </c>
      <c r="D28" s="32">
        <v>0</v>
      </c>
      <c r="E28" s="33">
        <v>0</v>
      </c>
      <c r="F28" s="33">
        <v>0</v>
      </c>
      <c r="G28" s="33">
        <v>300</v>
      </c>
      <c r="H28" s="33">
        <v>300</v>
      </c>
      <c r="I28" s="33">
        <v>300</v>
      </c>
      <c r="J28" s="33">
        <v>300</v>
      </c>
      <c r="K28" s="33">
        <v>300</v>
      </c>
      <c r="L28" s="33">
        <v>300</v>
      </c>
      <c r="M28" s="33">
        <v>0</v>
      </c>
      <c r="N28" s="33">
        <v>0</v>
      </c>
      <c r="O28" s="34">
        <v>0</v>
      </c>
      <c r="P28" s="89"/>
      <c r="Q28" s="96"/>
    </row>
    <row r="29" spans="1:17" x14ac:dyDescent="0.15">
      <c r="A29" s="100"/>
      <c r="B29" s="90"/>
      <c r="C29" s="56" t="s">
        <v>1</v>
      </c>
      <c r="D29" s="23">
        <f t="shared" ref="D29:O29" si="7">$D$23*D43</f>
        <v>0</v>
      </c>
      <c r="E29" s="24">
        <f t="shared" si="7"/>
        <v>0</v>
      </c>
      <c r="F29" s="24">
        <f t="shared" si="7"/>
        <v>0</v>
      </c>
      <c r="G29" s="24">
        <f t="shared" si="7"/>
        <v>300</v>
      </c>
      <c r="H29" s="24">
        <f t="shared" si="7"/>
        <v>300</v>
      </c>
      <c r="I29" s="24">
        <f t="shared" si="7"/>
        <v>300</v>
      </c>
      <c r="J29" s="24">
        <f t="shared" si="7"/>
        <v>300</v>
      </c>
      <c r="K29" s="24">
        <f t="shared" si="7"/>
        <v>300</v>
      </c>
      <c r="L29" s="24">
        <f t="shared" si="7"/>
        <v>300</v>
      </c>
      <c r="M29" s="24">
        <f t="shared" si="7"/>
        <v>0</v>
      </c>
      <c r="N29" s="24">
        <f t="shared" si="7"/>
        <v>0</v>
      </c>
      <c r="O29" s="25">
        <f t="shared" si="7"/>
        <v>0</v>
      </c>
      <c r="P29" s="89"/>
      <c r="Q29" s="96"/>
    </row>
    <row r="30" spans="1:17" x14ac:dyDescent="0.15">
      <c r="A30" s="100"/>
      <c r="B30" s="90"/>
      <c r="C30" s="56" t="s">
        <v>13</v>
      </c>
      <c r="D30" s="23">
        <f t="shared" ref="D30:O30" ca="1" si="8">D27+D28-D26</f>
        <v>0</v>
      </c>
      <c r="E30" s="24">
        <f t="shared" ca="1" si="8"/>
        <v>0</v>
      </c>
      <c r="F30" s="24">
        <f t="shared" ca="1" si="8"/>
        <v>0</v>
      </c>
      <c r="G30" s="24">
        <f t="shared" ca="1" si="8"/>
        <v>60</v>
      </c>
      <c r="H30" s="24">
        <f t="shared" ca="1" si="8"/>
        <v>360</v>
      </c>
      <c r="I30" s="24">
        <f t="shared" ca="1" si="8"/>
        <v>60</v>
      </c>
      <c r="J30" s="24">
        <f t="shared" ca="1" si="8"/>
        <v>60</v>
      </c>
      <c r="K30" s="24">
        <f t="shared" ca="1" si="8"/>
        <v>360</v>
      </c>
      <c r="L30" s="24">
        <f t="shared" ca="1" si="8"/>
        <v>0</v>
      </c>
      <c r="M30" s="24">
        <f t="shared" ca="1" si="8"/>
        <v>0</v>
      </c>
      <c r="N30" s="24">
        <f t="shared" ca="1" si="8"/>
        <v>0</v>
      </c>
      <c r="O30" s="25">
        <f t="shared" ca="1" si="8"/>
        <v>0</v>
      </c>
      <c r="P30" s="89"/>
      <c r="Q30" s="96"/>
    </row>
    <row r="31" spans="1:17" ht="14" thickBot="1" x14ac:dyDescent="0.2">
      <c r="A31" s="100"/>
      <c r="B31" s="93"/>
      <c r="C31" s="57" t="s">
        <v>14</v>
      </c>
      <c r="D31" s="38">
        <f ca="1">OFFSET(D31,-3,$D$19,1,1)</f>
        <v>0</v>
      </c>
      <c r="E31" s="38">
        <f t="shared" ref="E31:O31" ca="1" si="9">OFFSET(E31,-3,$D$19,1,1)</f>
        <v>300</v>
      </c>
      <c r="F31" s="38">
        <f t="shared" ca="1" si="9"/>
        <v>300</v>
      </c>
      <c r="G31" s="38">
        <f t="shared" ca="1" si="9"/>
        <v>300</v>
      </c>
      <c r="H31" s="38">
        <f t="shared" ca="1" si="9"/>
        <v>300</v>
      </c>
      <c r="I31" s="38">
        <f t="shared" ca="1" si="9"/>
        <v>300</v>
      </c>
      <c r="J31" s="38">
        <f t="shared" ca="1" si="9"/>
        <v>300</v>
      </c>
      <c r="K31" s="38">
        <f t="shared" ca="1" si="9"/>
        <v>0</v>
      </c>
      <c r="L31" s="38">
        <f t="shared" ca="1" si="9"/>
        <v>0</v>
      </c>
      <c r="M31" s="38">
        <f t="shared" ca="1" si="9"/>
        <v>0</v>
      </c>
      <c r="N31" s="38">
        <f t="shared" ca="1" si="9"/>
        <v>0</v>
      </c>
      <c r="O31" s="50">
        <f t="shared" ca="1" si="9"/>
        <v>0</v>
      </c>
      <c r="P31" s="2"/>
      <c r="Q31" s="96"/>
    </row>
    <row r="32" spans="1:17" x14ac:dyDescent="0.15">
      <c r="A32" s="100"/>
      <c r="B32" s="1"/>
      <c r="C32" s="61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Q32" s="96"/>
    </row>
    <row r="33" spans="1:17" x14ac:dyDescent="0.15">
      <c r="A33" s="100"/>
      <c r="B33" s="1"/>
      <c r="C33" s="61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Q33" s="96"/>
    </row>
    <row r="34" spans="1:17" ht="14" thickBot="1" x14ac:dyDescent="0.2">
      <c r="A34" s="100"/>
      <c r="B34" s="1"/>
      <c r="C34" s="6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Q34" s="96"/>
    </row>
    <row r="35" spans="1:17" x14ac:dyDescent="0.15">
      <c r="A35" s="1"/>
      <c r="B35" s="1"/>
      <c r="C35" s="63" t="s">
        <v>3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5"/>
      <c r="Q35" s="96"/>
    </row>
    <row r="36" spans="1:17" x14ac:dyDescent="0.15">
      <c r="A36" s="1"/>
      <c r="B36" s="1"/>
      <c r="C36" s="66" t="s">
        <v>15</v>
      </c>
      <c r="D36" s="81">
        <v>0</v>
      </c>
      <c r="E36" s="81">
        <v>0</v>
      </c>
      <c r="F36" s="81">
        <v>0</v>
      </c>
      <c r="G36" s="81">
        <v>0</v>
      </c>
      <c r="H36" s="81">
        <v>0</v>
      </c>
      <c r="I36" s="81">
        <v>1</v>
      </c>
      <c r="J36" s="81">
        <v>0</v>
      </c>
      <c r="K36" s="81">
        <v>1</v>
      </c>
      <c r="L36" s="81">
        <v>1</v>
      </c>
      <c r="M36" s="81">
        <v>0</v>
      </c>
      <c r="N36" s="81">
        <v>1</v>
      </c>
      <c r="O36" s="81">
        <v>0</v>
      </c>
      <c r="P36" s="85">
        <v>600</v>
      </c>
    </row>
    <row r="37" spans="1:17" x14ac:dyDescent="0.15">
      <c r="A37" s="1"/>
      <c r="B37" s="1"/>
      <c r="C37" s="66" t="s">
        <v>21</v>
      </c>
      <c r="D37" s="46">
        <f t="shared" ref="D37:O37" si="10">$D$6*D36</f>
        <v>0</v>
      </c>
      <c r="E37" s="46">
        <f t="shared" si="10"/>
        <v>0</v>
      </c>
      <c r="F37" s="46">
        <f t="shared" si="10"/>
        <v>0</v>
      </c>
      <c r="G37" s="46">
        <f t="shared" si="10"/>
        <v>0</v>
      </c>
      <c r="H37" s="46">
        <f t="shared" si="10"/>
        <v>0</v>
      </c>
      <c r="I37" s="46">
        <f t="shared" si="10"/>
        <v>1000</v>
      </c>
      <c r="J37" s="46">
        <f t="shared" si="10"/>
        <v>0</v>
      </c>
      <c r="K37" s="46">
        <f t="shared" si="10"/>
        <v>1000</v>
      </c>
      <c r="L37" s="46">
        <f t="shared" si="10"/>
        <v>1000</v>
      </c>
      <c r="M37" s="46">
        <f t="shared" si="10"/>
        <v>0</v>
      </c>
      <c r="N37" s="46">
        <f t="shared" si="10"/>
        <v>1000</v>
      </c>
      <c r="O37" s="67">
        <f t="shared" si="10"/>
        <v>0</v>
      </c>
    </row>
    <row r="38" spans="1:17" x14ac:dyDescent="0.15">
      <c r="A38" s="1"/>
      <c r="B38" s="1"/>
      <c r="C38" s="66" t="s">
        <v>22</v>
      </c>
      <c r="D38" s="46">
        <f t="shared" ref="D38:O38" si="11">D15*$D$7</f>
        <v>0</v>
      </c>
      <c r="E38" s="46">
        <f t="shared" si="11"/>
        <v>0</v>
      </c>
      <c r="F38" s="46">
        <f t="shared" si="11"/>
        <v>0</v>
      </c>
      <c r="G38" s="46">
        <f t="shared" si="11"/>
        <v>0</v>
      </c>
      <c r="H38" s="46">
        <f t="shared" si="11"/>
        <v>0</v>
      </c>
      <c r="I38" s="46">
        <f t="shared" si="11"/>
        <v>250</v>
      </c>
      <c r="J38" s="46">
        <f t="shared" si="11"/>
        <v>0</v>
      </c>
      <c r="K38" s="46">
        <f t="shared" si="11"/>
        <v>0</v>
      </c>
      <c r="L38" s="46">
        <f t="shared" si="11"/>
        <v>350</v>
      </c>
      <c r="M38" s="46">
        <f t="shared" si="11"/>
        <v>0</v>
      </c>
      <c r="N38" s="46">
        <f t="shared" si="11"/>
        <v>200</v>
      </c>
      <c r="O38" s="67">
        <f t="shared" si="11"/>
        <v>0</v>
      </c>
    </row>
    <row r="39" spans="1:17" ht="14" thickBot="1" x14ac:dyDescent="0.2">
      <c r="A39" s="1"/>
      <c r="B39" s="1"/>
      <c r="C39" s="68" t="s">
        <v>23</v>
      </c>
      <c r="D39" s="69">
        <f t="shared" ref="D39:O39" si="12">D37+D38</f>
        <v>0</v>
      </c>
      <c r="E39" s="69">
        <f t="shared" si="12"/>
        <v>0</v>
      </c>
      <c r="F39" s="69">
        <f t="shared" si="12"/>
        <v>0</v>
      </c>
      <c r="G39" s="69">
        <f t="shared" si="12"/>
        <v>0</v>
      </c>
      <c r="H39" s="69">
        <f t="shared" si="12"/>
        <v>0</v>
      </c>
      <c r="I39" s="69">
        <f t="shared" si="12"/>
        <v>1250</v>
      </c>
      <c r="J39" s="69">
        <f t="shared" si="12"/>
        <v>0</v>
      </c>
      <c r="K39" s="69">
        <f t="shared" si="12"/>
        <v>1000</v>
      </c>
      <c r="L39" s="69">
        <f t="shared" si="12"/>
        <v>1350</v>
      </c>
      <c r="M39" s="69">
        <f t="shared" si="12"/>
        <v>0</v>
      </c>
      <c r="N39" s="69">
        <f t="shared" si="12"/>
        <v>1200</v>
      </c>
      <c r="O39" s="70">
        <f t="shared" si="12"/>
        <v>0</v>
      </c>
    </row>
    <row r="40" spans="1:17" x14ac:dyDescent="0.15">
      <c r="A40" s="1"/>
      <c r="B40" s="1"/>
      <c r="C40" s="66"/>
      <c r="D40" s="84">
        <f>$P$36*D36-D13</f>
        <v>0</v>
      </c>
      <c r="E40" s="84">
        <f t="shared" ref="E40:O40" si="13">$P$36*E36-E13</f>
        <v>0</v>
      </c>
      <c r="F40" s="84">
        <f t="shared" si="13"/>
        <v>0</v>
      </c>
      <c r="G40" s="84">
        <f t="shared" si="13"/>
        <v>0</v>
      </c>
      <c r="H40" s="84">
        <f t="shared" si="13"/>
        <v>0</v>
      </c>
      <c r="I40" s="84">
        <f t="shared" si="13"/>
        <v>520</v>
      </c>
      <c r="J40" s="84">
        <f t="shared" si="13"/>
        <v>0</v>
      </c>
      <c r="K40" s="84">
        <f t="shared" si="13"/>
        <v>400</v>
      </c>
      <c r="L40" s="84">
        <f t="shared" si="13"/>
        <v>500</v>
      </c>
      <c r="M40" s="84">
        <f t="shared" si="13"/>
        <v>0</v>
      </c>
      <c r="N40" s="84">
        <f t="shared" si="13"/>
        <v>380</v>
      </c>
      <c r="O40" s="84">
        <f t="shared" si="13"/>
        <v>0</v>
      </c>
      <c r="P40" t="s">
        <v>28</v>
      </c>
    </row>
    <row r="41" spans="1:17" ht="14" thickBot="1" x14ac:dyDescent="0.2">
      <c r="A41" s="1"/>
      <c r="B41" s="1"/>
      <c r="C41" s="66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3"/>
    </row>
    <row r="42" spans="1:17" x14ac:dyDescent="0.15">
      <c r="C42" s="63" t="s">
        <v>4</v>
      </c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10"/>
    </row>
    <row r="43" spans="1:17" x14ac:dyDescent="0.15">
      <c r="C43" s="66" t="s">
        <v>15</v>
      </c>
      <c r="D43" s="81">
        <v>0</v>
      </c>
      <c r="E43" s="81">
        <v>0</v>
      </c>
      <c r="F43" s="81">
        <v>0</v>
      </c>
      <c r="G43" s="81">
        <v>1</v>
      </c>
      <c r="H43" s="81">
        <v>1</v>
      </c>
      <c r="I43" s="81">
        <v>1</v>
      </c>
      <c r="J43" s="81">
        <v>1</v>
      </c>
      <c r="K43" s="81">
        <v>1</v>
      </c>
      <c r="L43" s="81">
        <v>1</v>
      </c>
      <c r="M43" s="81">
        <v>0</v>
      </c>
      <c r="N43" s="81">
        <v>0</v>
      </c>
      <c r="O43" s="81">
        <v>0</v>
      </c>
      <c r="P43" s="85">
        <v>1800</v>
      </c>
    </row>
    <row r="44" spans="1:17" x14ac:dyDescent="0.15">
      <c r="C44" s="66" t="s">
        <v>21</v>
      </c>
      <c r="D44" s="60">
        <f t="shared" ref="D44:O44" si="14">$D$21*D43</f>
        <v>0</v>
      </c>
      <c r="E44" s="60">
        <f t="shared" si="14"/>
        <v>0</v>
      </c>
      <c r="F44" s="60">
        <f t="shared" si="14"/>
        <v>0</v>
      </c>
      <c r="G44" s="60">
        <f t="shared" si="14"/>
        <v>500</v>
      </c>
      <c r="H44" s="60">
        <f t="shared" si="14"/>
        <v>500</v>
      </c>
      <c r="I44" s="60">
        <f t="shared" si="14"/>
        <v>500</v>
      </c>
      <c r="J44" s="60">
        <f t="shared" si="14"/>
        <v>500</v>
      </c>
      <c r="K44" s="60">
        <f t="shared" si="14"/>
        <v>500</v>
      </c>
      <c r="L44" s="60">
        <f t="shared" si="14"/>
        <v>500</v>
      </c>
      <c r="M44" s="60">
        <f t="shared" si="14"/>
        <v>0</v>
      </c>
      <c r="N44" s="60">
        <f t="shared" si="14"/>
        <v>0</v>
      </c>
      <c r="O44" s="73">
        <f t="shared" si="14"/>
        <v>0</v>
      </c>
    </row>
    <row r="45" spans="1:17" x14ac:dyDescent="0.15">
      <c r="C45" s="66" t="s">
        <v>22</v>
      </c>
      <c r="D45" s="60">
        <f t="shared" ref="D45:O45" ca="1" si="15">D30*$D$22</f>
        <v>0</v>
      </c>
      <c r="E45" s="60">
        <f t="shared" ca="1" si="15"/>
        <v>0</v>
      </c>
      <c r="F45" s="60">
        <f t="shared" ca="1" si="15"/>
        <v>0</v>
      </c>
      <c r="G45" s="60">
        <f t="shared" ca="1" si="15"/>
        <v>60</v>
      </c>
      <c r="H45" s="60">
        <f t="shared" ca="1" si="15"/>
        <v>360</v>
      </c>
      <c r="I45" s="60">
        <f t="shared" ca="1" si="15"/>
        <v>60</v>
      </c>
      <c r="J45" s="60">
        <f t="shared" ca="1" si="15"/>
        <v>60</v>
      </c>
      <c r="K45" s="60">
        <f t="shared" ca="1" si="15"/>
        <v>360</v>
      </c>
      <c r="L45" s="60">
        <f t="shared" ca="1" si="15"/>
        <v>0</v>
      </c>
      <c r="M45" s="60">
        <f t="shared" ca="1" si="15"/>
        <v>0</v>
      </c>
      <c r="N45" s="60">
        <f t="shared" ca="1" si="15"/>
        <v>0</v>
      </c>
      <c r="O45" s="73">
        <f t="shared" ca="1" si="15"/>
        <v>0</v>
      </c>
    </row>
    <row r="46" spans="1:17" ht="14" thickBot="1" x14ac:dyDescent="0.2">
      <c r="C46" s="68" t="s">
        <v>23</v>
      </c>
      <c r="D46" s="74">
        <f t="shared" ref="D46:O46" ca="1" si="16">D44+D45</f>
        <v>0</v>
      </c>
      <c r="E46" s="74">
        <f t="shared" ca="1" si="16"/>
        <v>0</v>
      </c>
      <c r="F46" s="74">
        <f t="shared" ca="1" si="16"/>
        <v>0</v>
      </c>
      <c r="G46" s="74">
        <f t="shared" ca="1" si="16"/>
        <v>560</v>
      </c>
      <c r="H46" s="74">
        <f t="shared" ca="1" si="16"/>
        <v>860</v>
      </c>
      <c r="I46" s="74">
        <f t="shared" ca="1" si="16"/>
        <v>560</v>
      </c>
      <c r="J46" s="74">
        <f t="shared" ca="1" si="16"/>
        <v>560</v>
      </c>
      <c r="K46" s="74">
        <f t="shared" ca="1" si="16"/>
        <v>860</v>
      </c>
      <c r="L46" s="74">
        <f t="shared" ca="1" si="16"/>
        <v>500</v>
      </c>
      <c r="M46" s="74">
        <f t="shared" ca="1" si="16"/>
        <v>0</v>
      </c>
      <c r="N46" s="74">
        <f t="shared" ca="1" si="16"/>
        <v>0</v>
      </c>
      <c r="O46" s="75">
        <f t="shared" ca="1" si="16"/>
        <v>0</v>
      </c>
    </row>
    <row r="47" spans="1:17" x14ac:dyDescent="0.15">
      <c r="D47" s="84">
        <f t="shared" ref="D47:O47" si="17">$P$43*D43-D28</f>
        <v>0</v>
      </c>
      <c r="E47" s="84">
        <f t="shared" si="17"/>
        <v>0</v>
      </c>
      <c r="F47" s="84">
        <f t="shared" si="17"/>
        <v>0</v>
      </c>
      <c r="G47" s="84">
        <f t="shared" si="17"/>
        <v>1500</v>
      </c>
      <c r="H47" s="84">
        <f t="shared" si="17"/>
        <v>1500</v>
      </c>
      <c r="I47" s="84">
        <f t="shared" si="17"/>
        <v>1500</v>
      </c>
      <c r="J47" s="84">
        <f t="shared" si="17"/>
        <v>1500</v>
      </c>
      <c r="K47" s="84">
        <f t="shared" si="17"/>
        <v>1500</v>
      </c>
      <c r="L47" s="84">
        <f t="shared" si="17"/>
        <v>1500</v>
      </c>
      <c r="M47" s="84">
        <f t="shared" si="17"/>
        <v>0</v>
      </c>
      <c r="N47" s="84">
        <f t="shared" si="17"/>
        <v>0</v>
      </c>
      <c r="O47" s="84">
        <f t="shared" si="17"/>
        <v>0</v>
      </c>
      <c r="P47" t="s">
        <v>28</v>
      </c>
    </row>
    <row r="48" spans="1:17" x14ac:dyDescent="0.15"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4:15" x14ac:dyDescent="0.15"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</row>
    <row r="50" spans="4:15" x14ac:dyDescent="0.15"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</sheetData>
  <mergeCells count="2">
    <mergeCell ref="B4:P4"/>
    <mergeCell ref="B18:P1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zoomScale="120" zoomScaleNormal="120" zoomScalePageLayoutView="150" workbookViewId="0">
      <selection activeCell="G6" sqref="G6"/>
    </sheetView>
  </sheetViews>
  <sheetFormatPr baseColWidth="10" defaultColWidth="8.83203125" defaultRowHeight="13" x14ac:dyDescent="0.15"/>
  <cols>
    <col min="1" max="1" width="5.5" customWidth="1"/>
    <col min="2" max="2" width="1.5" bestFit="1" customWidth="1"/>
    <col min="3" max="3" width="19.6640625" bestFit="1" customWidth="1"/>
    <col min="4" max="4" width="8.5" style="8" bestFit="1" customWidth="1"/>
    <col min="5" max="5" width="7.6640625" style="8" customWidth="1"/>
    <col min="6" max="6" width="8.6640625" style="8" bestFit="1" customWidth="1"/>
    <col min="7" max="7" width="9.33203125" style="8" bestFit="1" customWidth="1"/>
    <col min="8" max="15" width="7.6640625" style="8" customWidth="1"/>
  </cols>
  <sheetData>
    <row r="1" spans="1:18" x14ac:dyDescent="0.15">
      <c r="D1"/>
      <c r="E1"/>
      <c r="F1"/>
      <c r="G1"/>
      <c r="H1"/>
      <c r="I1"/>
      <c r="J1"/>
      <c r="Q1" s="43"/>
      <c r="R1" s="4" t="s">
        <v>16</v>
      </c>
    </row>
    <row r="2" spans="1:18" x14ac:dyDescent="0.15">
      <c r="G2" s="78"/>
      <c r="Q2" s="47"/>
      <c r="R2" s="4" t="s">
        <v>17</v>
      </c>
    </row>
    <row r="3" spans="1:18" ht="14" thickBot="1" x14ac:dyDescent="0.2">
      <c r="C3" s="1"/>
      <c r="Q3" s="49"/>
      <c r="R3" s="4" t="s">
        <v>18</v>
      </c>
    </row>
    <row r="4" spans="1:18" x14ac:dyDescent="0.15">
      <c r="C4" s="58" t="s">
        <v>5</v>
      </c>
      <c r="D4" s="52">
        <v>0</v>
      </c>
      <c r="G4" s="9">
        <f>SUM(D20:O20)</f>
        <v>2000</v>
      </c>
      <c r="H4" s="5" t="s">
        <v>8</v>
      </c>
      <c r="I4" s="10"/>
    </row>
    <row r="5" spans="1:18" ht="14" thickBot="1" x14ac:dyDescent="0.2">
      <c r="C5" s="58" t="s">
        <v>2</v>
      </c>
      <c r="D5" s="53">
        <v>500</v>
      </c>
      <c r="G5" s="11">
        <f>SUM(D21:O21)</f>
        <v>1750.0000000000009</v>
      </c>
      <c r="H5" s="6" t="s">
        <v>9</v>
      </c>
      <c r="I5" s="12"/>
    </row>
    <row r="6" spans="1:18" ht="15" thickBot="1" x14ac:dyDescent="0.2">
      <c r="B6" s="1"/>
      <c r="C6" s="58" t="s">
        <v>6</v>
      </c>
      <c r="D6" s="54">
        <v>1</v>
      </c>
      <c r="G6" s="103">
        <f>SUM(D22:O22)</f>
        <v>3750.0000000000005</v>
      </c>
      <c r="H6" s="104" t="s">
        <v>10</v>
      </c>
      <c r="I6" s="15"/>
    </row>
    <row r="7" spans="1:18" ht="14" thickBot="1" x14ac:dyDescent="0.2">
      <c r="A7" s="1"/>
      <c r="B7" s="1"/>
      <c r="C7" s="59" t="s">
        <v>1</v>
      </c>
      <c r="D7" s="55">
        <v>99999</v>
      </c>
      <c r="F7" s="16"/>
      <c r="J7" s="16" t="s">
        <v>7</v>
      </c>
      <c r="L7" s="16" t="s">
        <v>7</v>
      </c>
      <c r="N7" s="16"/>
      <c r="O7" s="16"/>
    </row>
    <row r="8" spans="1:18" ht="14" thickBot="1" x14ac:dyDescent="0.2">
      <c r="A8" s="1"/>
      <c r="B8" s="1"/>
      <c r="C8" s="1"/>
      <c r="D8" s="16"/>
      <c r="F8" s="16"/>
      <c r="G8" s="17"/>
      <c r="H8" s="16"/>
      <c r="J8" s="16"/>
      <c r="L8" s="16"/>
      <c r="N8" s="16"/>
      <c r="O8" s="16"/>
    </row>
    <row r="9" spans="1:18" ht="14" thickBot="1" x14ac:dyDescent="0.2">
      <c r="B9" s="1"/>
      <c r="C9" s="76" t="s">
        <v>0</v>
      </c>
      <c r="D9" s="18">
        <v>1</v>
      </c>
      <c r="E9" s="18">
        <v>2</v>
      </c>
      <c r="F9" s="18">
        <v>3</v>
      </c>
      <c r="G9" s="18">
        <v>4</v>
      </c>
      <c r="H9" s="18">
        <v>5</v>
      </c>
      <c r="I9" s="18">
        <v>6</v>
      </c>
      <c r="J9" s="18">
        <v>7</v>
      </c>
      <c r="K9" s="18">
        <v>8</v>
      </c>
      <c r="L9" s="18">
        <v>9</v>
      </c>
      <c r="M9" s="18">
        <v>10</v>
      </c>
      <c r="N9" s="18">
        <v>11</v>
      </c>
      <c r="O9" s="19">
        <v>12</v>
      </c>
    </row>
    <row r="10" spans="1:18" x14ac:dyDescent="0.15">
      <c r="A10" s="1"/>
      <c r="B10" s="1"/>
      <c r="C10" s="56" t="s">
        <v>11</v>
      </c>
      <c r="D10" s="111">
        <v>200</v>
      </c>
      <c r="E10" s="112">
        <v>150</v>
      </c>
      <c r="F10" s="112">
        <v>100</v>
      </c>
      <c r="G10" s="112">
        <v>50</v>
      </c>
      <c r="H10" s="112">
        <v>50</v>
      </c>
      <c r="I10" s="112">
        <v>100</v>
      </c>
      <c r="J10" s="112">
        <v>150</v>
      </c>
      <c r="K10" s="112">
        <v>200</v>
      </c>
      <c r="L10" s="112">
        <v>200</v>
      </c>
      <c r="M10" s="112">
        <v>250</v>
      </c>
      <c r="N10" s="112">
        <v>300</v>
      </c>
      <c r="O10" s="113">
        <v>250</v>
      </c>
    </row>
    <row r="11" spans="1:18" x14ac:dyDescent="0.15">
      <c r="A11" s="1"/>
      <c r="B11" s="1"/>
      <c r="C11" s="56" t="s">
        <v>12</v>
      </c>
      <c r="D11" s="114">
        <v>0</v>
      </c>
      <c r="E11" s="115">
        <f t="shared" ref="E11:N11" si="0">D14</f>
        <v>350.00000000000011</v>
      </c>
      <c r="F11" s="115">
        <f t="shared" si="0"/>
        <v>200.00000000000011</v>
      </c>
      <c r="G11" s="115">
        <f t="shared" si="0"/>
        <v>100.00000000000011</v>
      </c>
      <c r="H11" s="115">
        <f t="shared" si="0"/>
        <v>50.000000000000114</v>
      </c>
      <c r="I11" s="115">
        <f t="shared" si="0"/>
        <v>1.1368683772161603E-13</v>
      </c>
      <c r="J11" s="115">
        <f t="shared" si="0"/>
        <v>350.00000000000011</v>
      </c>
      <c r="K11" s="115">
        <f t="shared" si="0"/>
        <v>200.00000000000011</v>
      </c>
      <c r="L11" s="115">
        <f t="shared" si="0"/>
        <v>0</v>
      </c>
      <c r="M11" s="115">
        <f t="shared" si="0"/>
        <v>250</v>
      </c>
      <c r="N11" s="115">
        <f t="shared" si="0"/>
        <v>0</v>
      </c>
      <c r="O11" s="116">
        <f>N14</f>
        <v>250</v>
      </c>
    </row>
    <row r="12" spans="1:18" x14ac:dyDescent="0.15">
      <c r="A12" s="1"/>
      <c r="B12" s="1"/>
      <c r="C12" s="56" t="s">
        <v>27</v>
      </c>
      <c r="D12" s="117">
        <v>550.00000000000011</v>
      </c>
      <c r="E12" s="118">
        <v>0</v>
      </c>
      <c r="F12" s="118">
        <v>0</v>
      </c>
      <c r="G12" s="118">
        <v>0</v>
      </c>
      <c r="H12" s="118">
        <v>0</v>
      </c>
      <c r="I12" s="118">
        <v>450</v>
      </c>
      <c r="J12" s="118">
        <v>0</v>
      </c>
      <c r="K12" s="118">
        <v>0</v>
      </c>
      <c r="L12" s="118">
        <v>450</v>
      </c>
      <c r="M12" s="118">
        <v>0</v>
      </c>
      <c r="N12" s="118">
        <v>550</v>
      </c>
      <c r="O12" s="119">
        <v>0</v>
      </c>
    </row>
    <row r="13" spans="1:18" x14ac:dyDescent="0.15">
      <c r="A13" s="1"/>
      <c r="B13" s="1"/>
      <c r="C13" s="56" t="s">
        <v>1</v>
      </c>
      <c r="D13" s="105">
        <f t="shared" ref="D13:O13" si="1">$D$7*D19</f>
        <v>99999</v>
      </c>
      <c r="E13" s="106">
        <f t="shared" si="1"/>
        <v>0</v>
      </c>
      <c r="F13" s="106">
        <f t="shared" si="1"/>
        <v>0</v>
      </c>
      <c r="G13" s="106">
        <f t="shared" si="1"/>
        <v>0</v>
      </c>
      <c r="H13" s="106">
        <f t="shared" si="1"/>
        <v>0</v>
      </c>
      <c r="I13" s="106">
        <f t="shared" si="1"/>
        <v>99999</v>
      </c>
      <c r="J13" s="106">
        <f t="shared" si="1"/>
        <v>0</v>
      </c>
      <c r="K13" s="106">
        <f t="shared" si="1"/>
        <v>0</v>
      </c>
      <c r="L13" s="106">
        <f t="shared" si="1"/>
        <v>99999</v>
      </c>
      <c r="M13" s="106">
        <f t="shared" si="1"/>
        <v>0</v>
      </c>
      <c r="N13" s="106">
        <f t="shared" si="1"/>
        <v>99999</v>
      </c>
      <c r="O13" s="107">
        <f t="shared" si="1"/>
        <v>0</v>
      </c>
    </row>
    <row r="14" spans="1:18" x14ac:dyDescent="0.15">
      <c r="A14" s="1"/>
      <c r="B14" s="1"/>
      <c r="C14" s="56" t="s">
        <v>13</v>
      </c>
      <c r="D14" s="108">
        <f t="shared" ref="D14:O14" si="2">D11+D12-D10</f>
        <v>350.00000000000011</v>
      </c>
      <c r="E14" s="109">
        <f t="shared" si="2"/>
        <v>200.00000000000011</v>
      </c>
      <c r="F14" s="109">
        <f t="shared" si="2"/>
        <v>100.00000000000011</v>
      </c>
      <c r="G14" s="109">
        <f t="shared" si="2"/>
        <v>50.000000000000114</v>
      </c>
      <c r="H14" s="109">
        <f t="shared" si="2"/>
        <v>1.1368683772161603E-13</v>
      </c>
      <c r="I14" s="109">
        <f t="shared" si="2"/>
        <v>350.00000000000011</v>
      </c>
      <c r="J14" s="109">
        <f t="shared" si="2"/>
        <v>200.00000000000011</v>
      </c>
      <c r="K14" s="109">
        <f t="shared" si="2"/>
        <v>0</v>
      </c>
      <c r="L14" s="109">
        <f t="shared" si="2"/>
        <v>250</v>
      </c>
      <c r="M14" s="109">
        <f t="shared" si="2"/>
        <v>0</v>
      </c>
      <c r="N14" s="109">
        <f t="shared" si="2"/>
        <v>250</v>
      </c>
      <c r="O14" s="110">
        <f t="shared" si="2"/>
        <v>0</v>
      </c>
    </row>
    <row r="15" spans="1:18" x14ac:dyDescent="0.15">
      <c r="A15" s="1"/>
      <c r="B15" s="1"/>
      <c r="C15" s="1"/>
    </row>
    <row r="16" spans="1:18" x14ac:dyDescent="0.15">
      <c r="A16" s="1"/>
      <c r="B16" s="1"/>
      <c r="C16" s="61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</row>
    <row r="17" spans="1:16" ht="14" thickBot="1" x14ac:dyDescent="0.2">
      <c r="A17" s="1"/>
      <c r="B17" s="1"/>
      <c r="C17" s="61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</row>
    <row r="18" spans="1:16" x14ac:dyDescent="0.15">
      <c r="A18" s="1"/>
      <c r="B18" s="1"/>
      <c r="C18" s="63" t="s">
        <v>3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5"/>
    </row>
    <row r="19" spans="1:16" x14ac:dyDescent="0.15">
      <c r="A19" s="1"/>
      <c r="B19" s="1"/>
      <c r="C19" s="66" t="s">
        <v>15</v>
      </c>
      <c r="D19" s="81">
        <v>1</v>
      </c>
      <c r="E19" s="81">
        <v>0</v>
      </c>
      <c r="F19" s="81">
        <v>0</v>
      </c>
      <c r="G19" s="81">
        <v>0</v>
      </c>
      <c r="H19" s="81">
        <v>0</v>
      </c>
      <c r="I19" s="81">
        <v>1</v>
      </c>
      <c r="J19" s="81">
        <v>0</v>
      </c>
      <c r="K19" s="81">
        <v>0</v>
      </c>
      <c r="L19" s="81">
        <v>1</v>
      </c>
      <c r="M19" s="81">
        <v>0</v>
      </c>
      <c r="N19" s="81">
        <v>1</v>
      </c>
      <c r="O19" s="81">
        <v>0</v>
      </c>
      <c r="P19" s="85">
        <v>2000</v>
      </c>
    </row>
    <row r="20" spans="1:16" x14ac:dyDescent="0.15">
      <c r="A20" s="1"/>
      <c r="B20" s="1"/>
      <c r="C20" s="66" t="s">
        <v>21</v>
      </c>
      <c r="D20" s="46">
        <f t="shared" ref="D20:O20" si="3">$D$5*D19</f>
        <v>500</v>
      </c>
      <c r="E20" s="46">
        <f t="shared" si="3"/>
        <v>0</v>
      </c>
      <c r="F20" s="46">
        <f t="shared" si="3"/>
        <v>0</v>
      </c>
      <c r="G20" s="46">
        <f t="shared" si="3"/>
        <v>0</v>
      </c>
      <c r="H20" s="46">
        <f t="shared" si="3"/>
        <v>0</v>
      </c>
      <c r="I20" s="46">
        <f t="shared" si="3"/>
        <v>500</v>
      </c>
      <c r="J20" s="46">
        <f t="shared" si="3"/>
        <v>0</v>
      </c>
      <c r="K20" s="46">
        <f t="shared" si="3"/>
        <v>0</v>
      </c>
      <c r="L20" s="46">
        <f t="shared" si="3"/>
        <v>500</v>
      </c>
      <c r="M20" s="46">
        <f t="shared" si="3"/>
        <v>0</v>
      </c>
      <c r="N20" s="46">
        <f t="shared" si="3"/>
        <v>500</v>
      </c>
      <c r="O20" s="67">
        <f t="shared" si="3"/>
        <v>0</v>
      </c>
    </row>
    <row r="21" spans="1:16" x14ac:dyDescent="0.15">
      <c r="A21" s="1"/>
      <c r="B21" s="1"/>
      <c r="C21" s="66" t="s">
        <v>22</v>
      </c>
      <c r="D21" s="46">
        <f t="shared" ref="D21:O21" si="4">D14*$D$6</f>
        <v>350.00000000000011</v>
      </c>
      <c r="E21" s="46">
        <f t="shared" si="4"/>
        <v>200.00000000000011</v>
      </c>
      <c r="F21" s="46">
        <f t="shared" si="4"/>
        <v>100.00000000000011</v>
      </c>
      <c r="G21" s="46">
        <f t="shared" si="4"/>
        <v>50.000000000000114</v>
      </c>
      <c r="H21" s="46">
        <f t="shared" si="4"/>
        <v>1.1368683772161603E-13</v>
      </c>
      <c r="I21" s="46">
        <f t="shared" si="4"/>
        <v>350.00000000000011</v>
      </c>
      <c r="J21" s="46">
        <f t="shared" si="4"/>
        <v>200.00000000000011</v>
      </c>
      <c r="K21" s="46">
        <f t="shared" si="4"/>
        <v>0</v>
      </c>
      <c r="L21" s="46">
        <f t="shared" si="4"/>
        <v>250</v>
      </c>
      <c r="M21" s="46">
        <f t="shared" si="4"/>
        <v>0</v>
      </c>
      <c r="N21" s="46">
        <f t="shared" si="4"/>
        <v>250</v>
      </c>
      <c r="O21" s="67">
        <f t="shared" si="4"/>
        <v>0</v>
      </c>
    </row>
    <row r="22" spans="1:16" ht="14" thickBot="1" x14ac:dyDescent="0.2">
      <c r="A22" s="1"/>
      <c r="B22" s="1"/>
      <c r="C22" s="68" t="s">
        <v>23</v>
      </c>
      <c r="D22" s="69">
        <f t="shared" ref="D22:O22" si="5">D20+D21</f>
        <v>850.00000000000011</v>
      </c>
      <c r="E22" s="69">
        <f t="shared" si="5"/>
        <v>200.00000000000011</v>
      </c>
      <c r="F22" s="69">
        <f t="shared" si="5"/>
        <v>100.00000000000011</v>
      </c>
      <c r="G22" s="69">
        <f t="shared" si="5"/>
        <v>50.000000000000114</v>
      </c>
      <c r="H22" s="69">
        <f t="shared" si="5"/>
        <v>1.1368683772161603E-13</v>
      </c>
      <c r="I22" s="69">
        <f t="shared" si="5"/>
        <v>850.00000000000011</v>
      </c>
      <c r="J22" s="69">
        <f t="shared" si="5"/>
        <v>200.00000000000011</v>
      </c>
      <c r="K22" s="69">
        <f t="shared" si="5"/>
        <v>0</v>
      </c>
      <c r="L22" s="69">
        <f t="shared" si="5"/>
        <v>750</v>
      </c>
      <c r="M22" s="69">
        <f t="shared" si="5"/>
        <v>0</v>
      </c>
      <c r="N22" s="69">
        <f t="shared" si="5"/>
        <v>750</v>
      </c>
      <c r="O22" s="70">
        <f t="shared" si="5"/>
        <v>0</v>
      </c>
    </row>
    <row r="23" spans="1:16" x14ac:dyDescent="0.15">
      <c r="A23" s="1"/>
      <c r="B23" s="1"/>
      <c r="C23" s="66"/>
      <c r="D23" s="84">
        <f t="shared" ref="D23:O23" si="6">$P$19*D19-D12</f>
        <v>1450</v>
      </c>
      <c r="E23" s="84">
        <f t="shared" si="6"/>
        <v>0</v>
      </c>
      <c r="F23" s="84">
        <f t="shared" si="6"/>
        <v>0</v>
      </c>
      <c r="G23" s="84">
        <f t="shared" si="6"/>
        <v>0</v>
      </c>
      <c r="H23" s="84">
        <f t="shared" si="6"/>
        <v>0</v>
      </c>
      <c r="I23" s="84">
        <f t="shared" si="6"/>
        <v>1550</v>
      </c>
      <c r="J23" s="84">
        <f t="shared" si="6"/>
        <v>0</v>
      </c>
      <c r="K23" s="84">
        <f t="shared" si="6"/>
        <v>0</v>
      </c>
      <c r="L23" s="84">
        <f t="shared" si="6"/>
        <v>1550</v>
      </c>
      <c r="M23" s="84">
        <f t="shared" si="6"/>
        <v>0</v>
      </c>
      <c r="N23" s="84">
        <f t="shared" si="6"/>
        <v>1450</v>
      </c>
      <c r="O23" s="84">
        <f t="shared" si="6"/>
        <v>0</v>
      </c>
      <c r="P23" t="s">
        <v>28</v>
      </c>
    </row>
    <row r="24" spans="1:16" x14ac:dyDescent="0.15">
      <c r="A24" s="1"/>
      <c r="B24" s="1"/>
      <c r="C24" s="66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3"/>
    </row>
    <row r="25" spans="1:16" x14ac:dyDescent="0.15"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6"/>
  <sheetViews>
    <sheetView showGridLines="0" showZeros="0" topLeftCell="A12" zoomScale="120" zoomScaleNormal="120" zoomScalePageLayoutView="140" workbookViewId="0"/>
  </sheetViews>
  <sheetFormatPr baseColWidth="10" defaultColWidth="11" defaultRowHeight="16" x14ac:dyDescent="0.2"/>
  <cols>
    <col min="1" max="1" width="19.6640625" style="129" bestFit="1" customWidth="1"/>
    <col min="2" max="10" width="6.83203125" style="130" customWidth="1"/>
    <col min="11" max="16384" width="11" style="131"/>
  </cols>
  <sheetData>
    <row r="2" spans="1:10" x14ac:dyDescent="0.2">
      <c r="C2" s="147" t="s">
        <v>45</v>
      </c>
      <c r="D2" s="147"/>
      <c r="E2" s="147"/>
      <c r="F2" s="147"/>
      <c r="G2" s="147"/>
      <c r="H2" s="147"/>
      <c r="I2" s="147"/>
      <c r="J2" s="147"/>
    </row>
    <row r="3" spans="1:10" x14ac:dyDescent="0.2">
      <c r="A3" s="132" t="s">
        <v>46</v>
      </c>
      <c r="B3" s="133">
        <v>0</v>
      </c>
      <c r="C3" s="133">
        <v>1</v>
      </c>
      <c r="D3" s="133">
        <v>2</v>
      </c>
      <c r="E3" s="133">
        <v>3</v>
      </c>
      <c r="F3" s="133">
        <v>4</v>
      </c>
      <c r="G3" s="133">
        <v>5</v>
      </c>
      <c r="H3" s="133">
        <v>6</v>
      </c>
      <c r="I3" s="133">
        <v>7</v>
      </c>
      <c r="J3" s="133">
        <v>8</v>
      </c>
    </row>
    <row r="4" spans="1:10" x14ac:dyDescent="0.2">
      <c r="A4" s="134" t="s">
        <v>47</v>
      </c>
      <c r="B4" s="135"/>
      <c r="C4" s="135">
        <f t="shared" ref="C4:J4" si="0">C22+C33+C44</f>
        <v>100</v>
      </c>
      <c r="D4" s="135">
        <f t="shared" si="0"/>
        <v>20</v>
      </c>
      <c r="E4" s="135">
        <f t="shared" si="0"/>
        <v>50</v>
      </c>
      <c r="F4" s="135">
        <f t="shared" si="0"/>
        <v>30</v>
      </c>
      <c r="G4" s="135">
        <f t="shared" si="0"/>
        <v>100</v>
      </c>
      <c r="H4" s="135">
        <f t="shared" si="0"/>
        <v>0</v>
      </c>
      <c r="I4" s="135">
        <f t="shared" si="0"/>
        <v>100</v>
      </c>
      <c r="J4" s="135">
        <f t="shared" si="0"/>
        <v>0</v>
      </c>
    </row>
    <row r="5" spans="1:10" x14ac:dyDescent="0.2">
      <c r="A5" s="134" t="s">
        <v>48</v>
      </c>
      <c r="B5" s="135"/>
      <c r="C5" s="135">
        <f>C4+0</f>
        <v>100</v>
      </c>
      <c r="D5" s="135">
        <f t="shared" ref="D5:J5" si="1">D4+0</f>
        <v>20</v>
      </c>
      <c r="E5" s="135">
        <f t="shared" si="1"/>
        <v>50</v>
      </c>
      <c r="F5" s="135">
        <f t="shared" si="1"/>
        <v>30</v>
      </c>
      <c r="G5" s="135">
        <f t="shared" si="1"/>
        <v>100</v>
      </c>
      <c r="H5" s="135">
        <f t="shared" si="1"/>
        <v>0</v>
      </c>
      <c r="I5" s="135">
        <f t="shared" si="1"/>
        <v>100</v>
      </c>
      <c r="J5" s="135">
        <f t="shared" si="1"/>
        <v>0</v>
      </c>
    </row>
    <row r="6" spans="1:10" x14ac:dyDescent="0.2">
      <c r="A6" s="134" t="s">
        <v>49</v>
      </c>
      <c r="B6" s="135"/>
      <c r="C6" s="135">
        <f>B10</f>
        <v>150</v>
      </c>
      <c r="D6" s="135">
        <f t="shared" ref="D6:J6" si="2">C10</f>
        <v>50</v>
      </c>
      <c r="E6" s="135">
        <f t="shared" si="2"/>
        <v>30</v>
      </c>
      <c r="F6" s="135">
        <f t="shared" si="2"/>
        <v>180</v>
      </c>
      <c r="G6" s="135">
        <f t="shared" si="2"/>
        <v>150</v>
      </c>
      <c r="H6" s="135">
        <f t="shared" si="2"/>
        <v>50</v>
      </c>
      <c r="I6" s="135">
        <f t="shared" si="2"/>
        <v>50</v>
      </c>
      <c r="J6" s="135">
        <f t="shared" si="2"/>
        <v>150</v>
      </c>
    </row>
    <row r="7" spans="1:10" x14ac:dyDescent="0.2">
      <c r="A7" s="134" t="s">
        <v>50</v>
      </c>
      <c r="B7" s="135"/>
      <c r="C7" s="135">
        <v>0</v>
      </c>
      <c r="D7" s="135">
        <v>0</v>
      </c>
      <c r="E7" s="135">
        <v>0</v>
      </c>
      <c r="F7" s="135">
        <v>0</v>
      </c>
      <c r="G7" s="135">
        <v>0</v>
      </c>
      <c r="H7" s="135">
        <v>0</v>
      </c>
      <c r="I7" s="135">
        <v>0</v>
      </c>
      <c r="J7" s="135">
        <v>0</v>
      </c>
    </row>
    <row r="8" spans="1:10" x14ac:dyDescent="0.2">
      <c r="A8" s="134" t="s">
        <v>51</v>
      </c>
      <c r="B8" s="135"/>
      <c r="C8" s="135">
        <f>IF(C5&gt;C6,C5-C6,0)</f>
        <v>0</v>
      </c>
      <c r="D8" s="135">
        <f t="shared" ref="D8:J8" si="3">IF(D5&gt;D6,D5-D6,0)</f>
        <v>0</v>
      </c>
      <c r="E8" s="135">
        <f t="shared" si="3"/>
        <v>20</v>
      </c>
      <c r="F8" s="135">
        <f t="shared" si="3"/>
        <v>0</v>
      </c>
      <c r="G8" s="135">
        <f t="shared" si="3"/>
        <v>0</v>
      </c>
      <c r="H8" s="135">
        <f t="shared" si="3"/>
        <v>0</v>
      </c>
      <c r="I8" s="135">
        <f t="shared" si="3"/>
        <v>50</v>
      </c>
      <c r="J8" s="135">
        <f t="shared" si="3"/>
        <v>0</v>
      </c>
    </row>
    <row r="9" spans="1:10" x14ac:dyDescent="0.2">
      <c r="A9" s="134" t="s">
        <v>52</v>
      </c>
      <c r="B9" s="135"/>
      <c r="C9" s="135">
        <f>IF(C8&gt;0,200,0)</f>
        <v>0</v>
      </c>
      <c r="D9" s="135">
        <f t="shared" ref="D9:J9" si="4">IF(D8&gt;0,200,0)</f>
        <v>0</v>
      </c>
      <c r="E9" s="135">
        <f t="shared" si="4"/>
        <v>200</v>
      </c>
      <c r="F9" s="135">
        <f t="shared" si="4"/>
        <v>0</v>
      </c>
      <c r="G9" s="135">
        <f t="shared" si="4"/>
        <v>0</v>
      </c>
      <c r="H9" s="135">
        <f t="shared" si="4"/>
        <v>0</v>
      </c>
      <c r="I9" s="135">
        <f t="shared" si="4"/>
        <v>200</v>
      </c>
      <c r="J9" s="135">
        <f t="shared" si="4"/>
        <v>0</v>
      </c>
    </row>
    <row r="10" spans="1:10" x14ac:dyDescent="0.2">
      <c r="A10" s="134" t="s">
        <v>53</v>
      </c>
      <c r="B10" s="135">
        <v>150</v>
      </c>
      <c r="C10" s="135">
        <f>B10+C9-C4</f>
        <v>50</v>
      </c>
      <c r="D10" s="135">
        <f t="shared" ref="D10:J10" si="5">C10+D9-D4</f>
        <v>30</v>
      </c>
      <c r="E10" s="135">
        <f t="shared" si="5"/>
        <v>180</v>
      </c>
      <c r="F10" s="135">
        <f t="shared" si="5"/>
        <v>150</v>
      </c>
      <c r="G10" s="135">
        <f t="shared" si="5"/>
        <v>50</v>
      </c>
      <c r="H10" s="135">
        <f t="shared" si="5"/>
        <v>50</v>
      </c>
      <c r="I10" s="135">
        <f t="shared" si="5"/>
        <v>150</v>
      </c>
      <c r="J10" s="135">
        <f t="shared" si="5"/>
        <v>150</v>
      </c>
    </row>
    <row r="11" spans="1:10" x14ac:dyDescent="0.2">
      <c r="A11" s="136" t="s">
        <v>14</v>
      </c>
      <c r="B11" s="135"/>
      <c r="C11" s="135">
        <f>E9</f>
        <v>200</v>
      </c>
      <c r="D11" s="135">
        <f t="shared" ref="D11:I11" si="6">F9</f>
        <v>0</v>
      </c>
      <c r="E11" s="135">
        <f t="shared" si="6"/>
        <v>0</v>
      </c>
      <c r="F11" s="135">
        <f t="shared" si="6"/>
        <v>0</v>
      </c>
      <c r="G11" s="135">
        <f t="shared" si="6"/>
        <v>200</v>
      </c>
      <c r="H11" s="135">
        <f t="shared" si="6"/>
        <v>0</v>
      </c>
      <c r="I11" s="135">
        <f t="shared" si="6"/>
        <v>0</v>
      </c>
      <c r="J11" s="135"/>
    </row>
    <row r="12" spans="1:10" x14ac:dyDescent="0.2">
      <c r="A12" s="137"/>
      <c r="B12" s="138"/>
      <c r="C12" s="138"/>
      <c r="D12" s="138"/>
      <c r="E12" s="138"/>
      <c r="F12" s="138"/>
      <c r="G12" s="138"/>
      <c r="H12" s="138"/>
      <c r="I12" s="138"/>
      <c r="J12" s="138"/>
    </row>
    <row r="13" spans="1:10" x14ac:dyDescent="0.2">
      <c r="C13" s="147" t="s">
        <v>54</v>
      </c>
      <c r="D13" s="147"/>
      <c r="E13" s="147"/>
      <c r="F13" s="147"/>
      <c r="G13" s="147"/>
      <c r="H13" s="147"/>
      <c r="I13" s="147"/>
      <c r="J13" s="147"/>
    </row>
    <row r="14" spans="1:10" x14ac:dyDescent="0.2">
      <c r="A14" s="139" t="s">
        <v>55</v>
      </c>
      <c r="B14" s="133" t="s">
        <v>56</v>
      </c>
      <c r="C14" s="133">
        <v>1</v>
      </c>
      <c r="D14" s="133">
        <v>2</v>
      </c>
      <c r="E14" s="133">
        <v>3</v>
      </c>
      <c r="F14" s="133">
        <v>4</v>
      </c>
      <c r="G14" s="133">
        <v>5</v>
      </c>
      <c r="H14" s="133">
        <v>6</v>
      </c>
      <c r="I14" s="133">
        <v>7</v>
      </c>
      <c r="J14" s="133">
        <v>8</v>
      </c>
    </row>
    <row r="15" spans="1:10" x14ac:dyDescent="0.2">
      <c r="A15" s="134" t="s">
        <v>47</v>
      </c>
      <c r="B15" s="135"/>
      <c r="C15" s="140">
        <v>25</v>
      </c>
      <c r="D15" s="140">
        <v>25</v>
      </c>
      <c r="E15" s="140">
        <v>25</v>
      </c>
      <c r="F15" s="140">
        <v>25</v>
      </c>
      <c r="G15" s="140">
        <v>25</v>
      </c>
      <c r="H15" s="140">
        <v>25</v>
      </c>
      <c r="I15" s="140">
        <v>25</v>
      </c>
      <c r="J15" s="140">
        <v>25</v>
      </c>
    </row>
    <row r="16" spans="1:10" x14ac:dyDescent="0.2">
      <c r="A16" s="134" t="s">
        <v>48</v>
      </c>
      <c r="B16" s="135"/>
      <c r="C16" s="140">
        <f>C15+15</f>
        <v>40</v>
      </c>
      <c r="D16" s="140">
        <f t="shared" ref="D16:J16" si="7">D15+15</f>
        <v>40</v>
      </c>
      <c r="E16" s="140">
        <f t="shared" si="7"/>
        <v>40</v>
      </c>
      <c r="F16" s="140">
        <f t="shared" si="7"/>
        <v>40</v>
      </c>
      <c r="G16" s="140">
        <f t="shared" si="7"/>
        <v>40</v>
      </c>
      <c r="H16" s="140">
        <f t="shared" si="7"/>
        <v>40</v>
      </c>
      <c r="I16" s="140">
        <f t="shared" si="7"/>
        <v>40</v>
      </c>
      <c r="J16" s="140">
        <f t="shared" si="7"/>
        <v>40</v>
      </c>
    </row>
    <row r="17" spans="1:10" x14ac:dyDescent="0.2">
      <c r="A17" s="134" t="s">
        <v>49</v>
      </c>
      <c r="B17" s="135"/>
      <c r="C17" s="140">
        <f>B21</f>
        <v>50</v>
      </c>
      <c r="D17" s="135">
        <f t="shared" ref="D17:J17" si="8">C21</f>
        <v>25</v>
      </c>
      <c r="E17" s="135">
        <f t="shared" si="8"/>
        <v>50</v>
      </c>
      <c r="F17" s="135">
        <f t="shared" si="8"/>
        <v>25</v>
      </c>
      <c r="G17" s="135">
        <f t="shared" si="8"/>
        <v>50</v>
      </c>
      <c r="H17" s="135">
        <f t="shared" si="8"/>
        <v>25</v>
      </c>
      <c r="I17" s="135">
        <f t="shared" si="8"/>
        <v>50</v>
      </c>
      <c r="J17" s="135">
        <f t="shared" si="8"/>
        <v>25</v>
      </c>
    </row>
    <row r="18" spans="1:10" x14ac:dyDescent="0.2">
      <c r="A18" s="134" t="s">
        <v>50</v>
      </c>
      <c r="B18" s="135"/>
      <c r="C18" s="140">
        <v>0</v>
      </c>
      <c r="D18" s="135">
        <v>0</v>
      </c>
      <c r="E18" s="135">
        <v>0</v>
      </c>
      <c r="F18" s="135">
        <v>0</v>
      </c>
      <c r="G18" s="135">
        <v>0</v>
      </c>
      <c r="H18" s="135">
        <v>0</v>
      </c>
      <c r="I18" s="135">
        <v>0</v>
      </c>
      <c r="J18" s="135">
        <v>0</v>
      </c>
    </row>
    <row r="19" spans="1:10" x14ac:dyDescent="0.2">
      <c r="A19" s="134" t="s">
        <v>51</v>
      </c>
      <c r="B19" s="135"/>
      <c r="C19" s="140">
        <f>IF(C16&gt;C17,C16-C17,0)</f>
        <v>0</v>
      </c>
      <c r="D19" s="135">
        <f>IF(D16&gt;D17,D16-D17,0)</f>
        <v>15</v>
      </c>
      <c r="E19" s="135">
        <f t="shared" ref="E19:J19" si="9">IF(E16&gt;E17,E16-E17,0)</f>
        <v>0</v>
      </c>
      <c r="F19" s="135">
        <f t="shared" si="9"/>
        <v>15</v>
      </c>
      <c r="G19" s="135">
        <f t="shared" si="9"/>
        <v>0</v>
      </c>
      <c r="H19" s="135">
        <f t="shared" si="9"/>
        <v>15</v>
      </c>
      <c r="I19" s="135">
        <f t="shared" si="9"/>
        <v>0</v>
      </c>
      <c r="J19" s="135">
        <f t="shared" si="9"/>
        <v>15</v>
      </c>
    </row>
    <row r="20" spans="1:10" x14ac:dyDescent="0.2">
      <c r="A20" s="134" t="s">
        <v>52</v>
      </c>
      <c r="B20" s="135"/>
      <c r="C20" s="140">
        <f>IF(C19&gt;0,50,0)</f>
        <v>0</v>
      </c>
      <c r="D20" s="140">
        <f t="shared" ref="D20:J20" si="10">IF(D19&gt;0,50,0)</f>
        <v>50</v>
      </c>
      <c r="E20" s="140">
        <f t="shared" si="10"/>
        <v>0</v>
      </c>
      <c r="F20" s="140">
        <f t="shared" si="10"/>
        <v>50</v>
      </c>
      <c r="G20" s="140">
        <f t="shared" si="10"/>
        <v>0</v>
      </c>
      <c r="H20" s="140">
        <f t="shared" si="10"/>
        <v>50</v>
      </c>
      <c r="I20" s="140">
        <f t="shared" si="10"/>
        <v>0</v>
      </c>
      <c r="J20" s="140">
        <f t="shared" si="10"/>
        <v>50</v>
      </c>
    </row>
    <row r="21" spans="1:10" x14ac:dyDescent="0.2">
      <c r="A21" s="134" t="s">
        <v>53</v>
      </c>
      <c r="B21" s="135">
        <v>50</v>
      </c>
      <c r="C21" s="140">
        <f>B21+C20-C15</f>
        <v>25</v>
      </c>
      <c r="D21" s="135">
        <f>C21+D20-D15</f>
        <v>50</v>
      </c>
      <c r="E21" s="135">
        <f t="shared" ref="E21:J21" si="11">D21+E20-E15</f>
        <v>25</v>
      </c>
      <c r="F21" s="135">
        <f t="shared" si="11"/>
        <v>50</v>
      </c>
      <c r="G21" s="135">
        <f t="shared" si="11"/>
        <v>25</v>
      </c>
      <c r="H21" s="135">
        <f t="shared" si="11"/>
        <v>50</v>
      </c>
      <c r="I21" s="135">
        <f t="shared" si="11"/>
        <v>25</v>
      </c>
      <c r="J21" s="135">
        <f t="shared" si="11"/>
        <v>50</v>
      </c>
    </row>
    <row r="22" spans="1:10" x14ac:dyDescent="0.2">
      <c r="A22" s="134" t="s">
        <v>14</v>
      </c>
      <c r="B22" s="135"/>
      <c r="C22" s="140">
        <f>D20</f>
        <v>50</v>
      </c>
      <c r="D22" s="135">
        <f t="shared" ref="D22:I22" si="12">E20</f>
        <v>0</v>
      </c>
      <c r="E22" s="135">
        <f t="shared" si="12"/>
        <v>50</v>
      </c>
      <c r="F22" s="135">
        <f t="shared" si="12"/>
        <v>0</v>
      </c>
      <c r="G22" s="135">
        <f t="shared" si="12"/>
        <v>50</v>
      </c>
      <c r="H22" s="135">
        <f t="shared" si="12"/>
        <v>0</v>
      </c>
      <c r="I22" s="135">
        <f t="shared" si="12"/>
        <v>50</v>
      </c>
      <c r="J22" s="135"/>
    </row>
    <row r="24" spans="1:10" x14ac:dyDescent="0.2">
      <c r="C24" s="147" t="s">
        <v>57</v>
      </c>
      <c r="D24" s="147"/>
      <c r="E24" s="147"/>
      <c r="F24" s="147"/>
      <c r="G24" s="147"/>
      <c r="H24" s="147"/>
      <c r="I24" s="147"/>
      <c r="J24" s="147"/>
    </row>
    <row r="25" spans="1:10" x14ac:dyDescent="0.2">
      <c r="A25" s="132" t="s">
        <v>58</v>
      </c>
      <c r="B25" s="133" t="s">
        <v>56</v>
      </c>
      <c r="C25" s="133">
        <v>1</v>
      </c>
      <c r="D25" s="133">
        <v>2</v>
      </c>
      <c r="E25" s="133">
        <v>3</v>
      </c>
      <c r="F25" s="133">
        <v>4</v>
      </c>
      <c r="G25" s="133">
        <v>5</v>
      </c>
      <c r="H25" s="133">
        <v>6</v>
      </c>
      <c r="I25" s="133">
        <v>7</v>
      </c>
      <c r="J25" s="133">
        <v>8</v>
      </c>
    </row>
    <row r="26" spans="1:10" x14ac:dyDescent="0.2">
      <c r="A26" s="134" t="s">
        <v>47</v>
      </c>
      <c r="B26" s="135"/>
      <c r="C26" s="140">
        <v>10</v>
      </c>
      <c r="D26" s="135">
        <v>10</v>
      </c>
      <c r="E26" s="135">
        <v>10</v>
      </c>
      <c r="F26" s="135">
        <v>10</v>
      </c>
      <c r="G26" s="135">
        <v>20</v>
      </c>
      <c r="H26" s="135">
        <v>20</v>
      </c>
      <c r="I26" s="135">
        <v>20</v>
      </c>
      <c r="J26" s="135">
        <v>20</v>
      </c>
    </row>
    <row r="27" spans="1:10" x14ac:dyDescent="0.2">
      <c r="A27" s="134" t="s">
        <v>48</v>
      </c>
      <c r="B27" s="135"/>
      <c r="C27" s="140">
        <f>C26+10</f>
        <v>20</v>
      </c>
      <c r="D27" s="140">
        <f t="shared" ref="D27:J27" si="13">D26+10</f>
        <v>20</v>
      </c>
      <c r="E27" s="140">
        <f t="shared" si="13"/>
        <v>20</v>
      </c>
      <c r="F27" s="140">
        <f t="shared" si="13"/>
        <v>20</v>
      </c>
      <c r="G27" s="140">
        <f t="shared" si="13"/>
        <v>30</v>
      </c>
      <c r="H27" s="140">
        <f t="shared" si="13"/>
        <v>30</v>
      </c>
      <c r="I27" s="140">
        <f t="shared" si="13"/>
        <v>30</v>
      </c>
      <c r="J27" s="140">
        <f t="shared" si="13"/>
        <v>30</v>
      </c>
    </row>
    <row r="28" spans="1:10" x14ac:dyDescent="0.2">
      <c r="A28" s="134" t="s">
        <v>49</v>
      </c>
      <c r="B28" s="135"/>
      <c r="C28" s="140">
        <f>B32</f>
        <v>20</v>
      </c>
      <c r="D28" s="135">
        <f t="shared" ref="D28:J28" si="14">C32</f>
        <v>10</v>
      </c>
      <c r="E28" s="135">
        <f t="shared" si="14"/>
        <v>30</v>
      </c>
      <c r="F28" s="135">
        <f t="shared" si="14"/>
        <v>20</v>
      </c>
      <c r="G28" s="135">
        <f t="shared" si="14"/>
        <v>10</v>
      </c>
      <c r="H28" s="135">
        <f t="shared" si="14"/>
        <v>20</v>
      </c>
      <c r="I28" s="135">
        <f t="shared" si="14"/>
        <v>30</v>
      </c>
      <c r="J28" s="135">
        <f t="shared" si="14"/>
        <v>10</v>
      </c>
    </row>
    <row r="29" spans="1:10" x14ac:dyDescent="0.2">
      <c r="A29" s="134" t="s">
        <v>50</v>
      </c>
      <c r="B29" s="135"/>
      <c r="C29" s="140">
        <v>0</v>
      </c>
      <c r="D29" s="135">
        <v>0</v>
      </c>
      <c r="E29" s="135">
        <v>0</v>
      </c>
      <c r="F29" s="135">
        <v>0</v>
      </c>
      <c r="G29" s="135">
        <v>0</v>
      </c>
      <c r="H29" s="135">
        <v>0</v>
      </c>
      <c r="I29" s="135">
        <v>0</v>
      </c>
      <c r="J29" s="135">
        <v>0</v>
      </c>
    </row>
    <row r="30" spans="1:10" x14ac:dyDescent="0.2">
      <c r="A30" s="134" t="s">
        <v>51</v>
      </c>
      <c r="B30" s="135"/>
      <c r="C30" s="140">
        <f>IF(C27&gt;C28,C27-C28,0)</f>
        <v>0</v>
      </c>
      <c r="D30" s="135">
        <f t="shared" ref="D30:J30" si="15">IF(D27&gt;D28,D27-D28,0)</f>
        <v>10</v>
      </c>
      <c r="E30" s="135">
        <f t="shared" si="15"/>
        <v>0</v>
      </c>
      <c r="F30" s="135">
        <f t="shared" si="15"/>
        <v>0</v>
      </c>
      <c r="G30" s="135">
        <f t="shared" si="15"/>
        <v>20</v>
      </c>
      <c r="H30" s="135">
        <f t="shared" si="15"/>
        <v>10</v>
      </c>
      <c r="I30" s="135">
        <f t="shared" si="15"/>
        <v>0</v>
      </c>
      <c r="J30" s="135">
        <f t="shared" si="15"/>
        <v>20</v>
      </c>
    </row>
    <row r="31" spans="1:10" x14ac:dyDescent="0.2">
      <c r="A31" s="134" t="s">
        <v>52</v>
      </c>
      <c r="B31" s="135"/>
      <c r="C31" s="140">
        <f>IF(C30&gt;0,30,0)</f>
        <v>0</v>
      </c>
      <c r="D31" s="140">
        <f t="shared" ref="D31:J31" si="16">IF(D30&gt;0,30,0)</f>
        <v>30</v>
      </c>
      <c r="E31" s="140">
        <f t="shared" si="16"/>
        <v>0</v>
      </c>
      <c r="F31" s="140">
        <f t="shared" si="16"/>
        <v>0</v>
      </c>
      <c r="G31" s="140">
        <f t="shared" si="16"/>
        <v>30</v>
      </c>
      <c r="H31" s="140">
        <f t="shared" si="16"/>
        <v>30</v>
      </c>
      <c r="I31" s="140">
        <f t="shared" si="16"/>
        <v>0</v>
      </c>
      <c r="J31" s="140">
        <f t="shared" si="16"/>
        <v>30</v>
      </c>
    </row>
    <row r="32" spans="1:10" x14ac:dyDescent="0.2">
      <c r="A32" s="134" t="s">
        <v>53</v>
      </c>
      <c r="B32" s="135">
        <v>20</v>
      </c>
      <c r="C32" s="140">
        <f>B32+C31-C26</f>
        <v>10</v>
      </c>
      <c r="D32" s="135">
        <f t="shared" ref="D32:J32" si="17">C32+D31-D26</f>
        <v>30</v>
      </c>
      <c r="E32" s="135">
        <f t="shared" si="17"/>
        <v>20</v>
      </c>
      <c r="F32" s="135">
        <f t="shared" si="17"/>
        <v>10</v>
      </c>
      <c r="G32" s="135">
        <f t="shared" si="17"/>
        <v>20</v>
      </c>
      <c r="H32" s="135">
        <f t="shared" si="17"/>
        <v>30</v>
      </c>
      <c r="I32" s="135">
        <f t="shared" si="17"/>
        <v>10</v>
      </c>
      <c r="J32" s="135">
        <f t="shared" si="17"/>
        <v>20</v>
      </c>
    </row>
    <row r="33" spans="1:10" x14ac:dyDescent="0.2">
      <c r="A33" s="134" t="s">
        <v>14</v>
      </c>
      <c r="B33" s="135"/>
      <c r="C33" s="140">
        <f>D31</f>
        <v>30</v>
      </c>
      <c r="D33" s="135">
        <f t="shared" ref="D33:I33" si="18">E31</f>
        <v>0</v>
      </c>
      <c r="E33" s="135">
        <f t="shared" si="18"/>
        <v>0</v>
      </c>
      <c r="F33" s="135">
        <f t="shared" si="18"/>
        <v>30</v>
      </c>
      <c r="G33" s="135">
        <f t="shared" si="18"/>
        <v>30</v>
      </c>
      <c r="H33" s="135">
        <f t="shared" si="18"/>
        <v>0</v>
      </c>
      <c r="I33" s="135">
        <f t="shared" si="18"/>
        <v>30</v>
      </c>
      <c r="J33" s="135"/>
    </row>
    <row r="35" spans="1:10" x14ac:dyDescent="0.2">
      <c r="C35" s="147" t="s">
        <v>59</v>
      </c>
      <c r="D35" s="147"/>
      <c r="E35" s="147"/>
      <c r="F35" s="147"/>
      <c r="G35" s="147"/>
      <c r="H35" s="147"/>
      <c r="I35" s="147"/>
      <c r="J35" s="147"/>
    </row>
    <row r="36" spans="1:10" x14ac:dyDescent="0.2">
      <c r="A36" s="132" t="s">
        <v>60</v>
      </c>
      <c r="B36" s="133" t="s">
        <v>56</v>
      </c>
      <c r="C36" s="133">
        <v>1</v>
      </c>
      <c r="D36" s="133">
        <v>2</v>
      </c>
      <c r="E36" s="133">
        <v>3</v>
      </c>
      <c r="F36" s="133">
        <v>4</v>
      </c>
      <c r="G36" s="133">
        <v>5</v>
      </c>
      <c r="H36" s="133">
        <v>6</v>
      </c>
      <c r="I36" s="133">
        <v>7</v>
      </c>
      <c r="J36" s="133">
        <v>8</v>
      </c>
    </row>
    <row r="37" spans="1:10" x14ac:dyDescent="0.2">
      <c r="A37" s="134" t="s">
        <v>47</v>
      </c>
      <c r="B37" s="135"/>
      <c r="C37" s="140">
        <v>5</v>
      </c>
      <c r="D37" s="135">
        <v>15</v>
      </c>
      <c r="E37" s="135">
        <v>10</v>
      </c>
      <c r="F37" s="135">
        <v>10</v>
      </c>
      <c r="G37" s="135">
        <v>0</v>
      </c>
      <c r="H37" s="135">
        <v>15</v>
      </c>
      <c r="I37" s="135">
        <v>0</v>
      </c>
      <c r="J37" s="135">
        <v>15</v>
      </c>
    </row>
    <row r="38" spans="1:10" x14ac:dyDescent="0.2">
      <c r="A38" s="134" t="s">
        <v>48</v>
      </c>
      <c r="B38" s="135"/>
      <c r="C38" s="140">
        <f>C37+10</f>
        <v>15</v>
      </c>
      <c r="D38" s="140">
        <f t="shared" ref="D38:J38" si="19">D37+10</f>
        <v>25</v>
      </c>
      <c r="E38" s="140">
        <f t="shared" si="19"/>
        <v>20</v>
      </c>
      <c r="F38" s="140">
        <f t="shared" si="19"/>
        <v>20</v>
      </c>
      <c r="G38" s="140">
        <f t="shared" si="19"/>
        <v>10</v>
      </c>
      <c r="H38" s="140">
        <f t="shared" si="19"/>
        <v>25</v>
      </c>
      <c r="I38" s="140">
        <f t="shared" si="19"/>
        <v>10</v>
      </c>
      <c r="J38" s="140">
        <f t="shared" si="19"/>
        <v>25</v>
      </c>
    </row>
    <row r="39" spans="1:10" x14ac:dyDescent="0.2">
      <c r="A39" s="134" t="s">
        <v>49</v>
      </c>
      <c r="B39" s="135"/>
      <c r="C39" s="140">
        <f>B43</f>
        <v>15</v>
      </c>
      <c r="D39" s="135">
        <f t="shared" ref="D39:J39" si="20">C43</f>
        <v>10</v>
      </c>
      <c r="E39" s="135">
        <f>D43</f>
        <v>15</v>
      </c>
      <c r="F39" s="135">
        <f t="shared" si="20"/>
        <v>25</v>
      </c>
      <c r="G39" s="135">
        <f t="shared" si="20"/>
        <v>15</v>
      </c>
      <c r="H39" s="135">
        <f t="shared" si="20"/>
        <v>15</v>
      </c>
      <c r="I39" s="135">
        <f t="shared" si="20"/>
        <v>20</v>
      </c>
      <c r="J39" s="135">
        <f t="shared" si="20"/>
        <v>20</v>
      </c>
    </row>
    <row r="40" spans="1:10" x14ac:dyDescent="0.2">
      <c r="A40" s="134" t="s">
        <v>50</v>
      </c>
      <c r="B40" s="135"/>
      <c r="C40" s="140">
        <v>0</v>
      </c>
      <c r="D40" s="135">
        <v>0</v>
      </c>
      <c r="E40" s="135">
        <v>0</v>
      </c>
      <c r="F40" s="135">
        <v>0</v>
      </c>
      <c r="G40" s="135">
        <v>0</v>
      </c>
      <c r="H40" s="135">
        <v>0</v>
      </c>
      <c r="I40" s="135">
        <v>0</v>
      </c>
      <c r="J40" s="135">
        <v>0</v>
      </c>
    </row>
    <row r="41" spans="1:10" x14ac:dyDescent="0.2">
      <c r="A41" s="134" t="s">
        <v>51</v>
      </c>
      <c r="B41" s="135"/>
      <c r="C41" s="140">
        <f>IF(C38&gt;C39,C38-C39,0)</f>
        <v>0</v>
      </c>
      <c r="D41" s="135">
        <f t="shared" ref="D41:J41" si="21">IF(D38&gt;D39,D38-D39,0)</f>
        <v>15</v>
      </c>
      <c r="E41" s="135">
        <f t="shared" si="21"/>
        <v>5</v>
      </c>
      <c r="F41" s="135">
        <f t="shared" si="21"/>
        <v>0</v>
      </c>
      <c r="G41" s="135">
        <f t="shared" si="21"/>
        <v>0</v>
      </c>
      <c r="H41" s="135">
        <f t="shared" si="21"/>
        <v>10</v>
      </c>
      <c r="I41" s="135">
        <f t="shared" si="21"/>
        <v>0</v>
      </c>
      <c r="J41" s="135">
        <f t="shared" si="21"/>
        <v>5</v>
      </c>
    </row>
    <row r="42" spans="1:10" x14ac:dyDescent="0.2">
      <c r="A42" s="134" t="s">
        <v>52</v>
      </c>
      <c r="B42" s="135"/>
      <c r="C42" s="140">
        <f>IF(C41&gt;0,20,0)</f>
        <v>0</v>
      </c>
      <c r="D42" s="140">
        <f t="shared" ref="D42:J42" si="22">IF(D41&gt;0,20,0)</f>
        <v>20</v>
      </c>
      <c r="E42" s="140">
        <f t="shared" si="22"/>
        <v>20</v>
      </c>
      <c r="F42" s="140">
        <f t="shared" si="22"/>
        <v>0</v>
      </c>
      <c r="G42" s="140">
        <f t="shared" si="22"/>
        <v>0</v>
      </c>
      <c r="H42" s="140">
        <f t="shared" si="22"/>
        <v>20</v>
      </c>
      <c r="I42" s="140">
        <f t="shared" si="22"/>
        <v>0</v>
      </c>
      <c r="J42" s="140">
        <f t="shared" si="22"/>
        <v>20</v>
      </c>
    </row>
    <row r="43" spans="1:10" x14ac:dyDescent="0.2">
      <c r="A43" s="134" t="s">
        <v>53</v>
      </c>
      <c r="B43" s="135">
        <v>15</v>
      </c>
      <c r="C43" s="140">
        <f>B43+C42-C37</f>
        <v>10</v>
      </c>
      <c r="D43" s="135">
        <f>C43+D42-D37</f>
        <v>15</v>
      </c>
      <c r="E43" s="135">
        <f t="shared" ref="E43:J43" si="23">D43+E42-E37</f>
        <v>25</v>
      </c>
      <c r="F43" s="135">
        <f t="shared" si="23"/>
        <v>15</v>
      </c>
      <c r="G43" s="135">
        <f t="shared" si="23"/>
        <v>15</v>
      </c>
      <c r="H43" s="135">
        <f t="shared" si="23"/>
        <v>20</v>
      </c>
      <c r="I43" s="135">
        <f t="shared" si="23"/>
        <v>20</v>
      </c>
      <c r="J43" s="135">
        <f t="shared" si="23"/>
        <v>25</v>
      </c>
    </row>
    <row r="44" spans="1:10" x14ac:dyDescent="0.2">
      <c r="A44" s="134" t="s">
        <v>14</v>
      </c>
      <c r="B44" s="135"/>
      <c r="C44" s="140">
        <f>D42</f>
        <v>20</v>
      </c>
      <c r="D44" s="135">
        <f t="shared" ref="D44:I44" si="24">E42</f>
        <v>20</v>
      </c>
      <c r="E44" s="135">
        <f t="shared" si="24"/>
        <v>0</v>
      </c>
      <c r="F44" s="135">
        <f t="shared" si="24"/>
        <v>0</v>
      </c>
      <c r="G44" s="135">
        <f t="shared" si="24"/>
        <v>20</v>
      </c>
      <c r="H44" s="135">
        <f t="shared" si="24"/>
        <v>0</v>
      </c>
      <c r="I44" s="135">
        <f t="shared" si="24"/>
        <v>20</v>
      </c>
      <c r="J44" s="135"/>
    </row>
    <row r="45" spans="1:10" x14ac:dyDescent="0.2">
      <c r="A45" s="137"/>
      <c r="B45" s="138"/>
      <c r="C45" s="138"/>
      <c r="D45" s="138"/>
      <c r="E45" s="138"/>
      <c r="F45" s="138"/>
      <c r="G45" s="138"/>
      <c r="H45" s="138"/>
      <c r="I45" s="138"/>
      <c r="J45" s="138"/>
    </row>
    <row r="46" spans="1:10" x14ac:dyDescent="0.2">
      <c r="C46" s="138"/>
      <c r="D46" s="138"/>
      <c r="E46" s="138"/>
      <c r="F46" s="138"/>
      <c r="G46" s="138"/>
      <c r="H46" s="138"/>
      <c r="I46" s="138"/>
      <c r="J46" s="138"/>
    </row>
  </sheetData>
  <mergeCells count="4">
    <mergeCell ref="C2:J2"/>
    <mergeCell ref="C13:J13"/>
    <mergeCell ref="C24:J24"/>
    <mergeCell ref="C35:J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MPS_ATP</vt:lpstr>
      <vt:lpstr>MRP No Opt</vt:lpstr>
      <vt:lpstr>MRP Seq OptEI</vt:lpstr>
      <vt:lpstr>MRP Seq Opt_COMP</vt:lpstr>
      <vt:lpstr>MRP No Opt_CAP</vt:lpstr>
      <vt:lpstr>MRP Seq Opt_COMP CAP</vt:lpstr>
      <vt:lpstr>MRP Sim Opt CAP</vt:lpstr>
      <vt:lpstr>MIP</vt:lpstr>
      <vt:lpstr>DRP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masters</dc:creator>
  <cp:lastModifiedBy>Microsoft Office User</cp:lastModifiedBy>
  <dcterms:created xsi:type="dcterms:W3CDTF">1999-04-01T15:30:35Z</dcterms:created>
  <dcterms:modified xsi:type="dcterms:W3CDTF">2017-11-13T14:45:52Z</dcterms:modified>
</cp:coreProperties>
</file>