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yestinyang/Library/Mobile Documents/com~apple~CloudDocs/Temp/"/>
    </mc:Choice>
  </mc:AlternateContent>
  <xr:revisionPtr revIDLastSave="0" documentId="13_ncr:1_{282EF355-102B-DE40-BB78-A41BF9EF399C}" xr6:coauthVersionLast="43" xr6:coauthVersionMax="43" xr10:uidLastSave="{00000000-0000-0000-0000-000000000000}"/>
  <bookViews>
    <workbookView xWindow="39100" yWindow="-260" windowWidth="19200" windowHeight="21140" xr2:uid="{00000000-000D-0000-FFFF-FFFF00000000}"/>
  </bookViews>
  <sheets>
    <sheet name="Sheet1" sheetId="1" r:id="rId1"/>
  </sheets>
  <definedNames>
    <definedName name="solver_adj" localSheetId="0" hidden="1">Sheet1!$E$23:$J$34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Sheet1!$C$34</definedName>
    <definedName name="solver_lhs2" localSheetId="0" hidden="1">Sheet1!$D$34</definedName>
    <definedName name="solver_lhs3" localSheetId="0" hidden="1">Sheet1!$D$34</definedName>
    <definedName name="solver_lhs4" localSheetId="0" hidden="1">Sheet1!$E$23:$F$34</definedName>
    <definedName name="solver_lhs5" localSheetId="0" hidden="1">Sheet1!$G$23:$G$34</definedName>
    <definedName name="solver_lhs6" localSheetId="0" hidden="1">Sheet1!$H$34</definedName>
    <definedName name="solver_lhs7" localSheetId="0" hidden="1">Sheet1!$I$23:$I$34</definedName>
    <definedName name="solver_lhs8" localSheetId="0" hidden="1">Sheet1!$K$23:$K$34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Sheet1!$C$2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hs1" localSheetId="0" hidden="1">Sheet1!$G$15</definedName>
    <definedName name="solver_rhs2" localSheetId="0" hidden="1">Sheet1!$G$20</definedName>
    <definedName name="solver_rhs3" localSheetId="0" hidden="1">Sheet1!$G$19</definedName>
    <definedName name="solver_rhs4" localSheetId="0" hidden="1">integer</definedName>
    <definedName name="solver_rhs5" localSheetId="0" hidden="1">Sheet1!$P$23:$P$34</definedName>
    <definedName name="solver_rhs6" localSheetId="0" hidden="1">Sheet1!$G$17</definedName>
    <definedName name="solver_rhs7" localSheetId="0" hidden="1">Sheet1!$O$23:$O$34</definedName>
    <definedName name="solver_rhs8" localSheetId="0" hidden="1">Sheet1!$M$23:$M$34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M34" i="1"/>
  <c r="M33" i="1"/>
  <c r="M32" i="1"/>
  <c r="M30" i="1"/>
  <c r="M29" i="1"/>
  <c r="M28" i="1"/>
  <c r="M27" i="1"/>
  <c r="M26" i="1"/>
  <c r="M25" i="1"/>
  <c r="M24" i="1"/>
  <c r="M23" i="1"/>
  <c r="M31" i="1"/>
  <c r="K23" i="1"/>
  <c r="C23" i="1"/>
  <c r="D23" i="1"/>
  <c r="D24" i="1"/>
  <c r="D25" i="1"/>
  <c r="D26" i="1"/>
  <c r="D27" i="1"/>
  <c r="D28" i="1"/>
  <c r="D29" i="1"/>
  <c r="D30" i="1"/>
  <c r="D31" i="1"/>
  <c r="D32" i="1"/>
  <c r="D33" i="1"/>
  <c r="D34" i="1"/>
  <c r="O34" i="1"/>
  <c r="O33" i="1"/>
  <c r="O32" i="1"/>
  <c r="O31" i="1"/>
  <c r="O30" i="1"/>
  <c r="O29" i="1"/>
  <c r="O28" i="1"/>
  <c r="O27" i="1"/>
  <c r="O26" i="1"/>
  <c r="O25" i="1"/>
  <c r="O24" i="1"/>
  <c r="O23" i="1"/>
  <c r="P34" i="1"/>
  <c r="P33" i="1"/>
  <c r="P32" i="1"/>
  <c r="P31" i="1"/>
  <c r="P30" i="1"/>
  <c r="P29" i="1"/>
  <c r="P28" i="1"/>
  <c r="P27" i="1"/>
  <c r="P26" i="1"/>
  <c r="P25" i="1"/>
  <c r="P24" i="1"/>
  <c r="P23" i="1"/>
  <c r="K24" i="1"/>
  <c r="C24" i="1"/>
  <c r="K25" i="1"/>
  <c r="C25" i="1"/>
  <c r="K26" i="1"/>
  <c r="C26" i="1"/>
  <c r="K27" i="1"/>
  <c r="C27" i="1"/>
  <c r="K28" i="1"/>
  <c r="C28" i="1"/>
  <c r="K29" i="1"/>
  <c r="C29" i="1"/>
  <c r="K30" i="1"/>
  <c r="C30" i="1"/>
  <c r="K31" i="1"/>
  <c r="C31" i="1"/>
  <c r="K32" i="1"/>
  <c r="C32" i="1"/>
  <c r="K33" i="1"/>
  <c r="C33" i="1"/>
  <c r="K34" i="1"/>
  <c r="C34" i="1"/>
  <c r="D36" i="1"/>
  <c r="E2" i="1"/>
  <c r="C36" i="1"/>
  <c r="E6" i="1"/>
  <c r="G36" i="1"/>
  <c r="E3" i="1"/>
  <c r="E36" i="1"/>
  <c r="E4" i="1"/>
  <c r="F36" i="1"/>
  <c r="E5" i="1"/>
  <c r="H36" i="1"/>
  <c r="E7" i="1"/>
  <c r="I36" i="1"/>
  <c r="E8" i="1"/>
  <c r="J36" i="1"/>
  <c r="E9" i="1"/>
  <c r="C2" i="1"/>
  <c r="M36" i="1"/>
  <c r="N34" i="1"/>
  <c r="N33" i="1"/>
  <c r="N32" i="1"/>
  <c r="N30" i="1"/>
  <c r="N29" i="1"/>
  <c r="N28" i="1"/>
  <c r="N27" i="1"/>
  <c r="N26" i="1"/>
  <c r="N25" i="1"/>
  <c r="N24" i="1"/>
  <c r="N23" i="1"/>
  <c r="C13" i="1"/>
  <c r="C4" i="1"/>
</calcChain>
</file>

<file path=xl/sharedStrings.xml><?xml version="1.0" encoding="utf-8"?>
<sst xmlns="http://schemas.openxmlformats.org/spreadsheetml/2006/main" count="62" uniqueCount="51">
  <si>
    <t>AB MOWER</t>
  </si>
  <si>
    <t>Annual Costs by Category</t>
  </si>
  <si>
    <t>t</t>
  </si>
  <si>
    <t>Base Demand</t>
  </si>
  <si>
    <t>Total Annual Cost</t>
  </si>
  <si>
    <t>Regular Labor Cost</t>
  </si>
  <si>
    <t>Overtime Labor cost</t>
  </si>
  <si>
    <t>Avg Cost ($/unit)</t>
  </si>
  <si>
    <t>Cost of Hiring</t>
  </si>
  <si>
    <t>Cost of Firing</t>
  </si>
  <si>
    <t>Cost of Inventory</t>
  </si>
  <si>
    <t>Cost of Stockouts</t>
  </si>
  <si>
    <t>Cost of Materials</t>
  </si>
  <si>
    <t>Cost of Outsourcing</t>
  </si>
  <si>
    <t>Inputs:</t>
  </si>
  <si>
    <t>Material cost (SEK/unit)</t>
  </si>
  <si>
    <t>Hours worked By employee per month</t>
  </si>
  <si>
    <t>Inventory holding costs (SEK/unit/month)</t>
  </si>
  <si>
    <t>Max overtime (hours/month/employee)</t>
  </si>
  <si>
    <t>Cost of stockouts (SEK/unit/month)</t>
  </si>
  <si>
    <t>Starting inventory</t>
  </si>
  <si>
    <t>Cost for hiring and training new worker</t>
  </si>
  <si>
    <t>Ending inventory (min)</t>
  </si>
  <si>
    <t>Base Price</t>
  </si>
  <si>
    <t>Cost for laying off an employee</t>
  </si>
  <si>
    <t>Starting backlog</t>
  </si>
  <si>
    <t>Elasticity</t>
  </si>
  <si>
    <t>Labor hours required per item produced</t>
  </si>
  <si>
    <t>Allowable ending backlog (max)</t>
  </si>
  <si>
    <t xml:space="preserve">Regular worker cost (SEK/month) </t>
  </si>
  <si>
    <t>Starting workforce</t>
  </si>
  <si>
    <t>Overtime cost (SEK/hour)</t>
  </si>
  <si>
    <t>Ending workforce (min)</t>
  </si>
  <si>
    <t>Outsourcing cost (SEK/item)</t>
  </si>
  <si>
    <t>Ending workforce (max)</t>
  </si>
  <si>
    <t>Time Period</t>
  </si>
  <si>
    <t>Inventory (#)</t>
  </si>
  <si>
    <t>Workforce</t>
  </si>
  <si>
    <t>Employees Hired</t>
  </si>
  <si>
    <t>Employees Fired</t>
  </si>
  <si>
    <t>Overtime (hrs)</t>
  </si>
  <si>
    <t>Backlogged (units)</t>
  </si>
  <si>
    <t>Internal Production (units)</t>
  </si>
  <si>
    <t>Outsourced Production (units)</t>
  </si>
  <si>
    <t xml:space="preserve">Available </t>
  </si>
  <si>
    <t>Monthly Demand Forecast  (units)</t>
  </si>
  <si>
    <t>Price</t>
  </si>
  <si>
    <t>Maximum Production (units)</t>
  </si>
  <si>
    <t>Maximum  Overtime (hours)</t>
  </si>
  <si>
    <t>≥</t>
  </si>
  <si>
    <t>Annual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</si>
</sst>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[$SEK]\ * #,##0_);_([$SEK]\ * \(#,##0\);_([$SEK]\ * &quot;-&quot;??_);_(@_)"/>
    <numFmt numFmtId="166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Font="1" applyBorder="1"/>
    <xf numFmtId="0" fontId="2" fillId="0" borderId="0" xfId="0" applyFont="1" applyAlignment="1">
      <alignment horizontal="right"/>
    </xf>
    <xf numFmtId="165" fontId="2" fillId="0" borderId="0" xfId="2" applyNumberFormat="1" applyFont="1" applyBorder="1"/>
    <xf numFmtId="165" fontId="0" fillId="2" borderId="4" xfId="2" applyNumberFormat="1" applyFont="1" applyFill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 applyAlignment="1">
      <alignment horizontal="center"/>
    </xf>
    <xf numFmtId="3" fontId="0" fillId="3" borderId="9" xfId="0" applyNumberFormat="1" applyFont="1" applyFill="1" applyBorder="1"/>
    <xf numFmtId="165" fontId="2" fillId="0" borderId="0" xfId="0" applyNumberFormat="1" applyFont="1" applyBorder="1"/>
    <xf numFmtId="165" fontId="0" fillId="2" borderId="8" xfId="2" applyNumberFormat="1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Alignment="1">
      <alignment horizontal="right"/>
    </xf>
    <xf numFmtId="165" fontId="0" fillId="0" borderId="0" xfId="2" applyNumberFormat="1" applyFont="1" applyBorder="1"/>
    <xf numFmtId="165" fontId="0" fillId="0" borderId="0" xfId="0" applyNumberFormat="1" applyFont="1" applyBorder="1"/>
    <xf numFmtId="166" fontId="0" fillId="0" borderId="0" xfId="0" applyNumberFormat="1" applyFont="1"/>
    <xf numFmtId="165" fontId="0" fillId="2" borderId="12" xfId="2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165" fontId="0" fillId="3" borderId="4" xfId="2" applyNumberFormat="1" applyFont="1" applyFill="1" applyBorder="1"/>
    <xf numFmtId="0" fontId="0" fillId="0" borderId="15" xfId="0" applyFont="1" applyBorder="1"/>
    <xf numFmtId="3" fontId="0" fillId="3" borderId="16" xfId="1" applyNumberFormat="1" applyFont="1" applyFill="1" applyBorder="1" applyAlignment="1">
      <alignment horizontal="center"/>
    </xf>
    <xf numFmtId="165" fontId="0" fillId="3" borderId="8" xfId="2" applyNumberFormat="1" applyFont="1" applyFill="1" applyBorder="1"/>
    <xf numFmtId="0" fontId="0" fillId="0" borderId="17" xfId="0" applyFont="1" applyBorder="1"/>
    <xf numFmtId="3" fontId="0" fillId="3" borderId="18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0" fillId="3" borderId="19" xfId="0" applyNumberFormat="1" applyFont="1" applyFill="1" applyBorder="1"/>
    <xf numFmtId="0" fontId="0" fillId="0" borderId="1" xfId="0" applyFont="1" applyBorder="1"/>
    <xf numFmtId="0" fontId="0" fillId="0" borderId="2" xfId="0" applyFont="1" applyBorder="1" applyAlignment="1">
      <alignment horizontal="right"/>
    </xf>
    <xf numFmtId="165" fontId="0" fillId="3" borderId="20" xfId="2" applyNumberFormat="1" applyFont="1" applyFill="1" applyBorder="1"/>
    <xf numFmtId="43" fontId="0" fillId="3" borderId="20" xfId="1" applyFont="1" applyFill="1" applyBorder="1"/>
    <xf numFmtId="0" fontId="0" fillId="3" borderId="8" xfId="0" applyNumberFormat="1" applyFont="1" applyFill="1" applyBorder="1"/>
    <xf numFmtId="165" fontId="0" fillId="3" borderId="12" xfId="2" applyNumberFormat="1" applyFont="1" applyFill="1" applyBorder="1"/>
    <xf numFmtId="0" fontId="0" fillId="0" borderId="21" xfId="0" applyFont="1" applyBorder="1"/>
    <xf numFmtId="3" fontId="0" fillId="3" borderId="22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3" fontId="0" fillId="5" borderId="0" xfId="0" applyNumberFormat="1" applyFont="1" applyFill="1" applyBorder="1"/>
    <xf numFmtId="165" fontId="0" fillId="3" borderId="0" xfId="2" applyNumberFormat="1" applyFont="1" applyFill="1" applyBorder="1" applyAlignment="1">
      <alignment horizontal="center"/>
    </xf>
    <xf numFmtId="9" fontId="0" fillId="0" borderId="0" xfId="3" applyFont="1"/>
    <xf numFmtId="0" fontId="2" fillId="0" borderId="23" xfId="0" applyFont="1" applyBorder="1" applyAlignment="1">
      <alignment horizontal="center"/>
    </xf>
    <xf numFmtId="43" fontId="0" fillId="4" borderId="23" xfId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3" fontId="0" fillId="0" borderId="23" xfId="0" applyNumberFormat="1" applyFont="1" applyFill="1" applyBorder="1"/>
    <xf numFmtId="165" fontId="0" fillId="3" borderId="23" xfId="2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3" fontId="0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C1" workbookViewId="0">
      <selection activeCell="I2" sqref="I2"/>
    </sheetView>
  </sheetViews>
  <sheetFormatPr baseColWidth="10" defaultColWidth="9.1640625" defaultRowHeight="15" x14ac:dyDescent="0.2"/>
  <cols>
    <col min="1" max="1" width="9.1640625" style="2"/>
    <col min="2" max="2" width="12.83203125" style="2" customWidth="1"/>
    <col min="3" max="3" width="20" style="2" bestFit="1" customWidth="1"/>
    <col min="4" max="4" width="10.33203125" style="2" customWidth="1"/>
    <col min="5" max="5" width="19" style="2" bestFit="1" customWidth="1"/>
    <col min="6" max="6" width="14.33203125" style="2" customWidth="1"/>
    <col min="7" max="7" width="11.6640625" style="2" customWidth="1"/>
    <col min="8" max="8" width="14" style="2" customWidth="1"/>
    <col min="9" max="9" width="13.5" style="2" customWidth="1"/>
    <col min="10" max="10" width="12.1640625" style="2" customWidth="1"/>
    <col min="11" max="11" width="10.83203125" style="2" customWidth="1"/>
    <col min="12" max="12" width="5.33203125" style="2" customWidth="1"/>
    <col min="13" max="13" width="13" style="2" customWidth="1"/>
    <col min="14" max="14" width="13.33203125" style="2" bestFit="1" customWidth="1"/>
    <col min="15" max="15" width="12.1640625" style="2" customWidth="1"/>
    <col min="16" max="16" width="11" style="2" customWidth="1"/>
    <col min="17" max="16384" width="9.1640625" style="2"/>
  </cols>
  <sheetData>
    <row r="1" spans="1:13" ht="16" thickBot="1" x14ac:dyDescent="0.25">
      <c r="A1" s="1" t="s">
        <v>0</v>
      </c>
      <c r="E1" s="57" t="s">
        <v>1</v>
      </c>
      <c r="F1" s="58"/>
      <c r="G1" s="59"/>
      <c r="L1" s="3" t="s">
        <v>2</v>
      </c>
      <c r="M1" s="4" t="s">
        <v>3</v>
      </c>
    </row>
    <row r="2" spans="1:13" x14ac:dyDescent="0.2">
      <c r="B2" s="5" t="s">
        <v>4</v>
      </c>
      <c r="C2" s="6">
        <f>SUM(E2:E9)</f>
        <v>182374800.00000378</v>
      </c>
      <c r="E2" s="7">
        <f>C18*D36</f>
        <v>57600000</v>
      </c>
      <c r="F2" s="8" t="s">
        <v>5</v>
      </c>
      <c r="G2" s="9"/>
      <c r="L2" s="10">
        <v>1</v>
      </c>
      <c r="M2" s="11">
        <v>2800</v>
      </c>
    </row>
    <row r="3" spans="1:13" x14ac:dyDescent="0.2">
      <c r="B3" s="5"/>
      <c r="C3" s="12"/>
      <c r="E3" s="13">
        <f>G36*C19</f>
        <v>3766400</v>
      </c>
      <c r="F3" s="14" t="s">
        <v>6</v>
      </c>
      <c r="G3" s="15"/>
      <c r="L3" s="10">
        <v>2</v>
      </c>
      <c r="M3" s="11">
        <v>2800</v>
      </c>
    </row>
    <row r="4" spans="1:13" x14ac:dyDescent="0.2">
      <c r="B4" s="16" t="s">
        <v>7</v>
      </c>
      <c r="C4" s="17">
        <f>C2/M36</f>
        <v>4617.0835443038932</v>
      </c>
      <c r="E4" s="13">
        <f>E36*C15</f>
        <v>0</v>
      </c>
      <c r="F4" s="14" t="s">
        <v>8</v>
      </c>
      <c r="G4" s="15"/>
      <c r="L4" s="10">
        <v>3</v>
      </c>
      <c r="M4" s="11">
        <v>2900</v>
      </c>
    </row>
    <row r="5" spans="1:13" x14ac:dyDescent="0.2">
      <c r="B5" s="16"/>
      <c r="C5" s="18"/>
      <c r="E5" s="13">
        <f>F36*C16</f>
        <v>0</v>
      </c>
      <c r="F5" s="14" t="s">
        <v>9</v>
      </c>
      <c r="G5" s="15"/>
      <c r="L5" s="10">
        <v>4</v>
      </c>
      <c r="M5" s="11">
        <v>4000</v>
      </c>
    </row>
    <row r="6" spans="1:13" x14ac:dyDescent="0.2">
      <c r="E6" s="13">
        <f>C36*C13</f>
        <v>598399.99999988219</v>
      </c>
      <c r="F6" s="14" t="s">
        <v>10</v>
      </c>
      <c r="G6" s="15"/>
      <c r="L6" s="10">
        <v>5</v>
      </c>
      <c r="M6" s="11">
        <v>4500</v>
      </c>
    </row>
    <row r="7" spans="1:13" x14ac:dyDescent="0.2">
      <c r="C7" s="19"/>
      <c r="E7" s="13">
        <f>C14*H36</f>
        <v>189999.99999999773</v>
      </c>
      <c r="F7" s="14" t="s">
        <v>11</v>
      </c>
      <c r="G7" s="15"/>
      <c r="L7" s="10">
        <v>6</v>
      </c>
      <c r="M7" s="11">
        <v>4200</v>
      </c>
    </row>
    <row r="8" spans="1:13" x14ac:dyDescent="0.2">
      <c r="E8" s="13">
        <f>I36*C12</f>
        <v>116435999.99999534</v>
      </c>
      <c r="F8" s="14" t="s">
        <v>12</v>
      </c>
      <c r="G8" s="15"/>
      <c r="L8" s="10">
        <v>7</v>
      </c>
      <c r="M8" s="11">
        <v>4100</v>
      </c>
    </row>
    <row r="9" spans="1:13" ht="16" thickBot="1" x14ac:dyDescent="0.25">
      <c r="E9" s="20">
        <f>J36*C20</f>
        <v>3784000.0000085537</v>
      </c>
      <c r="F9" s="21" t="s">
        <v>13</v>
      </c>
      <c r="G9" s="22"/>
      <c r="L9" s="10">
        <v>8</v>
      </c>
      <c r="M9" s="11">
        <v>3300</v>
      </c>
    </row>
    <row r="10" spans="1:13" x14ac:dyDescent="0.2">
      <c r="L10" s="10">
        <v>9</v>
      </c>
      <c r="M10" s="11">
        <v>3100</v>
      </c>
    </row>
    <row r="11" spans="1:13" ht="16" thickBot="1" x14ac:dyDescent="0.25">
      <c r="B11" s="2" t="s">
        <v>14</v>
      </c>
      <c r="L11" s="10">
        <v>10</v>
      </c>
      <c r="M11" s="11">
        <v>2600</v>
      </c>
    </row>
    <row r="12" spans="1:13" x14ac:dyDescent="0.2">
      <c r="C12" s="23">
        <v>3000</v>
      </c>
      <c r="D12" s="24" t="s">
        <v>15</v>
      </c>
      <c r="E12" s="24"/>
      <c r="F12" s="24"/>
      <c r="G12" s="25">
        <v>160</v>
      </c>
      <c r="H12" s="24" t="s">
        <v>16</v>
      </c>
      <c r="I12" s="24"/>
      <c r="J12" s="9"/>
      <c r="L12" s="10">
        <v>11</v>
      </c>
      <c r="M12" s="11">
        <v>2400</v>
      </c>
    </row>
    <row r="13" spans="1:13" ht="16" thickBot="1" x14ac:dyDescent="0.25">
      <c r="C13" s="26">
        <f>M15*0.2/12</f>
        <v>100</v>
      </c>
      <c r="D13" s="27" t="s">
        <v>17</v>
      </c>
      <c r="E13" s="27"/>
      <c r="F13" s="27"/>
      <c r="G13" s="28">
        <v>20</v>
      </c>
      <c r="H13" s="27" t="s">
        <v>18</v>
      </c>
      <c r="I13" s="27"/>
      <c r="J13" s="15"/>
      <c r="L13" s="29">
        <v>12</v>
      </c>
      <c r="M13" s="30">
        <v>2800</v>
      </c>
    </row>
    <row r="14" spans="1:13" ht="16" thickBot="1" x14ac:dyDescent="0.25">
      <c r="C14" s="26">
        <v>1900</v>
      </c>
      <c r="D14" s="27" t="s">
        <v>19</v>
      </c>
      <c r="E14" s="27"/>
      <c r="F14" s="27"/>
      <c r="G14" s="28">
        <v>500</v>
      </c>
      <c r="H14" s="27" t="s">
        <v>20</v>
      </c>
      <c r="I14" s="27"/>
      <c r="J14" s="15"/>
    </row>
    <row r="15" spans="1:13" ht="16" thickBot="1" x14ac:dyDescent="0.25">
      <c r="C15" s="26">
        <v>5000</v>
      </c>
      <c r="D15" s="27" t="s">
        <v>21</v>
      </c>
      <c r="E15" s="27"/>
      <c r="F15" s="27"/>
      <c r="G15" s="28">
        <v>500</v>
      </c>
      <c r="H15" s="27" t="s">
        <v>22</v>
      </c>
      <c r="I15" s="27"/>
      <c r="J15" s="15"/>
      <c r="K15" s="31"/>
      <c r="L15" s="32" t="s">
        <v>23</v>
      </c>
      <c r="M15" s="33">
        <v>6000</v>
      </c>
    </row>
    <row r="16" spans="1:13" ht="16" thickBot="1" x14ac:dyDescent="0.25">
      <c r="C16" s="26">
        <v>100000</v>
      </c>
      <c r="D16" s="27" t="s">
        <v>24</v>
      </c>
      <c r="E16" s="27"/>
      <c r="F16" s="27"/>
      <c r="G16" s="28">
        <v>0</v>
      </c>
      <c r="H16" s="27" t="s">
        <v>25</v>
      </c>
      <c r="I16" s="27"/>
      <c r="J16" s="15"/>
      <c r="K16" s="31"/>
      <c r="L16" s="32" t="s">
        <v>26</v>
      </c>
      <c r="M16" s="34">
        <v>4</v>
      </c>
    </row>
    <row r="17" spans="1:17" x14ac:dyDescent="0.2">
      <c r="C17" s="35">
        <v>10</v>
      </c>
      <c r="D17" s="27" t="s">
        <v>27</v>
      </c>
      <c r="E17" s="27"/>
      <c r="F17" s="27"/>
      <c r="G17" s="28">
        <v>0</v>
      </c>
      <c r="H17" s="27" t="s">
        <v>28</v>
      </c>
      <c r="I17" s="27"/>
      <c r="J17" s="15"/>
    </row>
    <row r="18" spans="1:17" x14ac:dyDescent="0.2">
      <c r="C18" s="26">
        <v>24000</v>
      </c>
      <c r="D18" s="27" t="s">
        <v>29</v>
      </c>
      <c r="E18" s="27"/>
      <c r="F18" s="27"/>
      <c r="G18" s="28">
        <v>200</v>
      </c>
      <c r="H18" s="27" t="s">
        <v>30</v>
      </c>
      <c r="I18" s="27"/>
      <c r="J18" s="15"/>
    </row>
    <row r="19" spans="1:17" x14ac:dyDescent="0.2">
      <c r="C19" s="26">
        <v>220</v>
      </c>
      <c r="D19" s="27" t="s">
        <v>31</v>
      </c>
      <c r="E19" s="27"/>
      <c r="F19" s="27"/>
      <c r="G19" s="28">
        <v>170</v>
      </c>
      <c r="H19" s="27" t="s">
        <v>32</v>
      </c>
      <c r="I19" s="27"/>
      <c r="J19" s="15"/>
    </row>
    <row r="20" spans="1:17" ht="16" thickBot="1" x14ac:dyDescent="0.25">
      <c r="C20" s="36">
        <v>5500</v>
      </c>
      <c r="D20" s="37" t="s">
        <v>33</v>
      </c>
      <c r="E20" s="37"/>
      <c r="F20" s="37"/>
      <c r="G20" s="38">
        <v>230</v>
      </c>
      <c r="H20" s="37" t="s">
        <v>34</v>
      </c>
      <c r="I20" s="37"/>
      <c r="J20" s="22"/>
    </row>
    <row r="22" spans="1:17" ht="64" x14ac:dyDescent="0.2">
      <c r="A22" s="39"/>
      <c r="B22" s="40" t="s">
        <v>35</v>
      </c>
      <c r="C22" s="40" t="s">
        <v>36</v>
      </c>
      <c r="D22" s="40" t="s">
        <v>37</v>
      </c>
      <c r="E22" s="40" t="s">
        <v>38</v>
      </c>
      <c r="F22" s="40" t="s">
        <v>39</v>
      </c>
      <c r="G22" s="40" t="s">
        <v>40</v>
      </c>
      <c r="H22" s="40" t="s">
        <v>41</v>
      </c>
      <c r="I22" s="40" t="s">
        <v>42</v>
      </c>
      <c r="J22" s="40" t="s">
        <v>43</v>
      </c>
      <c r="K22" s="40" t="s">
        <v>44</v>
      </c>
      <c r="L22" s="40"/>
      <c r="M22" s="40" t="s">
        <v>45</v>
      </c>
      <c r="N22" s="40" t="s">
        <v>46</v>
      </c>
      <c r="O22" s="40" t="s">
        <v>47</v>
      </c>
      <c r="P22" s="40" t="s">
        <v>48</v>
      </c>
      <c r="Q22" s="39"/>
    </row>
    <row r="23" spans="1:17" x14ac:dyDescent="0.2">
      <c r="B23" s="41">
        <v>1</v>
      </c>
      <c r="C23" s="42">
        <f>K23-M23</f>
        <v>899.99999999999727</v>
      </c>
      <c r="D23" s="42">
        <f>G18+E23-F23</f>
        <v>200</v>
      </c>
      <c r="E23" s="43">
        <v>0</v>
      </c>
      <c r="F23" s="43">
        <v>0</v>
      </c>
      <c r="G23" s="44">
        <v>0</v>
      </c>
      <c r="H23" s="44">
        <v>0</v>
      </c>
      <c r="I23" s="44">
        <v>3199.9999999999973</v>
      </c>
      <c r="J23" s="44">
        <v>0</v>
      </c>
      <c r="K23" s="45">
        <f>G14+I23+J23+H23-G16</f>
        <v>3699.9999999999973</v>
      </c>
      <c r="L23" s="45" t="s">
        <v>49</v>
      </c>
      <c r="M23" s="46">
        <f t="shared" ref="M23:M30" si="0">M2*(1+$M$16*($M$15-N23)/$M$15)</f>
        <v>2800</v>
      </c>
      <c r="N23" s="47">
        <f>$M$15</f>
        <v>6000</v>
      </c>
      <c r="O23" s="42">
        <f>(D23*$G$12+G23)/$C$17</f>
        <v>3200</v>
      </c>
      <c r="P23" s="42">
        <f>$G$13*D23</f>
        <v>4000</v>
      </c>
      <c r="Q23" s="48"/>
    </row>
    <row r="24" spans="1:17" x14ac:dyDescent="0.2">
      <c r="B24" s="41">
        <v>2</v>
      </c>
      <c r="C24" s="42">
        <f t="shared" ref="C24:C34" si="1">K24-M24</f>
        <v>1299.9999999999973</v>
      </c>
      <c r="D24" s="42">
        <f>D23+E24-F24</f>
        <v>200</v>
      </c>
      <c r="E24" s="43">
        <v>0</v>
      </c>
      <c r="F24" s="43">
        <v>0</v>
      </c>
      <c r="G24" s="44">
        <v>0</v>
      </c>
      <c r="H24" s="44">
        <v>0</v>
      </c>
      <c r="I24" s="44">
        <v>3200</v>
      </c>
      <c r="J24" s="44">
        <v>0</v>
      </c>
      <c r="K24" s="45">
        <f>C23+I24+J24+H24-H23</f>
        <v>4099.9999999999973</v>
      </c>
      <c r="L24" s="45" t="s">
        <v>49</v>
      </c>
      <c r="M24" s="46">
        <f t="shared" si="0"/>
        <v>2800</v>
      </c>
      <c r="N24" s="47">
        <f t="shared" ref="N24:N34" si="2">$M$15</f>
        <v>6000</v>
      </c>
      <c r="O24" s="42">
        <f t="shared" ref="O24:O34" si="3">(D24*$G$12+G24)/$C$17</f>
        <v>3200</v>
      </c>
      <c r="P24" s="42">
        <f t="shared" ref="P24:P34" si="4">$G$13*D24</f>
        <v>4000</v>
      </c>
      <c r="Q24" s="48"/>
    </row>
    <row r="25" spans="1:17" x14ac:dyDescent="0.2">
      <c r="B25" s="41">
        <v>3</v>
      </c>
      <c r="C25" s="42">
        <f t="shared" si="1"/>
        <v>1599.9999999999982</v>
      </c>
      <c r="D25" s="42">
        <f t="shared" ref="D25:D34" si="5">D24+E25-F25</f>
        <v>200</v>
      </c>
      <c r="E25" s="43">
        <v>0</v>
      </c>
      <c r="F25" s="43">
        <v>0</v>
      </c>
      <c r="G25" s="44">
        <v>0</v>
      </c>
      <c r="H25" s="44">
        <v>0</v>
      </c>
      <c r="I25" s="44">
        <v>3200.0000000000014</v>
      </c>
      <c r="J25" s="44">
        <v>0</v>
      </c>
      <c r="K25" s="45">
        <f t="shared" ref="K25:K34" si="6">C24+I25+J25+H25-H24</f>
        <v>4499.9999999999982</v>
      </c>
      <c r="L25" s="45" t="s">
        <v>49</v>
      </c>
      <c r="M25" s="46">
        <f t="shared" si="0"/>
        <v>2900</v>
      </c>
      <c r="N25" s="47">
        <f t="shared" si="2"/>
        <v>6000</v>
      </c>
      <c r="O25" s="42">
        <f t="shared" si="3"/>
        <v>3200</v>
      </c>
      <c r="P25" s="42">
        <f t="shared" si="4"/>
        <v>4000</v>
      </c>
      <c r="Q25" s="48"/>
    </row>
    <row r="26" spans="1:17" x14ac:dyDescent="0.2">
      <c r="B26" s="41">
        <v>4</v>
      </c>
      <c r="C26" s="42">
        <f t="shared" si="1"/>
        <v>1227.9999999996089</v>
      </c>
      <c r="D26" s="42">
        <f t="shared" si="5"/>
        <v>200</v>
      </c>
      <c r="E26" s="43">
        <v>0</v>
      </c>
      <c r="F26" s="43">
        <v>0</v>
      </c>
      <c r="G26" s="44">
        <v>4280</v>
      </c>
      <c r="H26" s="44">
        <v>0</v>
      </c>
      <c r="I26" s="44">
        <v>3627.9999999996112</v>
      </c>
      <c r="J26" s="44">
        <v>0</v>
      </c>
      <c r="K26" s="45">
        <f t="shared" si="6"/>
        <v>5227.9999999996089</v>
      </c>
      <c r="L26" s="45" t="s">
        <v>49</v>
      </c>
      <c r="M26" s="46">
        <f t="shared" si="0"/>
        <v>4000</v>
      </c>
      <c r="N26" s="47">
        <f t="shared" si="2"/>
        <v>6000</v>
      </c>
      <c r="O26" s="42">
        <f t="shared" si="3"/>
        <v>3628</v>
      </c>
      <c r="P26" s="42">
        <f t="shared" si="4"/>
        <v>4000</v>
      </c>
      <c r="Q26" s="48"/>
    </row>
    <row r="27" spans="1:17" x14ac:dyDescent="0.2">
      <c r="B27" s="41">
        <v>5</v>
      </c>
      <c r="C27" s="42">
        <f t="shared" si="1"/>
        <v>355.99999999922056</v>
      </c>
      <c r="D27" s="42">
        <f t="shared" si="5"/>
        <v>200</v>
      </c>
      <c r="E27" s="43">
        <v>0</v>
      </c>
      <c r="F27" s="43">
        <v>0</v>
      </c>
      <c r="G27" s="44">
        <v>4280</v>
      </c>
      <c r="H27" s="44">
        <v>0</v>
      </c>
      <c r="I27" s="44">
        <v>3627.9999999996116</v>
      </c>
      <c r="J27" s="44">
        <v>0</v>
      </c>
      <c r="K27" s="45">
        <f t="shared" si="6"/>
        <v>4855.9999999992206</v>
      </c>
      <c r="L27" s="45" t="s">
        <v>49</v>
      </c>
      <c r="M27" s="46">
        <f t="shared" si="0"/>
        <v>4500</v>
      </c>
      <c r="N27" s="47">
        <f t="shared" si="2"/>
        <v>6000</v>
      </c>
      <c r="O27" s="42">
        <f t="shared" si="3"/>
        <v>3628</v>
      </c>
      <c r="P27" s="42">
        <f t="shared" si="4"/>
        <v>4000</v>
      </c>
      <c r="Q27" s="48"/>
    </row>
    <row r="28" spans="1:17" x14ac:dyDescent="0.2">
      <c r="B28" s="41">
        <v>6</v>
      </c>
      <c r="C28" s="42">
        <f t="shared" si="1"/>
        <v>0</v>
      </c>
      <c r="D28" s="42">
        <f t="shared" si="5"/>
        <v>200</v>
      </c>
      <c r="E28" s="43">
        <v>0</v>
      </c>
      <c r="F28" s="43">
        <v>0</v>
      </c>
      <c r="G28" s="44">
        <v>4280</v>
      </c>
      <c r="H28" s="44">
        <v>0</v>
      </c>
      <c r="I28" s="44">
        <v>3627.9999999996121</v>
      </c>
      <c r="J28" s="44">
        <v>216.00000000116722</v>
      </c>
      <c r="K28" s="45">
        <f t="shared" si="6"/>
        <v>4200</v>
      </c>
      <c r="L28" s="45" t="s">
        <v>49</v>
      </c>
      <c r="M28" s="46">
        <f t="shared" si="0"/>
        <v>4200</v>
      </c>
      <c r="N28" s="47">
        <f t="shared" si="2"/>
        <v>6000</v>
      </c>
      <c r="O28" s="42">
        <f t="shared" si="3"/>
        <v>3628</v>
      </c>
      <c r="P28" s="42">
        <f t="shared" si="4"/>
        <v>4000</v>
      </c>
      <c r="Q28" s="48"/>
    </row>
    <row r="29" spans="1:17" x14ac:dyDescent="0.2">
      <c r="B29" s="41">
        <v>7</v>
      </c>
      <c r="C29" s="42">
        <f t="shared" si="1"/>
        <v>0</v>
      </c>
      <c r="D29" s="42">
        <f t="shared" si="5"/>
        <v>200</v>
      </c>
      <c r="E29" s="43">
        <v>0</v>
      </c>
      <c r="F29" s="43">
        <v>0</v>
      </c>
      <c r="G29" s="44">
        <v>4280</v>
      </c>
      <c r="H29" s="44">
        <v>0</v>
      </c>
      <c r="I29" s="44">
        <v>3627.9999999996121</v>
      </c>
      <c r="J29" s="44">
        <v>472.00000000038807</v>
      </c>
      <c r="K29" s="45">
        <f>C28+I29+J29+H29-H28</f>
        <v>4100</v>
      </c>
      <c r="L29" s="45" t="s">
        <v>49</v>
      </c>
      <c r="M29" s="46">
        <f t="shared" si="0"/>
        <v>4100</v>
      </c>
      <c r="N29" s="47">
        <f t="shared" si="2"/>
        <v>6000</v>
      </c>
      <c r="O29" s="42">
        <f t="shared" si="3"/>
        <v>3628</v>
      </c>
      <c r="P29" s="42">
        <f t="shared" si="4"/>
        <v>4000</v>
      </c>
      <c r="Q29" s="48"/>
    </row>
    <row r="30" spans="1:17" x14ac:dyDescent="0.2">
      <c r="B30" s="41">
        <v>8</v>
      </c>
      <c r="C30" s="42">
        <f t="shared" si="1"/>
        <v>0</v>
      </c>
      <c r="D30" s="42">
        <f t="shared" si="5"/>
        <v>200</v>
      </c>
      <c r="E30" s="43">
        <v>0</v>
      </c>
      <c r="F30" s="43">
        <v>0</v>
      </c>
      <c r="G30" s="44">
        <v>0</v>
      </c>
      <c r="H30" s="44">
        <v>99.999999999998806</v>
      </c>
      <c r="I30" s="44">
        <v>3200.0000000000014</v>
      </c>
      <c r="J30" s="44">
        <v>0</v>
      </c>
      <c r="K30" s="45">
        <f t="shared" si="6"/>
        <v>3300</v>
      </c>
      <c r="L30" s="45" t="s">
        <v>49</v>
      </c>
      <c r="M30" s="46">
        <f t="shared" si="0"/>
        <v>3300</v>
      </c>
      <c r="N30" s="47">
        <f t="shared" si="2"/>
        <v>6000</v>
      </c>
      <c r="O30" s="42">
        <f t="shared" si="3"/>
        <v>3200</v>
      </c>
      <c r="P30" s="42">
        <f t="shared" si="4"/>
        <v>4000</v>
      </c>
      <c r="Q30" s="48"/>
    </row>
    <row r="31" spans="1:17" x14ac:dyDescent="0.2">
      <c r="B31" s="41">
        <v>9</v>
      </c>
      <c r="C31" s="42">
        <f t="shared" si="1"/>
        <v>0</v>
      </c>
      <c r="D31" s="42">
        <f t="shared" si="5"/>
        <v>200</v>
      </c>
      <c r="E31" s="43">
        <v>0</v>
      </c>
      <c r="F31" s="43">
        <v>0</v>
      </c>
      <c r="G31" s="44">
        <v>0</v>
      </c>
      <c r="H31" s="44">
        <v>0</v>
      </c>
      <c r="I31" s="44">
        <v>3199.9999999999986</v>
      </c>
      <c r="J31" s="44">
        <v>0</v>
      </c>
      <c r="K31" s="45">
        <f t="shared" si="6"/>
        <v>3100</v>
      </c>
      <c r="L31" s="45" t="s">
        <v>49</v>
      </c>
      <c r="M31" s="46">
        <f>M10*(1+$M$16*($M$15-N31)/$M$15)</f>
        <v>3100</v>
      </c>
      <c r="N31" s="47">
        <f>$M$15</f>
        <v>6000</v>
      </c>
      <c r="O31" s="42">
        <f t="shared" si="3"/>
        <v>3200</v>
      </c>
      <c r="P31" s="42">
        <f t="shared" si="4"/>
        <v>4000</v>
      </c>
      <c r="Q31" s="48"/>
    </row>
    <row r="32" spans="1:17" x14ac:dyDescent="0.2">
      <c r="B32" s="41">
        <v>10</v>
      </c>
      <c r="C32" s="42">
        <f t="shared" si="1"/>
        <v>0</v>
      </c>
      <c r="D32" s="42">
        <f t="shared" si="5"/>
        <v>200</v>
      </c>
      <c r="E32" s="43">
        <v>0</v>
      </c>
      <c r="F32" s="43">
        <v>0</v>
      </c>
      <c r="G32" s="44">
        <v>0</v>
      </c>
      <c r="H32" s="44">
        <v>0</v>
      </c>
      <c r="I32" s="44">
        <v>2600</v>
      </c>
      <c r="J32" s="44">
        <v>0</v>
      </c>
      <c r="K32" s="45">
        <f t="shared" si="6"/>
        <v>2600</v>
      </c>
      <c r="L32" s="45" t="s">
        <v>49</v>
      </c>
      <c r="M32" s="46">
        <f t="shared" ref="M32:M34" si="7">M11*(1+$M$16*($M$15-N32)/$M$15)</f>
        <v>2600</v>
      </c>
      <c r="N32" s="47">
        <f t="shared" si="2"/>
        <v>6000</v>
      </c>
      <c r="O32" s="42">
        <f t="shared" si="3"/>
        <v>3200</v>
      </c>
      <c r="P32" s="42">
        <f t="shared" si="4"/>
        <v>4000</v>
      </c>
      <c r="Q32" s="48"/>
    </row>
    <row r="33" spans="2:17" x14ac:dyDescent="0.2">
      <c r="B33" s="41">
        <v>11</v>
      </c>
      <c r="C33" s="42">
        <f t="shared" si="1"/>
        <v>99.999999999999091</v>
      </c>
      <c r="D33" s="42">
        <f t="shared" si="5"/>
        <v>200</v>
      </c>
      <c r="E33" s="43">
        <v>0</v>
      </c>
      <c r="F33" s="43">
        <v>0</v>
      </c>
      <c r="G33" s="44">
        <v>0</v>
      </c>
      <c r="H33" s="44">
        <v>0</v>
      </c>
      <c r="I33" s="44">
        <v>2499.9999999999991</v>
      </c>
      <c r="J33" s="44">
        <v>0</v>
      </c>
      <c r="K33" s="45">
        <f t="shared" si="6"/>
        <v>2499.9999999999991</v>
      </c>
      <c r="L33" s="45" t="s">
        <v>49</v>
      </c>
      <c r="M33" s="46">
        <f t="shared" si="7"/>
        <v>2400</v>
      </c>
      <c r="N33" s="47">
        <f t="shared" si="2"/>
        <v>6000</v>
      </c>
      <c r="O33" s="42">
        <f t="shared" si="3"/>
        <v>3200</v>
      </c>
      <c r="P33" s="42">
        <f t="shared" si="4"/>
        <v>4000</v>
      </c>
      <c r="Q33" s="48"/>
    </row>
    <row r="34" spans="2:17" x14ac:dyDescent="0.2">
      <c r="B34" s="49">
        <v>12</v>
      </c>
      <c r="C34" s="42">
        <f t="shared" si="1"/>
        <v>500</v>
      </c>
      <c r="D34" s="42">
        <f t="shared" si="5"/>
        <v>200</v>
      </c>
      <c r="E34" s="50">
        <v>0</v>
      </c>
      <c r="F34" s="50">
        <v>0</v>
      </c>
      <c r="G34" s="51">
        <v>0</v>
      </c>
      <c r="H34" s="51">
        <v>0</v>
      </c>
      <c r="I34" s="51">
        <v>3200.0000000000009</v>
      </c>
      <c r="J34" s="51">
        <v>0</v>
      </c>
      <c r="K34" s="52">
        <f t="shared" si="6"/>
        <v>3300</v>
      </c>
      <c r="L34" s="52" t="s">
        <v>49</v>
      </c>
      <c r="M34" s="46">
        <f t="shared" si="7"/>
        <v>2800</v>
      </c>
      <c r="N34" s="53">
        <f t="shared" si="2"/>
        <v>6000</v>
      </c>
      <c r="O34" s="42">
        <f t="shared" si="3"/>
        <v>3200</v>
      </c>
      <c r="P34" s="42">
        <f t="shared" si="4"/>
        <v>4000</v>
      </c>
      <c r="Q34" s="48"/>
    </row>
    <row r="36" spans="2:17" x14ac:dyDescent="0.2">
      <c r="B36" s="54" t="s">
        <v>50</v>
      </c>
      <c r="C36" s="55">
        <f>SUM(C23:C34)</f>
        <v>5983.9999999988213</v>
      </c>
      <c r="D36" s="55">
        <f t="shared" ref="D36:M36" si="8">SUM(D23:D34)</f>
        <v>2400</v>
      </c>
      <c r="E36" s="55">
        <f t="shared" si="8"/>
        <v>0</v>
      </c>
      <c r="F36" s="55">
        <f t="shared" si="8"/>
        <v>0</v>
      </c>
      <c r="G36" s="55">
        <f t="shared" si="8"/>
        <v>17120</v>
      </c>
      <c r="H36" s="55">
        <f t="shared" si="8"/>
        <v>99.999999999998806</v>
      </c>
      <c r="I36" s="55">
        <f>SUM(I23:I34)</f>
        <v>38811.999999998443</v>
      </c>
      <c r="J36" s="55">
        <f t="shared" si="8"/>
        <v>688.00000000155524</v>
      </c>
      <c r="K36" s="55"/>
      <c r="L36" s="55"/>
      <c r="M36" s="55">
        <f t="shared" si="8"/>
        <v>39500</v>
      </c>
      <c r="N36" s="55"/>
    </row>
    <row r="38" spans="2:17" x14ac:dyDescent="0.2">
      <c r="I38" s="56"/>
    </row>
    <row r="39" spans="2:17" x14ac:dyDescent="0.2">
      <c r="I39" s="56"/>
    </row>
    <row r="40" spans="2:17" x14ac:dyDescent="0.2">
      <c r="I40" s="56"/>
    </row>
    <row r="41" spans="2:17" x14ac:dyDescent="0.2">
      <c r="I41" s="56"/>
    </row>
    <row r="42" spans="2:17" x14ac:dyDescent="0.2">
      <c r="I42" s="56"/>
    </row>
    <row r="43" spans="2:17" x14ac:dyDescent="0.2">
      <c r="I43" s="56"/>
    </row>
    <row r="44" spans="2:17" x14ac:dyDescent="0.2">
      <c r="I44" s="56"/>
    </row>
    <row r="45" spans="2:17" x14ac:dyDescent="0.2">
      <c r="I45" s="56"/>
    </row>
    <row r="46" spans="2:17" x14ac:dyDescent="0.2">
      <c r="I46" s="56"/>
    </row>
    <row r="47" spans="2:17" x14ac:dyDescent="0.2">
      <c r="I47" s="56"/>
    </row>
    <row r="48" spans="2:17" x14ac:dyDescent="0.2">
      <c r="I48" s="56"/>
    </row>
    <row r="49" spans="9:9" x14ac:dyDescent="0.2">
      <c r="I49" s="56"/>
    </row>
    <row r="50" spans="9:9" x14ac:dyDescent="0.2">
      <c r="I50" s="56"/>
    </row>
    <row r="51" spans="9:9" x14ac:dyDescent="0.2">
      <c r="I51" s="56"/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Eng Larsson</dc:creator>
  <cp:lastModifiedBy>Yue Yang</cp:lastModifiedBy>
  <dcterms:created xsi:type="dcterms:W3CDTF">2015-11-23T21:34:52Z</dcterms:created>
  <dcterms:modified xsi:type="dcterms:W3CDTF">2019-05-22T00:59:17Z</dcterms:modified>
</cp:coreProperties>
</file>