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euner\Downloads\"/>
    </mc:Choice>
  </mc:AlternateContent>
  <xr:revisionPtr revIDLastSave="0" documentId="13_ncr:1_{75442497-F8DA-4AF5-8EDF-FC2FC0153E5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RDataset_v14" sheetId="1" r:id="rId1"/>
    <sheet name="Performance by Dept" sheetId="2" r:id="rId2"/>
    <sheet name="Top_Managers" sheetId="8" r:id="rId3"/>
    <sheet name="Salary Stats by Dept" sheetId="3" r:id="rId4"/>
    <sheet name="Turnover by Dept" sheetId="5" r:id="rId5"/>
    <sheet name="Recruitment Sources" sheetId="6" r:id="rId6"/>
    <sheet name="Engagement by Dept" sheetId="7" r:id="rId7"/>
  </sheets>
  <definedNames>
    <definedName name="_xlnm._FilterDatabase" localSheetId="0" hidden="1">HRDataset_v14!$A$1:$AJ$312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 a="1"/>
  <c r="A1" i="6" a="1"/>
  <c r="A1" i="6" s="1"/>
  <c r="A1" i="7" a="1"/>
  <c r="A1" i="7" s="1"/>
  <c r="A1" i="5" a="1"/>
  <c r="A1" i="5" s="1"/>
  <c r="A1" i="3" a="1"/>
  <c r="A1" i="3" s="1"/>
  <c r="A1" i="2" a="1"/>
  <c r="A1" i="2" s="1"/>
  <c r="B1" i="2" a="1"/>
  <c r="B1" i="2" s="1"/>
  <c r="C6" i="5" l="1"/>
  <c r="D6" i="5" s="1"/>
  <c r="B10" i="6"/>
  <c r="B7" i="3"/>
  <c r="C4" i="3"/>
  <c r="B7" i="5"/>
  <c r="C5" i="5"/>
  <c r="B9" i="6"/>
  <c r="B2" i="7"/>
  <c r="B6" i="3"/>
  <c r="C3" i="3"/>
  <c r="B6" i="5"/>
  <c r="C4" i="5"/>
  <c r="B8" i="6"/>
  <c r="B7" i="7"/>
  <c r="C2" i="3"/>
  <c r="C6" i="3"/>
  <c r="D3" i="3"/>
  <c r="C7" i="5"/>
  <c r="B2" i="6"/>
  <c r="B3" i="6"/>
  <c r="D2" i="3"/>
  <c r="C5" i="3"/>
  <c r="B5" i="3"/>
  <c r="D7" i="3"/>
  <c r="B5" i="5"/>
  <c r="C3" i="5"/>
  <c r="B7" i="6"/>
  <c r="B6" i="7"/>
  <c r="B4" i="3"/>
  <c r="D6" i="3"/>
  <c r="B4" i="5"/>
  <c r="B6" i="6"/>
  <c r="B5" i="7"/>
  <c r="B5" i="6"/>
  <c r="B4" i="7"/>
  <c r="B3" i="3"/>
  <c r="D5" i="3"/>
  <c r="B3" i="5"/>
  <c r="B2" i="3"/>
  <c r="C7" i="3"/>
  <c r="D4" i="3"/>
  <c r="C2" i="5"/>
  <c r="B2" i="5"/>
  <c r="D2" i="5" s="1"/>
  <c r="B4" i="6"/>
  <c r="B3" i="7"/>
  <c r="A2" i="8"/>
  <c r="C5" i="8"/>
  <c r="C13" i="8"/>
  <c r="C21" i="8"/>
  <c r="C24" i="8"/>
  <c r="C3" i="8"/>
  <c r="C20" i="8"/>
  <c r="C6" i="8"/>
  <c r="C14" i="8"/>
  <c r="C22" i="8"/>
  <c r="C8" i="8"/>
  <c r="C19" i="8"/>
  <c r="C4" i="8"/>
  <c r="C7" i="8"/>
  <c r="C15" i="8"/>
  <c r="C23" i="8"/>
  <c r="C16" i="8"/>
  <c r="C11" i="8"/>
  <c r="C12" i="8"/>
  <c r="C9" i="8"/>
  <c r="C17" i="8"/>
  <c r="C10" i="8"/>
  <c r="C18" i="8"/>
  <c r="C2" i="8"/>
  <c r="B2" i="2"/>
  <c r="C6" i="2"/>
  <c r="C4" i="2"/>
  <c r="E6" i="2"/>
  <c r="C2" i="2"/>
  <c r="B6" i="2"/>
  <c r="B4" i="2"/>
  <c r="D7" i="2"/>
  <c r="D5" i="2"/>
  <c r="E4" i="2"/>
  <c r="E2" i="2"/>
  <c r="D6" i="2"/>
  <c r="D4" i="2"/>
  <c r="D2" i="2"/>
  <c r="E7" i="2"/>
  <c r="E5" i="2"/>
  <c r="E3" i="2"/>
  <c r="D3" i="2"/>
  <c r="C7" i="2"/>
  <c r="C5" i="2"/>
  <c r="C3" i="2"/>
  <c r="B7" i="2"/>
  <c r="B5" i="2"/>
  <c r="B3" i="2"/>
  <c r="D5" i="5" l="1"/>
  <c r="D4" i="5"/>
  <c r="D3" i="5"/>
  <c r="D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<sst xmlns="http://schemas.openxmlformats.org/spreadsheetml/2006/main" count="4428" uniqueCount="499">
  <si>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</si>
  <si>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</si>
  <si>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</si>
  <si>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</si>
  <si>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</si>
  <si>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</si>
  <si>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</si>
  <si>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</si>
  <si>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</si>
  <si>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</si>
  <si>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</si>
  <si>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</si>
  <si>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</si>
  <si>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</si>
  <si>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</si>
  <si>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</si>
  <si>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</si>
  <si>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</si>
  <si>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</si>
  <si>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</si>
  <si>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</si>
  <si>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</si>
  <si>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</si>
  <si>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</si>
  <si>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</si>
  <si>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</si>
  <si>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</si>
  <si>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</si>
  <si>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</si>
  <si>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</si>
  <si>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</si>
  <si>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</si>
  <si>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</si>
  <si>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</si>
  <si>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</si>
  <si>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</si>
  <si>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</si>
  <si>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</si>
  <si>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</si>
  <si>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</si>
  <si>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</si>
  <si>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</si>
  <si>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</si>
  <si>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</si>
  <si>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</si>
  <si>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</si>
  <si>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</si>
  <si>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</si>
  <si>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</si>
  <si>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</si>
  <si>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</si>
  <si>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</si>
  <si>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</si>
  <si>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</si>
  <si>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</si>
  <si>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</si>
  <si>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</si>
  <si>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</si>
  <si>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</si>
  <si>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</si>
  <si>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</si>
  <si>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</si>
  <si>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</si>
  <si>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</si>
  <si>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</si>
  <si>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</si>
  <si>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</si>
  <si>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</si>
  <si>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</si>
  <si>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</si>
  <si>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</si>
  <si>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</si>
  <si>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</si>
  <si>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</si>
  <si>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</si>
  <si>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</si>
  <si>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</si>
  <si>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</si>
  <si>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</si>
  <si>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</si>
  <si>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</si>
  <si>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</si>
  <si>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</si>
  <si>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</si>
  <si>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</si>
  <si>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</si>
  <si>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</si>
  <si>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</si>
  <si>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</si>
  <si>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</si>
  <si>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</si>
  <si>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</si>
  <si>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</si>
  <si>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</si>
  <si>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</si>
  <si>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</si>
  <si>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</si>
  <si>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</si>
  <si>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</si>
  <si>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</si>
  <si>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</si>
  <si>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</si>
  <si>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</si>
  <si>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</si>
  <si>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</si>
  <si>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</si>
  <si>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</si>
  <si>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</si>
  <si>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</si>
  <si>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</si>
  <si>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</si>
  <si>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</si>
  <si>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</si>
  <si>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</si>
  <si>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</si>
  <si>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</si>
  <si>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</si>
  <si>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</si>
  <si>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</si>
  <si>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</si>
  <si>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</si>
  <si>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</si>
  <si>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</si>
  <si>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</si>
  <si>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</si>
  <si>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</si>
  <si>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</si>
  <si>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</si>
  <si>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</si>
  <si>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</si>
  <si>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</si>
  <si>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</si>
  <si>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</si>
  <si>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</si>
  <si>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</si>
  <si>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</si>
  <si>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</si>
  <si>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</si>
  <si>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</si>
  <si>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</si>
  <si>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</si>
  <si>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</si>
  <si>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</si>
  <si>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</si>
  <si>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</si>
  <si>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</si>
  <si>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</si>
  <si>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</si>
  <si>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</si>
  <si>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</si>
  <si>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</si>
  <si>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</si>
  <si>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</si>
  <si>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</si>
  <si>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</si>
  <si>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</si>
  <si>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</si>
  <si>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</si>
  <si>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</si>
  <si>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</si>
  <si>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</si>
  <si>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</si>
  <si>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</si>
  <si>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</si>
  <si>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</si>
  <si>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</si>
  <si>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</si>
  <si>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</si>
  <si>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</si>
  <si>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</si>
  <si>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</si>
  <si>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</si>
  <si>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</si>
  <si>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</si>
  <si>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</si>
  <si>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</si>
  <si>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</si>
  <si>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</si>
  <si>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</si>
  <si>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</si>
  <si>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</si>
  <si>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</si>
  <si>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</si>
  <si>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</si>
  <si>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</si>
  <si>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</si>
  <si>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</si>
  <si>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</si>
  <si>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</si>
  <si>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</si>
  <si>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</si>
  <si>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</si>
  <si>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</si>
  <si>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</si>
  <si>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</si>
  <si>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</si>
  <si>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</si>
  <si>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</si>
  <si>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</si>
  <si>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</si>
  <si>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</si>
  <si>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</si>
  <si>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</si>
  <si>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</si>
  <si>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</si>
  <si>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</si>
  <si>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</si>
  <si>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</si>
  <si>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</si>
  <si>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</si>
  <si>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</si>
  <si>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</si>
  <si>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</si>
  <si>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</si>
  <si>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</si>
  <si>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</si>
  <si>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</si>
  <si>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</si>
  <si>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</si>
  <si>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</si>
  <si>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</si>
  <si>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</si>
  <si>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</si>
  <si>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</si>
  <si>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</si>
  <si>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</si>
  <si>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</si>
  <si>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</si>
  <si>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</si>
  <si>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</si>
  <si>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</si>
  <si>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</si>
  <si>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</si>
  <si>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</si>
  <si>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</si>
  <si>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</si>
  <si>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</si>
  <si>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</si>
  <si>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</si>
  <si>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</si>
  <si>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</si>
  <si>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</si>
  <si>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</si>
  <si>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</si>
  <si>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</si>
  <si>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</si>
  <si>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</si>
  <si>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</si>
  <si>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</si>
  <si>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</si>
  <si>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</si>
  <si>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</si>
  <si>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</si>
  <si>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</si>
  <si>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</si>
  <si>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</si>
  <si>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</si>
  <si>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</si>
  <si>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</si>
  <si>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</si>
  <si>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</si>
  <si>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</si>
  <si>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</si>
  <si>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</si>
  <si>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</si>
  <si>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</si>
  <si>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</si>
  <si>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</si>
  <si>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</si>
  <si>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</si>
  <si>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</si>
  <si>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</si>
  <si>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</si>
  <si>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</si>
  <si>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</si>
  <si>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</si>
  <si>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</si>
  <si>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</si>
  <si>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</si>
  <si>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</si>
  <si>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</si>
  <si>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</si>
  <si>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</si>
  <si>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</si>
  <si>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</si>
  <si>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</si>
  <si>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</si>
  <si>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</si>
  <si>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</si>
  <si>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</si>
  <si>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</si>
  <si>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</si>
  <si>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</si>
  <si>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</si>
  <si>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</si>
  <si>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</si>
  <si>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</si>
  <si>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</si>
  <si>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</si>
  <si>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</si>
  <si>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</si>
  <si>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</si>
  <si>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</si>
  <si>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</si>
  <si>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</si>
  <si>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</si>
  <si>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</si>
  <si>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</si>
  <si>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</si>
  <si>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</si>
  <si>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</si>
  <si>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</si>
  <si>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</si>
  <si>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</si>
  <si>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</si>
  <si>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</si>
  <si>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</si>
  <si>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</si>
  <si>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</si>
  <si>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</si>
  <si>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</si>
  <si>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</si>
  <si>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</si>
  <si>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</si>
  <si>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</si>
  <si>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</si>
  <si>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</si>
  <si>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</si>
  <si>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</si>
  <si>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</si>
  <si>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</si>
  <si>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</si>
  <si>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</si>
  <si>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</si>
  <si>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</si>
  <si>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</si>
  <si>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</si>
  <si>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</si>
  <si>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</si>
  <si>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</si>
  <si>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</si>
  <si>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</si>
  <si>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</si>
  <si>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</si>
  <si>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</si>
  <si>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</si>
  <si>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</si>
  <si>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</si>
  <si>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</si>
  <si>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</si>
  <si>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</si>
  <si>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</si>
  <si>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</si>
  <si>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</si>
  <si>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</si>
  <si>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</si>
  <si>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</si>
  <si>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</si>
  <si>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</si>
  <si>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</si>
  <si>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</si>
  <si>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</si>
  <si>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</si>
  <si>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</si>
  <si>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</si>
  <si>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</si>
  <si>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</si>
  <si>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</si>
  <si>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</si>
  <si>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</si>
  <si>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</si>
  <si>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</si>
  <si>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</si>
  <si>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</si>
  <si>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</si>
  <si>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</si>
  <si>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</si>
  <si>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</si>
  <si>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</si>
  <si>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</si>
  <si>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</si>
  <si>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</si>
  <si>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</si>
  <si>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</si>
  <si>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</si>
  <si>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</si>
  <si>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</si>
  <si>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</si>
  <si>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</si>
  <si>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</si>
  <si>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</si>
  <si>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</si>
  <si>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</si>
  <si>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</si>
  <si>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</si>
  <si>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</si>
  <si>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</si>
  <si>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</si>
  <si>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</si>
  <si>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</si>
  <si>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</si>
  <si>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</si>
  <si>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</si>
  <si>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</si>
  <si>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</si>
  <si>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</si>
  <si>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</si>
  <si>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</si>
  <si>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</si>
  <si>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</si>
  <si>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</si>
  <si>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</si>
  <si>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</si>
  <si>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</si>
  <si>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</si>
  <si>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</si>
  <si>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</si>
  <si>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</si>
  <si>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</si>
  <si>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</si>
  <si>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</si>
  <si>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</si>
  <si>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</si>
  <si>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</si>
  <si>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</si>
  <si>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</si>
  <si>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</si>
  <si>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</si>
  <si>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</si>
  <si>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</si>
  <si>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</si>
  <si>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</si>
  <si>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</si>
  <si>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</si>
  <si>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</si>
  <si>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</si>
  <si>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</si>
  <si>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</si>
  <si>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</si>
  <si>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</si>
  <si>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</si>
  <si>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</si>
  <si>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</si>
  <si>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</si>
  <si>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</si>
  <si>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</si>
  <si>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</si>
  <si>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</si>
  <si>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</si>
  <si>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</si>
  <si>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</si>
  <si>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</si>
  <si>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</si>
  <si>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</si>
  <si>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</si>
  <si>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</si>
  <si>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</si>
  <si>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</si>
  <si>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</si>
  <si>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</si>
  <si>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</si>
  <si>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</si>
  <si>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</si>
  <si>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</si>
  <si>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</si>
  <si>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</si>
  <si>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</si>
  <si>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</si>
  <si>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</si>
  <si>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</si>
  <si>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</si>
  <si>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</si>
  <si>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</si>
  <si>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</si>
  <si>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</si>
  <si>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</si>
  <si>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</si>
  <si>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</si>
  <si>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</si>
  <si>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</si>
  <si>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</si>
  <si>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</si>
  <si>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</si>
  <si>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</si>
  <si>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</si>
  <si>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</si>
  <si>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</si>
  <si>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</si>
  <si>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mean</t>
  </si>
  <si>
    <t>min</t>
  </si>
  <si>
    <t>max</t>
  </si>
  <si>
    <t>Total count</t>
  </si>
  <si>
    <t>Terminated_Count</t>
  </si>
  <si>
    <t>Turnover Rate</t>
  </si>
  <si>
    <t>Count</t>
  </si>
  <si>
    <t>Manager_Name</t>
  </si>
  <si>
    <t>Manager_ID</t>
  </si>
  <si>
    <t>Score Average</t>
  </si>
  <si>
    <t>Top_Managers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</si>
</sst>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6" fillId="34" borderId="0" xfId="0" applyFont="1" applyFill="1"/>
    <xf numFmtId="0" fontId="17" fillId="33" borderId="0" xfId="0" applyFont="1" applyFill="1"/>
    <xf numFmtId="0" fontId="18" fillId="33" borderId="0" xfId="0" applyFont="1" applyFill="1"/>
    <xf numFmtId="0" fontId="13" fillId="33" borderId="10" xfId="0" applyFont="1" applyFill="1" applyBorder="1" applyAlignment="1">
      <alignment horizontal="center" vertical="top"/>
    </xf>
    <xf numFmtId="2" fontId="0" fillId="0" borderId="0" xfId="0" applyNumberFormat="1"/>
    <xf numFmtId="43" fontId="0" fillId="0" borderId="0" xfId="42" applyFont="1"/>
    <xf numFmtId="9" fontId="0" fillId="0" borderId="0" xfId="43" applyFont="1" applyAlignment="1">
      <alignment horizontal="center"/>
    </xf>
    <xf numFmtId="0" fontId="19" fillId="33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colors>
    <mruColors>
      <color rgb="FFFF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by Department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22726851851851851"/>
          <c:w val="0.89019685039370078"/>
          <c:h val="0.564127661125692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'Performance by Dept'!$B$1</c:f>
              <c:strCache>
                <c:ptCount val="1"/>
                <c:pt idx="0">
                  <c:v>Exceeds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Dept'!$B$2:$B$7</c:f>
              <c:numCache>
                <c:formatCode>General</c:formatCode>
                <c:ptCount val="6"/>
                <c:pt idx="0">
                  <c:v>27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1-44B8-86A1-687B8F3099F2}"/>
            </c:ext>
          </c:extLst>
        </c:ser>
        <c:ser>
          <c:idx val="1"/>
          <c:order val="1"/>
          <c:tx>
            <c:strRef>
              <c:f>'Performance by Dept'!$C$1</c:f>
              <c:strCache>
                <c:ptCount val="1"/>
                <c:pt idx="0">
                  <c:v>Fully Meets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Dept'!$C$2:$C$7</c:f>
              <c:numCache>
                <c:formatCode>General</c:formatCode>
                <c:ptCount val="6"/>
                <c:pt idx="0">
                  <c:v>159</c:v>
                </c:pt>
                <c:pt idx="1">
                  <c:v>42</c:v>
                </c:pt>
                <c:pt idx="2">
                  <c:v>8</c:v>
                </c:pt>
                <c:pt idx="3">
                  <c:v>9</c:v>
                </c:pt>
                <c:pt idx="4">
                  <c:v>24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1-44B8-86A1-687B8F3099F2}"/>
            </c:ext>
          </c:extLst>
        </c:ser>
        <c:ser>
          <c:idx val="2"/>
          <c:order val="2"/>
          <c:tx>
            <c:strRef>
              <c:f>'Performance by Dept'!$D$1</c:f>
              <c:strCache>
                <c:ptCount val="1"/>
                <c:pt idx="0">
                  <c:v>Needs Improvement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Dept'!$D$2:$D$7</c:f>
              <c:numCache>
                <c:formatCode>General</c:formatCode>
                <c:ptCount val="6"/>
                <c:pt idx="0">
                  <c:v>15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91-44B8-86A1-687B8F3099F2}"/>
            </c:ext>
          </c:extLst>
        </c:ser>
        <c:ser>
          <c:idx val="3"/>
          <c:order val="3"/>
          <c:tx>
            <c:strRef>
              <c:f>'Performance by Dept'!$E$1</c:f>
              <c:strCache>
                <c:ptCount val="1"/>
                <c:pt idx="0">
                  <c:v>PIP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Dept'!$E$2:$E$7</c:f>
              <c:numCache>
                <c:formatCode>General</c:formatCode>
                <c:ptCount val="6"/>
                <c:pt idx="0">
                  <c:v>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91-44B8-86A1-687B8F309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6526495"/>
        <c:axId val="906548959"/>
      </c:barChart>
      <c:catAx>
        <c:axId val="90652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48959"/>
        <c:crosses val="autoZero"/>
        <c:auto val="1"/>
        <c:lblAlgn val="ctr"/>
        <c:lblOffset val="100"/>
        <c:noMultiLvlLbl val="0"/>
      </c:catAx>
      <c:valAx>
        <c:axId val="9065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2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Improvement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8278309768426536E-2"/>
          <c:y val="0.38413977095630408"/>
          <c:w val="0.95172169023157349"/>
          <c:h val="0.61137650121573817"/>
        </c:manualLayout>
      </c:layout>
      <c:pie3DChart>
        <c:varyColors val="1"/>
        <c:ser>
          <c:idx val="3"/>
          <c:order val="3"/>
          <c:tx>
            <c:strRef>
              <c:f>'Performance by Dept'!$E$1</c:f>
              <c:strCache>
                <c:ptCount val="1"/>
                <c:pt idx="0">
                  <c:v>PIP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5DA1-4C21-AFF5-933830A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5DA1-4C21-AFF5-933830A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5DA1-4C21-AFF5-933830A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5DA1-4C21-AFF5-933830AAD7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5DA1-4C21-AFF5-933830AAD7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5DA1-4C21-AFF5-933830AAD7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Dept'!$E$2:$E$7</c:f>
              <c:numCache>
                <c:formatCode>General</c:formatCode>
                <c:ptCount val="6"/>
                <c:pt idx="0">
                  <c:v>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42-4C95-AB23-90883704FF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'Performance by Dept'!$B$1</c15:sqref>
                        </c15:formulaRef>
                      </c:ext>
                    </c:extLst>
                    <c:strCache>
                      <c:ptCount val="1"/>
                      <c:pt idx="0">
                        <c:v>Exceeds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0D-5DA1-4C21-AFF5-933830AAD73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0F-5DA1-4C21-AFF5-933830AAD73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1-5DA1-4C21-AFF5-933830AAD73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3-5DA1-4C21-AFF5-933830AAD73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5-5DA1-4C21-AFF5-933830AAD73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7-5DA1-4C21-AFF5-933830AAD73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'Performance by Dept'!$B$2:$B$7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27</c:v>
                      </c:pt>
                      <c:pt idx="1">
                        <c:v>6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842-4C95-AB23-90883704FF99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Dept'!$C$1</c15:sqref>
                        </c15:formulaRef>
                      </c:ext>
                    </c:extLst>
                    <c:strCache>
                      <c:ptCount val="1"/>
                      <c:pt idx="0">
                        <c:v>Fully Meets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5DA1-4C21-AFF5-933830AAD73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5DA1-4C21-AFF5-933830AAD73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5DA1-4C21-AFF5-933830AAD73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F-5DA1-4C21-AFF5-933830AAD73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5DA1-4C21-AFF5-933830AAD73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5DA1-4C21-AFF5-933830AAD73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159</c:v>
                      </c:pt>
                      <c:pt idx="1">
                        <c:v>42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24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42-4C95-AB23-90883704FF9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Dept'!$D$1</c15:sqref>
                        </c15:formulaRef>
                      </c:ext>
                    </c:extLst>
                    <c:strCache>
                      <c:ptCount val="1"/>
                      <c:pt idx="0">
                        <c:v>Needs Improvement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5DA1-4C21-AFF5-933830AAD73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5DA1-4C21-AFF5-933830AAD73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5DA1-4C21-AFF5-933830AAD73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5DA1-4C21-AFF5-933830AAD73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D-5DA1-4C21-AFF5-933830AAD73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F-5DA1-4C21-AFF5-933830AAD73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Dept'!$D$2:$D$7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842-4C95-AB23-90883704FF99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Exceeds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'Performance by Dept'!$B$1</c:f>
              <c:strCache>
                <c:ptCount val="1"/>
                <c:pt idx="0">
                  <c:v>Exceeds</c:v>
                </c:pt>
              </c:strCache>
              <c:extLst xmlns:c15="http://schemas.microsoft.com/office/drawing/2012/chart"/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E-2432-4C67-A0C3-45BC94D0FB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0-2432-4C67-A0C3-45BC94D0FB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2-2432-4C67-A0C3-45BC94D0FB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4-2432-4C67-A0C3-45BC94D0FB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6-2432-4C67-A0C3-45BC94D0FB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8-2432-4C67-A0C3-45BC94D0FB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  <c:extLst xmlns:c15="http://schemas.microsoft.com/office/drawing/2012/chart"/>
            </c:strRef>
          </c:cat>
          <c:val>
            <c:numRef>
              <c:f>'Performance by Dept'!$B$2:$B$7</c:f>
              <c:numCache>
                <c:formatCode>General</c:formatCode>
                <c:ptCount val="6"/>
                <c:pt idx="0">
                  <c:v>27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9-2432-4C67-A0C3-45BC94D0FBC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'Performance by Dept'!$C$1</c15:sqref>
                        </c15:formulaRef>
                      </c:ext>
                    </c:extLst>
                    <c:strCache>
                      <c:ptCount val="1"/>
                      <c:pt idx="0">
                        <c:v>Fully Meets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B-2432-4C67-A0C3-45BC94D0FBC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D-2432-4C67-A0C3-45BC94D0FBC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F-2432-4C67-A0C3-45BC94D0FBC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1-2432-4C67-A0C3-45BC94D0FBC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3-2432-4C67-A0C3-45BC94D0FBC7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5-2432-4C67-A0C3-45BC94D0FBC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'Performance by Dept'!$C$2:$C$7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159</c:v>
                      </c:pt>
                      <c:pt idx="1">
                        <c:v>42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24</c:v>
                      </c:pt>
                      <c:pt idx="5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6-2432-4C67-A0C3-45BC94D0FBC7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Dept'!$D$1</c15:sqref>
                        </c15:formulaRef>
                      </c:ext>
                    </c:extLst>
                    <c:strCache>
                      <c:ptCount val="1"/>
                      <c:pt idx="0">
                        <c:v>Needs Improvement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8-2432-4C67-A0C3-45BC94D0FBC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A-2432-4C67-A0C3-45BC94D0FBC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C-2432-4C67-A0C3-45BC94D0FBC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2432-4C67-A0C3-45BC94D0FBC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2432-4C67-A0C3-45BC94D0FBC7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2432-4C67-A0C3-45BC94D0FBC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Dept'!$D$2:$D$7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432-4C67-A0C3-45BC94D0FBC7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Dept'!$E$1</c15:sqref>
                        </c15:formulaRef>
                      </c:ext>
                    </c:extLst>
                    <c:strCache>
                      <c:ptCount val="1"/>
                      <c:pt idx="0">
                        <c:v>PIP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2432-4C67-A0C3-45BC94D0FBC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2432-4C67-A0C3-45BC94D0FBC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432-4C67-A0C3-45BC94D0FBC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7-2432-4C67-A0C3-45BC94D0FBC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2432-4C67-A0C3-45BC94D0FBC7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B-2432-4C67-A0C3-45BC94D0FBC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4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432-4C67-A0C3-45BC94D0FBC7}"/>
                  </c:ext>
                </c:extLst>
              </c15:ser>
            </c15:filteredPieSeries>
          </c:ext>
        </c:extLst>
      </c:pie3DChart>
      <c:spPr>
        <a:noFill/>
        <a:ln w="25400"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70-4815-8C34-1AEE43E4E46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670-4815-8C34-1AEE43E4E469}"/>
              </c:ext>
            </c:extLst>
          </c:dPt>
          <c:dPt>
            <c:idx val="2"/>
            <c:bubble3D val="0"/>
            <c:spPr>
              <a:solidFill>
                <a:srgbClr val="FFFF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670-4815-8C34-1AEE43E4E469}"/>
              </c:ext>
            </c:extLst>
          </c:dPt>
          <c:dPt>
            <c:idx val="3"/>
            <c:bubble3D val="0"/>
            <c:spPr>
              <a:solidFill>
                <a:srgbClr val="FF33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670-4815-8C34-1AEE43E4E4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by Dept'!$B$1:$E$1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'Performance by Dept'!$B$2:$E$2</c:f>
              <c:numCache>
                <c:formatCode>General</c:formatCode>
                <c:ptCount val="4"/>
                <c:pt idx="0">
                  <c:v>27</c:v>
                </c:pt>
                <c:pt idx="1">
                  <c:v>159</c:v>
                </c:pt>
                <c:pt idx="2">
                  <c:v>15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0-4815-8C34-1AEE43E4E469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57-4D09-8B76-8B110BA312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D57-4D09-8B76-8B110BA312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D57-4D09-8B76-8B110BA3124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D57-4D09-8B76-8B110BA312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by Dept'!$B$1:$E$1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'Performance by Dept'!$B$3:$E$3</c:f>
              <c:numCache>
                <c:formatCode>General</c:formatCode>
                <c:ptCount val="4"/>
                <c:pt idx="0">
                  <c:v>6</c:v>
                </c:pt>
                <c:pt idx="1">
                  <c:v>42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0-4815-8C34-1AEE43E4E469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D57-4D09-8B76-8B110BA312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D57-4D09-8B76-8B110BA312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D57-4D09-8B76-8B110BA3124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D57-4D09-8B76-8B110BA312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by Dept'!$B$1:$E$1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'Performance by Dept'!$B$4:$E$4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70-4815-8C34-1AEE43E4E469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D57-4D09-8B76-8B110BA312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D57-4D09-8B76-8B110BA312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D57-4D09-8B76-8B110BA3124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D57-4D09-8B76-8B110BA312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by Dept'!$B$1:$E$1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'Performance by Dept'!$B$5:$E$5</c:f>
              <c:numCache>
                <c:formatCode>General</c:formatCode>
                <c:ptCount val="4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70-4815-8C34-1AEE43E4E469}"/>
            </c:ext>
          </c:extLst>
        </c:ser>
        <c:ser>
          <c:idx val="4"/>
          <c:order val="4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by Dept'!$B$1:$E$1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'Performance by Dept'!$B$6:$E$6</c:f>
              <c:numCache>
                <c:formatCode>General</c:formatCode>
                <c:ptCount val="4"/>
                <c:pt idx="0">
                  <c:v>2</c:v>
                </c:pt>
                <c:pt idx="1">
                  <c:v>24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EF5-4EBE-9006-2F3BCAFA1E1F}"/>
            </c:ext>
          </c:extLst>
        </c:ser>
        <c:ser>
          <c:idx val="5"/>
          <c:order val="5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by Dept'!$B$1:$E$1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'Performance by Dept'!$B$7:$E$7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EF5-4EBE-9006-2F3BCAFA1E1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0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>
                <a:latin typeface="Arial" panose="020B0604020202020204" pitchFamily="34" charset="0"/>
                <a:cs typeface="Arial" panose="020B0604020202020204" pitchFamily="34" charset="0"/>
              </a:rPr>
              <a:t>Salary Statistics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Stats by Dept'!$B$1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'Salary Stats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'Salary Stats by Dept'!$B$2:$B$7</c:f>
              <c:numCache>
                <c:formatCode>0.00</c:formatCode>
                <c:ptCount val="6"/>
                <c:pt idx="0">
                  <c:v>59953.545454545456</c:v>
                </c:pt>
                <c:pt idx="1">
                  <c:v>97064.639999999999</c:v>
                </c:pt>
                <c:pt idx="2">
                  <c:v>94989.454545454544</c:v>
                </c:pt>
                <c:pt idx="3">
                  <c:v>71791.888888888891</c:v>
                </c:pt>
                <c:pt idx="4">
                  <c:v>69061.258064516136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D-472D-9836-367643B29259}"/>
            </c:ext>
          </c:extLst>
        </c:ser>
        <c:ser>
          <c:idx val="1"/>
          <c:order val="1"/>
          <c:tx>
            <c:strRef>
              <c:f>'Salary Stats by Dept'!$C$1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'Salary Stats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'Salary Stats by Dept'!$C$2:$C$7</c:f>
              <c:numCache>
                <c:formatCode>0.00</c:formatCode>
                <c:ptCount val="6"/>
                <c:pt idx="0">
                  <c:v>45046</c:v>
                </c:pt>
                <c:pt idx="1">
                  <c:v>50178</c:v>
                </c:pt>
                <c:pt idx="2">
                  <c:v>77692</c:v>
                </c:pt>
                <c:pt idx="3">
                  <c:v>49920</c:v>
                </c:pt>
                <c:pt idx="4">
                  <c:v>55875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D-472D-9836-367643B29259}"/>
            </c:ext>
          </c:extLst>
        </c:ser>
        <c:ser>
          <c:idx val="2"/>
          <c:order val="2"/>
          <c:tx>
            <c:strRef>
              <c:f>'Salary Stats by Dept'!$D$1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'Salary Stats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'Salary Stats by Dept'!$D$2:$D$7</c:f>
              <c:numCache>
                <c:formatCode>0.00</c:formatCode>
                <c:ptCount val="6"/>
                <c:pt idx="0">
                  <c:v>170500</c:v>
                </c:pt>
                <c:pt idx="1">
                  <c:v>220450</c:v>
                </c:pt>
                <c:pt idx="2">
                  <c:v>108987</c:v>
                </c:pt>
                <c:pt idx="3">
                  <c:v>106367</c:v>
                </c:pt>
                <c:pt idx="4">
                  <c:v>180000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D-472D-9836-367643B29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875849183"/>
        <c:axId val="1875852095"/>
      </c:barChart>
      <c:catAx>
        <c:axId val="18758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52095"/>
        <c:crosses val="autoZero"/>
        <c:auto val="1"/>
        <c:lblAlgn val="ctr"/>
        <c:lblOffset val="100"/>
        <c:noMultiLvlLbl val="0"/>
      </c:catAx>
      <c:valAx>
        <c:axId val="187585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4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'Turnover by Dept'!$C$1</c:f>
              <c:strCache>
                <c:ptCount val="1"/>
                <c:pt idx="0">
                  <c:v>Terminated_Count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'Turnover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'Turnover by Dept'!$C$2:$C$7</c:f>
              <c:numCache>
                <c:formatCode>General</c:formatCode>
                <c:ptCount val="6"/>
                <c:pt idx="0">
                  <c:v>83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4-49C5-8C0F-EA5A633B8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906647551"/>
        <c:axId val="906630911"/>
      </c:barChart>
      <c:catAx>
        <c:axId val="90664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30911"/>
        <c:crosses val="autoZero"/>
        <c:auto val="1"/>
        <c:lblAlgn val="ctr"/>
        <c:lblOffset val="100"/>
        <c:noMultiLvlLbl val="0"/>
      </c:catAx>
      <c:valAx>
        <c:axId val="90663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4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Recruitment Sources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'Recruitment Sources'!$B$1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19-4877-933C-9724C7ACC1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19-4877-933C-9724C7ACC1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19-4877-933C-9724C7ACC1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19-4877-933C-9724C7ACC1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19-4877-933C-9724C7ACC1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19-4877-933C-9724C7ACC1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19-4877-933C-9724C7ACC1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F19-4877-933C-9724C7ACC1C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F19-4877-933C-9724C7ACC1C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Sources'!$A$2:$A$10</c:f>
              <c:strCache>
                <c:ptCount val="9"/>
                <c:pt idx="0">
                  <c:v>LinkedIn</c:v>
                </c:pt>
                <c:pt idx="1">
                  <c:v>Indeed</c:v>
                </c:pt>
                <c:pt idx="2">
                  <c:v>Google Search</c:v>
                </c:pt>
                <c:pt idx="3">
                  <c:v>Employee Referral</c:v>
                </c:pt>
                <c:pt idx="4">
                  <c:v>Diversity Job Fair</c:v>
                </c:pt>
                <c:pt idx="5">
                  <c:v>On-line Web application</c:v>
                </c:pt>
                <c:pt idx="6">
                  <c:v>CareerBuilder</c:v>
                </c:pt>
                <c:pt idx="7">
                  <c:v>Website</c:v>
                </c:pt>
                <c:pt idx="8">
                  <c:v>Other</c:v>
                </c:pt>
              </c:strCache>
            </c:strRef>
          </c:cat>
          <c:val>
            <c:numRef>
              <c:f>'Recruitment Sources'!$B$2:$B$10</c:f>
              <c:numCache>
                <c:formatCode>General</c:formatCode>
                <c:ptCount val="9"/>
                <c:pt idx="0">
                  <c:v>76</c:v>
                </c:pt>
                <c:pt idx="1">
                  <c:v>87</c:v>
                </c:pt>
                <c:pt idx="2">
                  <c:v>49</c:v>
                </c:pt>
                <c:pt idx="3">
                  <c:v>31</c:v>
                </c:pt>
                <c:pt idx="4">
                  <c:v>29</c:v>
                </c:pt>
                <c:pt idx="5">
                  <c:v>1</c:v>
                </c:pt>
                <c:pt idx="6">
                  <c:v>23</c:v>
                </c:pt>
                <c:pt idx="7">
                  <c:v>13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A-450C-B02A-02C0C6B341B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Engagement_Survey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'Engagement by Dept'!$B$1</c:f>
              <c:strCache>
                <c:ptCount val="1"/>
                <c:pt idx="0">
                  <c:v>EngagementSurvey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'Engagement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'Engagement by Dept'!$B$2:$B$7</c:f>
              <c:numCache>
                <c:formatCode>_(* #,##0.00_);_(* \(#,##0.00\);_(* "-"??_);_(@_)</c:formatCode>
                <c:ptCount val="6"/>
                <c:pt idx="0">
                  <c:v>4.129569377990431</c:v>
                </c:pt>
                <c:pt idx="1">
                  <c:v>4.1539999999999999</c:v>
                </c:pt>
                <c:pt idx="2">
                  <c:v>4.0618181818181824</c:v>
                </c:pt>
                <c:pt idx="3">
                  <c:v>4.3933333333333335</c:v>
                </c:pt>
                <c:pt idx="4">
                  <c:v>3.818709677419355</c:v>
                </c:pt>
                <c:pt idx="5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7-43D7-8795-550BEC8BE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5838783"/>
        <c:axId val="1875858751"/>
      </c:barChart>
      <c:catAx>
        <c:axId val="187583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58751"/>
        <c:crosses val="autoZero"/>
        <c:auto val="1"/>
        <c:lblAlgn val="ctr"/>
        <c:lblOffset val="100"/>
        <c:noMultiLvlLbl val="0"/>
      </c:catAx>
      <c:valAx>
        <c:axId val="187585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3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0</xdr:row>
      <xdr:rowOff>0</xdr:rowOff>
    </xdr:from>
    <xdr:to>
      <xdr:col>14</xdr:col>
      <xdr:colOff>107950</xdr:colOff>
      <xdr:row>24</xdr:row>
      <xdr:rowOff>67235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AE3EBB-9B35-45FC-AF91-2F2CB3B1F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49</xdr:row>
      <xdr:rowOff>53040</xdr:rowOff>
    </xdr:from>
    <xdr:to>
      <xdr:col>5</xdr:col>
      <xdr:colOff>34925</xdr:colOff>
      <xdr:row>62</xdr:row>
      <xdr:rowOff>103840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EF0058-8531-49C0-8F45-114C8249D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107951</xdr:rowOff>
    </xdr:from>
    <xdr:to>
      <xdr:col>10</xdr:col>
      <xdr:colOff>508000</xdr:colOff>
      <xdr:row>49</xdr:row>
      <xdr:rowOff>6351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E6623C-3DA7-4C42-AE83-F1C6484BD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</xdr:row>
      <xdr:rowOff>10456</xdr:rowOff>
    </xdr:from>
    <xdr:to>
      <xdr:col>4</xdr:col>
      <xdr:colOff>508000</xdr:colOff>
      <xdr:row>24</xdr:row>
      <xdr:rowOff>52293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82AE8A0-F41B-42F6-BFB1-6B4D10635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7</xdr:row>
      <xdr:rowOff>50800</xdr:rowOff>
    </xdr:from>
    <xdr:to>
      <xdr:col>3</xdr:col>
      <xdr:colOff>1082675</xdr:colOff>
      <xdr:row>22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FA4224-04D6-467E-B39F-C528D2BB0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7</xdr:row>
      <xdr:rowOff>12700</xdr:rowOff>
    </xdr:from>
    <xdr:to>
      <xdr:col>3</xdr:col>
      <xdr:colOff>873125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C3E43-3C84-4A5F-8BC7-337F279F6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0</xdr:row>
      <xdr:rowOff>38100</xdr:rowOff>
    </xdr:from>
    <xdr:to>
      <xdr:col>10</xdr:col>
      <xdr:colOff>334818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83CDB-AB21-41A9-B27E-D8BAF3107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0</xdr:rowOff>
    </xdr:from>
    <xdr:to>
      <xdr:col>10</xdr:col>
      <xdr:colOff>28575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90F8D-022F-4E36-B4AC-D7AC126D6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7FFF78-517F-495E-AC20-58ED2BEDECDC}" name="Table3" displayName="Table3" ref="E2:G25" totalsRowShown="0" headerRowDxfId="0">
  <autoFilter ref="E2:G25" xr:uid="{247FFF78-517F-495E-AC20-58ED2BEDECDC}"/>
  <sortState xmlns:xlrd2="http://schemas.microsoft.com/office/spreadsheetml/2017/richdata2" ref="E3:G25">
    <sortCondition descending="1" ref="G3:G25"/>
  </sortState>
  <tableColumns count="3">
    <tableColumn id="1" xr3:uid="{FEFB2485-F69D-45A8-925F-ED7CE0782EFB}" name="Manager_Name"/>
    <tableColumn id="2" xr3:uid="{309434BE-2654-41F7-9996-F02C77BB877B}" name="Manager_ID"/>
    <tableColumn id="3" xr3:uid="{4BE7B0A8-57D6-45F5-B36F-BA2FF779D57D}" name="Score 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workbookViewId="0">
      <selection activeCell="D9" sqref="D9"/>
    </sheetView>
  </sheetViews>
  <sheetFormatPr defaultRowHeight="14.5" x14ac:dyDescent="0.35"/>
  <cols>
    <col min="1" max="1" width="22.7265625" customWidth="1"/>
    <col min="8" max="8" width="19.453125" customWidth="1"/>
    <col min="26" max="26" width="16.6328125" customWidth="1"/>
    <col min="27" max="27" width="15.6328125" customWidth="1"/>
    <col min="30" max="30" width="25.453125" customWidth="1"/>
  </cols>
  <sheetData>
    <row r="1" spans="1:36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5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B21">
        <v>39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B32">
        <v>39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B46">
        <v>39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B90">
        <v>39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B137">
        <v>39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B179">
        <v>39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B234">
        <v>39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5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B253">
        <v>39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5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5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autoFilter ref="A1:AJ3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topLeftCell="A4" zoomScale="85" zoomScaleNormal="85" workbookViewId="0">
      <selection activeCell="R9" sqref="R9"/>
    </sheetView>
  </sheetViews>
  <sheetFormatPr defaultRowHeight="14.5" x14ac:dyDescent="0.35"/>
  <cols>
    <col min="1" max="1" width="22.7265625" customWidth="1"/>
    <col min="2" max="2" width="13.36328125" customWidth="1"/>
    <col min="3" max="3" width="14.1796875" customWidth="1"/>
    <col min="4" max="4" width="24.54296875" customWidth="1"/>
    <col min="5" max="5" width="7.36328125" customWidth="1"/>
  </cols>
  <sheetData>
    <row r="1" spans="1:5" x14ac:dyDescent="0.35">
      <c r="A1" s="2" t="str" cm="1">
        <f t="array" ref="A1:A7">_xlfn.UNIQUE(_xlfn._xlws.FILTER(HRDataset_v14!Z:Z, (HRDataset_v14!Z:Z&lt;&gt;0)*(HRDataset_v14!Z:Z&lt;&gt;"")))</f>
        <v>Department</v>
      </c>
      <c r="B1" s="2" t="str" cm="1">
        <f t="array" ref="B1:E1">TRANSPOSE(_xlfn.UNIQUE(_xlfn._xlws.FILTER(HRDataset_v14!AD2:AD1000, (HRDataset_v14!AD2:AD1000&lt;&gt;0)*(HRDataset_v14!AD2:AD1000&lt;&gt;""))))</f>
        <v>Exceeds</v>
      </c>
      <c r="C1" s="2" t="str">
        <v>Fully Meets</v>
      </c>
      <c r="D1" s="2" t="str">
        <v>Needs Improvement</v>
      </c>
      <c r="E1" s="2" t="str">
        <v>PIP</v>
      </c>
    </row>
    <row r="2" spans="1:5" x14ac:dyDescent="0.35">
      <c r="A2" s="3" t="str">
        <v xml:space="preserve">Production       </v>
      </c>
      <c r="B2">
        <f>COUNTIFS(HRDataset_v14!$Z$2:$Z$312, $A2, HRDataset_v14!$AD$2:$AD$312, B$1)</f>
        <v>27</v>
      </c>
      <c r="C2">
        <f>COUNTIFS(HRDataset_v14!$Z$2:$Z$312, $A2, HRDataset_v14!$AD$2:$AD$312, C$1)</f>
        <v>159</v>
      </c>
      <c r="D2">
        <f>COUNTIFS(HRDataset_v14!$Z$2:$Z$312, $A2, HRDataset_v14!$AD$2:$AD$312, D$1)</f>
        <v>15</v>
      </c>
      <c r="E2">
        <f>COUNTIFS(HRDataset_v14!$Z$2:$Z$312, $A2, HRDataset_v14!$AD$2:$AD$312, E$1)</f>
        <v>8</v>
      </c>
    </row>
    <row r="3" spans="1:5" x14ac:dyDescent="0.35">
      <c r="A3" s="3" t="str">
        <v>IT/IS</v>
      </c>
      <c r="B3">
        <f>COUNTIFS(HRDataset_v14!$Z$2:$Z$312, $A3, HRDataset_v14!$AD$2:$AD$312, B$1)</f>
        <v>6</v>
      </c>
      <c r="C3">
        <f>COUNTIFS(HRDataset_v14!$Z$2:$Z$312, $A3, HRDataset_v14!$AD$2:$AD$312, C$1)</f>
        <v>42</v>
      </c>
      <c r="D3">
        <f>COUNTIFS(HRDataset_v14!$Z$2:$Z$312, $A3, HRDataset_v14!$AD$2:$AD$312, D$1)</f>
        <v>1</v>
      </c>
      <c r="E3">
        <f>COUNTIFS(HRDataset_v14!$Z$2:$Z$312, $A3, HRDataset_v14!$AD$2:$AD$312, E$1)</f>
        <v>1</v>
      </c>
    </row>
    <row r="4" spans="1:5" x14ac:dyDescent="0.35">
      <c r="A4" s="3" t="str">
        <v>Software Engineering</v>
      </c>
      <c r="B4">
        <f>COUNTIFS(HRDataset_v14!$Z$2:$Z$312, $A4, HRDataset_v14!$AD$2:$AD$312, B$1)</f>
        <v>2</v>
      </c>
      <c r="C4">
        <f>COUNTIFS(HRDataset_v14!$Z$2:$Z$312, $A4, HRDataset_v14!$AD$2:$AD$312, C$1)</f>
        <v>8</v>
      </c>
      <c r="D4">
        <f>COUNTIFS(HRDataset_v14!$Z$2:$Z$312, $A4, HRDataset_v14!$AD$2:$AD$312, D$1)</f>
        <v>1</v>
      </c>
      <c r="E4">
        <f>COUNTIFS(HRDataset_v14!$Z$2:$Z$312, $A4, HRDataset_v14!$AD$2:$AD$312, E$1)</f>
        <v>0</v>
      </c>
    </row>
    <row r="5" spans="1:5" x14ac:dyDescent="0.35">
      <c r="A5" s="3" t="str">
        <v>Admin Offices</v>
      </c>
      <c r="B5">
        <f>COUNTIFS(HRDataset_v14!$Z$2:$Z$312, $A5, HRDataset_v14!$AD$2:$AD$312, B$1)</f>
        <v>0</v>
      </c>
      <c r="C5">
        <f>COUNTIFS(HRDataset_v14!$Z$2:$Z$312, $A5, HRDataset_v14!$AD$2:$AD$312, C$1)</f>
        <v>9</v>
      </c>
      <c r="D5">
        <f>COUNTIFS(HRDataset_v14!$Z$2:$Z$312, $A5, HRDataset_v14!$AD$2:$AD$312, D$1)</f>
        <v>0</v>
      </c>
      <c r="E5">
        <f>COUNTIFS(HRDataset_v14!$Z$2:$Z$312, $A5, HRDataset_v14!$AD$2:$AD$312, E$1)</f>
        <v>0</v>
      </c>
    </row>
    <row r="6" spans="1:5" x14ac:dyDescent="0.35">
      <c r="A6" s="3" t="str">
        <v>Sales</v>
      </c>
      <c r="B6">
        <f>COUNTIFS(HRDataset_v14!$Z$2:$Z$312, $A6, HRDataset_v14!$AD$2:$AD$312, B$1)</f>
        <v>2</v>
      </c>
      <c r="C6">
        <f>COUNTIFS(HRDataset_v14!$Z$2:$Z$312, $A6, HRDataset_v14!$AD$2:$AD$312, C$1)</f>
        <v>24</v>
      </c>
      <c r="D6">
        <f>COUNTIFS(HRDataset_v14!$Z$2:$Z$312, $A6, HRDataset_v14!$AD$2:$AD$312, D$1)</f>
        <v>1</v>
      </c>
      <c r="E6">
        <f>COUNTIFS(HRDataset_v14!$Z$2:$Z$312, $A6, HRDataset_v14!$AD$2:$AD$312, E$1)</f>
        <v>4</v>
      </c>
    </row>
    <row r="7" spans="1:5" x14ac:dyDescent="0.35">
      <c r="A7" s="3" t="str">
        <v>Executive Office</v>
      </c>
      <c r="B7">
        <f>COUNTIFS(HRDataset_v14!$Z$2:$Z$312, $A7, HRDataset_v14!$AD$2:$AD$312, B$1)</f>
        <v>0</v>
      </c>
      <c r="C7">
        <f>COUNTIFS(HRDataset_v14!$Z$2:$Z$312, $A7, HRDataset_v14!$AD$2:$AD$312, C$1)</f>
        <v>1</v>
      </c>
      <c r="D7">
        <f>COUNTIFS(HRDataset_v14!$Z$2:$Z$312, $A7, HRDataset_v14!$AD$2:$AD$312, D$1)</f>
        <v>0</v>
      </c>
      <c r="E7">
        <f>COUNTIFS(HRDataset_v14!$Z$2:$Z$312, $A7, HRDataset_v14!$AD$2:$AD$312, E$1)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57FC-8961-4C63-9515-1B382F621841}">
  <dimension ref="A1:G25"/>
  <sheetViews>
    <sheetView workbookViewId="0">
      <selection activeCell="H8" sqref="H8"/>
    </sheetView>
  </sheetViews>
  <sheetFormatPr defaultRowHeight="14.5" x14ac:dyDescent="0.35"/>
  <cols>
    <col min="1" max="1" width="18.26953125" customWidth="1"/>
    <col min="2" max="2" width="11.26953125" customWidth="1"/>
    <col min="3" max="3" width="16" customWidth="1"/>
    <col min="5" max="5" width="16.1796875" customWidth="1"/>
    <col min="6" max="6" width="17.1796875" customWidth="1"/>
    <col min="7" max="7" width="14.54296875" customWidth="1"/>
  </cols>
  <sheetData>
    <row r="1" spans="1:7" ht="18.5" x14ac:dyDescent="0.45">
      <c r="A1" s="4" t="s">
        <v>495</v>
      </c>
      <c r="B1" s="4" t="s">
        <v>496</v>
      </c>
      <c r="C1" s="4" t="s">
        <v>497</v>
      </c>
      <c r="E1" s="10" t="s">
        <v>498</v>
      </c>
      <c r="F1" s="10"/>
      <c r="G1" s="10"/>
    </row>
    <row r="2" spans="1:7" x14ac:dyDescent="0.35">
      <c r="A2" t="str" cm="1">
        <f t="array" ref="A2:B24">_xlfn.UNIQUE(HRDataset_v14!AA2:AB312)</f>
        <v>Michael Albert</v>
      </c>
      <c r="B2">
        <v>22</v>
      </c>
      <c r="C2">
        <f>AVERAGEIFS(HRDataset_v14!$H$2:$H$312, HRDataset_v14!$AB$2:$AB$312, B2)</f>
        <v>2.8571428571428572</v>
      </c>
      <c r="E2" s="4" t="s">
        <v>495</v>
      </c>
      <c r="F2" s="4" t="s">
        <v>496</v>
      </c>
      <c r="G2" s="4" t="s">
        <v>497</v>
      </c>
    </row>
    <row r="3" spans="1:7" x14ac:dyDescent="0.35">
      <c r="A3" t="str">
        <v>Simon Roup</v>
      </c>
      <c r="B3">
        <v>4</v>
      </c>
      <c r="C3">
        <f>AVERAGEIFS(HRDataset_v14!$H$2:$H$312, HRDataset_v14!$AB$2:$AB$312, B3)</f>
        <v>3.1176470588235294</v>
      </c>
      <c r="E3" t="s">
        <v>166</v>
      </c>
      <c r="F3">
        <v>6</v>
      </c>
      <c r="G3">
        <v>3.25</v>
      </c>
    </row>
    <row r="4" spans="1:7" x14ac:dyDescent="0.35">
      <c r="A4" t="str">
        <v>Kissy Sullivan</v>
      </c>
      <c r="B4">
        <v>20</v>
      </c>
      <c r="C4">
        <f>AVERAGEIFS(HRDataset_v14!$H$2:$H$312, HRDataset_v14!$AB$2:$AB$312, B4)</f>
        <v>2.9545454545454546</v>
      </c>
      <c r="E4" t="s">
        <v>147</v>
      </c>
      <c r="F4">
        <v>5</v>
      </c>
      <c r="G4">
        <v>3.1428571428571428</v>
      </c>
    </row>
    <row r="5" spans="1:7" x14ac:dyDescent="0.35">
      <c r="A5" t="str">
        <v>Elijiah Gray</v>
      </c>
      <c r="B5">
        <v>16</v>
      </c>
      <c r="C5">
        <f>AVERAGEIFS(HRDataset_v14!$H$2:$H$312, HRDataset_v14!$AB$2:$AB$312, B5)</f>
        <v>3</v>
      </c>
      <c r="E5" t="s">
        <v>56</v>
      </c>
      <c r="F5">
        <v>4</v>
      </c>
      <c r="G5">
        <v>3.1176470588235294</v>
      </c>
    </row>
    <row r="6" spans="1:7" x14ac:dyDescent="0.35">
      <c r="A6" t="str">
        <v>Webster Butler</v>
      </c>
      <c r="B6">
        <v>39</v>
      </c>
      <c r="C6">
        <f>AVERAGEIFS(HRDataset_v14!$H$2:$H$312, HRDataset_v14!$AB$2:$AB$312, B6)</f>
        <v>3</v>
      </c>
      <c r="E6" t="s">
        <v>76</v>
      </c>
      <c r="F6">
        <v>10</v>
      </c>
      <c r="G6">
        <v>3.1111111111111112</v>
      </c>
    </row>
    <row r="7" spans="1:7" x14ac:dyDescent="0.35">
      <c r="A7" t="str">
        <v>Amy Dunn</v>
      </c>
      <c r="B7">
        <v>11</v>
      </c>
      <c r="C7">
        <f>AVERAGEIFS(HRDataset_v14!$H$2:$H$312, HRDataset_v14!$AB$2:$AB$312, B7)</f>
        <v>2.9047619047619047</v>
      </c>
      <c r="E7" t="s">
        <v>131</v>
      </c>
      <c r="F7">
        <v>2</v>
      </c>
      <c r="G7">
        <v>3.1052631578947367</v>
      </c>
    </row>
    <row r="8" spans="1:7" x14ac:dyDescent="0.35">
      <c r="A8" t="str">
        <v>Alex Sweetwater</v>
      </c>
      <c r="B8">
        <v>10</v>
      </c>
      <c r="C8">
        <f>AVERAGEIFS(HRDataset_v14!$H$2:$H$312, HRDataset_v14!$AB$2:$AB$312, B8)</f>
        <v>3.1111111111111112</v>
      </c>
      <c r="E8" t="s">
        <v>99</v>
      </c>
      <c r="F8">
        <v>18</v>
      </c>
      <c r="G8">
        <v>3.0909090909090908</v>
      </c>
    </row>
    <row r="9" spans="1:7" x14ac:dyDescent="0.35">
      <c r="A9" t="str">
        <v>Ketsia Liebig</v>
      </c>
      <c r="B9">
        <v>19</v>
      </c>
      <c r="C9">
        <f>AVERAGEIFS(HRDataset_v14!$H$2:$H$312, HRDataset_v14!$AB$2:$AB$312, B9)</f>
        <v>3.0476190476190474</v>
      </c>
      <c r="E9" t="s">
        <v>79</v>
      </c>
      <c r="F9">
        <v>19</v>
      </c>
      <c r="G9">
        <v>3.0476190476190474</v>
      </c>
    </row>
    <row r="10" spans="1:7" x14ac:dyDescent="0.35">
      <c r="A10" t="str">
        <v>Brannon Miller</v>
      </c>
      <c r="B10">
        <v>12</v>
      </c>
      <c r="C10">
        <f>AVERAGEIFS(HRDataset_v14!$H$2:$H$312, HRDataset_v14!$AB$2:$AB$312, B10)</f>
        <v>2.8181818181818183</v>
      </c>
      <c r="E10" t="s">
        <v>65</v>
      </c>
      <c r="F10">
        <v>16</v>
      </c>
      <c r="G10">
        <v>3</v>
      </c>
    </row>
    <row r="11" spans="1:7" x14ac:dyDescent="0.35">
      <c r="A11" t="str">
        <v>Peter Monroe</v>
      </c>
      <c r="B11">
        <v>7</v>
      </c>
      <c r="C11">
        <f>AVERAGEIFS(HRDataset_v14!$H$2:$H$312, HRDataset_v14!$AB$2:$AB$312, B11)</f>
        <v>2.8571428571428572</v>
      </c>
      <c r="E11" t="s">
        <v>69</v>
      </c>
      <c r="F11">
        <v>39</v>
      </c>
      <c r="G11">
        <v>3</v>
      </c>
    </row>
    <row r="12" spans="1:7" x14ac:dyDescent="0.35">
      <c r="A12" t="str">
        <v>David Stanley</v>
      </c>
      <c r="B12">
        <v>14</v>
      </c>
      <c r="C12">
        <f>AVERAGEIFS(HRDataset_v14!$H$2:$H$312, HRDataset_v14!$AB$2:$AB$312, B12)</f>
        <v>3</v>
      </c>
      <c r="E12" t="s">
        <v>91</v>
      </c>
      <c r="F12">
        <v>14</v>
      </c>
      <c r="G12">
        <v>3</v>
      </c>
    </row>
    <row r="13" spans="1:7" x14ac:dyDescent="0.35">
      <c r="A13" t="str">
        <v>Kelley Spirea</v>
      </c>
      <c r="B13">
        <v>18</v>
      </c>
      <c r="C13">
        <f>AVERAGEIFS(HRDataset_v14!$H$2:$H$312, HRDataset_v14!$AB$2:$AB$312, B13)</f>
        <v>3.0909090909090908</v>
      </c>
      <c r="E13" t="s">
        <v>127</v>
      </c>
      <c r="F13">
        <v>3</v>
      </c>
      <c r="G13">
        <v>3</v>
      </c>
    </row>
    <row r="14" spans="1:7" x14ac:dyDescent="0.35">
      <c r="A14" t="str">
        <v>Brandon R. LeBlanc</v>
      </c>
      <c r="B14">
        <v>3</v>
      </c>
      <c r="C14">
        <f>AVERAGEIFS(HRDataset_v14!$H$2:$H$312, HRDataset_v14!$AB$2:$AB$312, B14)</f>
        <v>3</v>
      </c>
      <c r="E14" t="s">
        <v>127</v>
      </c>
      <c r="F14">
        <v>1</v>
      </c>
      <c r="G14">
        <v>3</v>
      </c>
    </row>
    <row r="15" spans="1:7" x14ac:dyDescent="0.35">
      <c r="A15" t="str">
        <v>Janet King</v>
      </c>
      <c r="B15">
        <v>2</v>
      </c>
      <c r="C15">
        <f>AVERAGEIFS(HRDataset_v14!$H$2:$H$312, HRDataset_v14!$AB$2:$AB$312, B15)</f>
        <v>3.1052631578947367</v>
      </c>
      <c r="E15" t="s">
        <v>160</v>
      </c>
      <c r="F15">
        <v>21</v>
      </c>
      <c r="G15">
        <v>3</v>
      </c>
    </row>
    <row r="16" spans="1:7" x14ac:dyDescent="0.35">
      <c r="A16" t="str">
        <v>Brandon R. LeBlanc</v>
      </c>
      <c r="B16">
        <v>1</v>
      </c>
      <c r="C16">
        <f>AVERAGEIFS(HRDataset_v14!$H$2:$H$312, HRDataset_v14!$AB$2:$AB$312, B16)</f>
        <v>3</v>
      </c>
      <c r="E16" t="s">
        <v>197</v>
      </c>
      <c r="F16">
        <v>13</v>
      </c>
      <c r="G16">
        <v>3</v>
      </c>
    </row>
    <row r="17" spans="1:7" x14ac:dyDescent="0.35">
      <c r="A17" t="str">
        <v>John Smith</v>
      </c>
      <c r="B17">
        <v>17</v>
      </c>
      <c r="C17">
        <f>AVERAGEIFS(HRDataset_v14!$H$2:$H$312, HRDataset_v14!$AB$2:$AB$312, B17)</f>
        <v>2.7142857142857144</v>
      </c>
      <c r="E17" t="s">
        <v>235</v>
      </c>
      <c r="F17">
        <v>9</v>
      </c>
      <c r="G17">
        <v>3</v>
      </c>
    </row>
    <row r="18" spans="1:7" x14ac:dyDescent="0.35">
      <c r="A18" t="str">
        <v>Jennifer Zamora</v>
      </c>
      <c r="B18">
        <v>5</v>
      </c>
      <c r="C18">
        <f>AVERAGEIFS(HRDataset_v14!$H$2:$H$312, HRDataset_v14!$AB$2:$AB$312, B18)</f>
        <v>3.1428571428571428</v>
      </c>
      <c r="E18" t="s">
        <v>47</v>
      </c>
      <c r="F18">
        <v>30</v>
      </c>
      <c r="G18">
        <v>3</v>
      </c>
    </row>
    <row r="19" spans="1:7" x14ac:dyDescent="0.35">
      <c r="A19" t="str">
        <v>Lynn Daneault</v>
      </c>
      <c r="B19">
        <v>21</v>
      </c>
      <c r="C19">
        <f>AVERAGEIFS(HRDataset_v14!$H$2:$H$312, HRDataset_v14!$AB$2:$AB$312, B19)</f>
        <v>3</v>
      </c>
      <c r="E19" t="s">
        <v>63</v>
      </c>
      <c r="F19">
        <v>20</v>
      </c>
      <c r="G19">
        <v>2.9545454545454546</v>
      </c>
    </row>
    <row r="20" spans="1:7" x14ac:dyDescent="0.35">
      <c r="A20" t="str">
        <v>Eric Dougall</v>
      </c>
      <c r="B20">
        <v>6</v>
      </c>
      <c r="C20">
        <f>AVERAGEIFS(HRDataset_v14!$H$2:$H$312, HRDataset_v14!$AB$2:$AB$312, B20)</f>
        <v>3.25</v>
      </c>
      <c r="E20" t="s">
        <v>72</v>
      </c>
      <c r="F20">
        <v>11</v>
      </c>
      <c r="G20">
        <v>2.9047619047619047</v>
      </c>
    </row>
    <row r="21" spans="1:7" x14ac:dyDescent="0.35">
      <c r="A21" t="str">
        <v>Debra Houlihan</v>
      </c>
      <c r="B21">
        <v>15</v>
      </c>
      <c r="C21">
        <f>AVERAGEIFS(HRDataset_v14!$H$2:$H$312, HRDataset_v14!$AB$2:$AB$312, B21)</f>
        <v>2.6666666666666665</v>
      </c>
      <c r="E21" t="s">
        <v>47</v>
      </c>
      <c r="F21">
        <v>22</v>
      </c>
      <c r="G21">
        <v>2.8571428571428572</v>
      </c>
    </row>
    <row r="22" spans="1:7" x14ac:dyDescent="0.35">
      <c r="A22" t="str">
        <v>Brian Champaigne</v>
      </c>
      <c r="B22">
        <v>13</v>
      </c>
      <c r="C22">
        <f>AVERAGEIFS(HRDataset_v14!$H$2:$H$312, HRDataset_v14!$AB$2:$AB$312, B22)</f>
        <v>3</v>
      </c>
      <c r="E22" t="s">
        <v>87</v>
      </c>
      <c r="F22">
        <v>7</v>
      </c>
      <c r="G22">
        <v>2.8571428571428572</v>
      </c>
    </row>
    <row r="23" spans="1:7" x14ac:dyDescent="0.35">
      <c r="A23" t="str">
        <v>Board of Directors</v>
      </c>
      <c r="B23">
        <v>9</v>
      </c>
      <c r="C23">
        <f>AVERAGEIFS(HRDataset_v14!$H$2:$H$312, HRDataset_v14!$AB$2:$AB$312, B23)</f>
        <v>3</v>
      </c>
      <c r="E23" t="s">
        <v>83</v>
      </c>
      <c r="F23">
        <v>12</v>
      </c>
      <c r="G23">
        <v>2.8181818181818183</v>
      </c>
    </row>
    <row r="24" spans="1:7" x14ac:dyDescent="0.35">
      <c r="A24" t="str">
        <v>Michael Albert</v>
      </c>
      <c r="B24">
        <v>30</v>
      </c>
      <c r="C24">
        <f>AVERAGEIFS(HRDataset_v14!$H$2:$H$312, HRDataset_v14!$AB$2:$AB$312, B24)</f>
        <v>3</v>
      </c>
      <c r="E24" t="s">
        <v>142</v>
      </c>
      <c r="F24">
        <v>17</v>
      </c>
      <c r="G24">
        <v>2.7142857142857144</v>
      </c>
    </row>
    <row r="25" spans="1:7" x14ac:dyDescent="0.35">
      <c r="E25" t="s">
        <v>182</v>
      </c>
      <c r="F25">
        <v>15</v>
      </c>
      <c r="G25">
        <v>2.6666666666666665</v>
      </c>
    </row>
  </sheetData>
  <mergeCells count="1">
    <mergeCell ref="E1:G1"/>
  </mergeCells>
  <conditionalFormatting sqref="G3:G25">
    <cfRule type="colorScale" priority="1">
      <colorScale>
        <cfvo type="min"/>
        <cfvo type="percentile" val="50"/>
        <cfvo type="max"/>
        <color rgb="FFFF3300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4F31-0BD7-404A-90CF-FF5B1DBBCF3B}">
  <dimension ref="A1:D7"/>
  <sheetViews>
    <sheetView workbookViewId="0"/>
  </sheetViews>
  <sheetFormatPr defaultRowHeight="14.5" x14ac:dyDescent="0.35"/>
  <cols>
    <col min="1" max="1" width="21.453125" customWidth="1"/>
    <col min="2" max="2" width="13.6328125" customWidth="1"/>
    <col min="3" max="3" width="15.08984375" customWidth="1"/>
    <col min="4" max="4" width="16.54296875" customWidth="1"/>
  </cols>
  <sheetData>
    <row r="1" spans="1:4" x14ac:dyDescent="0.35">
      <c r="A1" s="2" t="str" cm="1">
        <f t="array" ref="A1:A7">_xlfn.UNIQUE(_xlfn._xlws.FILTER(HRDataset_v14!Z:Z, (HRDataset_v14!Z:Z&lt;&gt;0)*(HRDataset_v14!Z:Z&lt;&gt;"")))</f>
        <v>Department</v>
      </c>
      <c r="B1" s="6" t="s">
        <v>488</v>
      </c>
      <c r="C1" s="6" t="s">
        <v>489</v>
      </c>
      <c r="D1" s="6" t="s">
        <v>490</v>
      </c>
    </row>
    <row r="2" spans="1:4" x14ac:dyDescent="0.35">
      <c r="A2" s="3" t="str">
        <v xml:space="preserve">Production       </v>
      </c>
      <c r="B2" s="7">
        <f>AVERAGEIFS(HRDataset_v14!$J$2:$J$312, HRDataset_v14!$Z$2:$Z$312, $A2)</f>
        <v>59953.545454545456</v>
      </c>
      <c r="C2" s="7">
        <f>_xlfn.MINIFS(HRDataset_v14!$J$2:$J$312, HRDataset_v14!$Z$2:$Z$312, $A2)</f>
        <v>45046</v>
      </c>
      <c r="D2" s="7">
        <f>_xlfn.MAXIFS(HRDataset_v14!$J$2:$J$312, HRDataset_v14!$Z$2:$Z$312, $A2)</f>
        <v>170500</v>
      </c>
    </row>
    <row r="3" spans="1:4" x14ac:dyDescent="0.35">
      <c r="A3" s="3" t="str">
        <v>IT/IS</v>
      </c>
      <c r="B3" s="7">
        <f>AVERAGEIFS(HRDataset_v14!$J$2:$J$312, HRDataset_v14!$Z$2:$Z$312, $A3)</f>
        <v>97064.639999999999</v>
      </c>
      <c r="C3" s="7">
        <f>_xlfn.MINIFS(HRDataset_v14!$J$2:$J$312, HRDataset_v14!$Z$2:$Z$312, $A3)</f>
        <v>50178</v>
      </c>
      <c r="D3" s="7">
        <f>_xlfn.MAXIFS(HRDataset_v14!$J$2:$J$312, HRDataset_v14!$Z$2:$Z$312, $A3)</f>
        <v>220450</v>
      </c>
    </row>
    <row r="4" spans="1:4" x14ac:dyDescent="0.35">
      <c r="A4" s="3" t="str">
        <v>Software Engineering</v>
      </c>
      <c r="B4" s="7">
        <f>AVERAGEIFS(HRDataset_v14!$J$2:$J$312, HRDataset_v14!$Z$2:$Z$312, $A4)</f>
        <v>94989.454545454544</v>
      </c>
      <c r="C4" s="7">
        <f>_xlfn.MINIFS(HRDataset_v14!$J$2:$J$312, HRDataset_v14!$Z$2:$Z$312, $A4)</f>
        <v>77692</v>
      </c>
      <c r="D4" s="7">
        <f>_xlfn.MAXIFS(HRDataset_v14!$J$2:$J$312, HRDataset_v14!$Z$2:$Z$312, $A4)</f>
        <v>108987</v>
      </c>
    </row>
    <row r="5" spans="1:4" x14ac:dyDescent="0.35">
      <c r="A5" s="3" t="str">
        <v>Admin Offices</v>
      </c>
      <c r="B5" s="7">
        <f>AVERAGEIFS(HRDataset_v14!$J$2:$J$312, HRDataset_v14!$Z$2:$Z$312, $A5)</f>
        <v>71791.888888888891</v>
      </c>
      <c r="C5" s="7">
        <f>_xlfn.MINIFS(HRDataset_v14!$J$2:$J$312, HRDataset_v14!$Z$2:$Z$312, $A5)</f>
        <v>49920</v>
      </c>
      <c r="D5" s="7">
        <f>_xlfn.MAXIFS(HRDataset_v14!$J$2:$J$312, HRDataset_v14!$Z$2:$Z$312, $A5)</f>
        <v>106367</v>
      </c>
    </row>
    <row r="6" spans="1:4" x14ac:dyDescent="0.35">
      <c r="A6" s="3" t="str">
        <v>Sales</v>
      </c>
      <c r="B6" s="7">
        <f>AVERAGEIFS(HRDataset_v14!$J$2:$J$312, HRDataset_v14!$Z$2:$Z$312, $A6)</f>
        <v>69061.258064516136</v>
      </c>
      <c r="C6" s="7">
        <f>_xlfn.MINIFS(HRDataset_v14!$J$2:$J$312, HRDataset_v14!$Z$2:$Z$312, $A6)</f>
        <v>55875</v>
      </c>
      <c r="D6" s="7">
        <f>_xlfn.MAXIFS(HRDataset_v14!$J$2:$J$312, HRDataset_v14!$Z$2:$Z$312, $A6)</f>
        <v>180000</v>
      </c>
    </row>
    <row r="7" spans="1:4" x14ac:dyDescent="0.35">
      <c r="A7" s="3" t="str">
        <v>Executive Office</v>
      </c>
      <c r="B7" s="7">
        <f>AVERAGEIFS(HRDataset_v14!$J$2:$J$312, HRDataset_v14!$Z$2:$Z$312, $A7)</f>
        <v>250000</v>
      </c>
      <c r="C7" s="7">
        <f>_xlfn.MINIFS(HRDataset_v14!$J$2:$J$312, HRDataset_v14!$Z$2:$Z$312, $A7)</f>
        <v>250000</v>
      </c>
      <c r="D7" s="7">
        <f>_xlfn.MAXIFS(HRDataset_v14!$J$2:$J$312, HRDataset_v14!$Z$2:$Z$312, $A7)</f>
        <v>250000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87CF-0E9D-4492-B62B-19055A730F8F}">
  <dimension ref="A1:D7"/>
  <sheetViews>
    <sheetView workbookViewId="0">
      <selection sqref="A1:A7"/>
    </sheetView>
  </sheetViews>
  <sheetFormatPr defaultRowHeight="14.5" x14ac:dyDescent="0.35"/>
  <cols>
    <col min="1" max="1" width="20.81640625" customWidth="1"/>
    <col min="2" max="2" width="13.7265625" customWidth="1"/>
    <col min="3" max="3" width="19.1796875" customWidth="1"/>
    <col min="4" max="4" width="19.6328125" customWidth="1"/>
  </cols>
  <sheetData>
    <row r="1" spans="1:4" x14ac:dyDescent="0.35">
      <c r="A1" s="2" t="str" cm="1">
        <f t="array" ref="A1:A7">_xlfn.UNIQUE(_xlfn._xlws.FILTER(HRDataset_v14!Z:Z, (HRDataset_v14!Z:Z&lt;&gt;0)*(HRDataset_v14!Z:Z&lt;&gt;"")))</f>
        <v>Department</v>
      </c>
      <c r="B1" s="2" t="s">
        <v>491</v>
      </c>
      <c r="C1" s="2" t="s">
        <v>492</v>
      </c>
      <c r="D1" s="2" t="s">
        <v>493</v>
      </c>
    </row>
    <row r="2" spans="1:4" x14ac:dyDescent="0.35">
      <c r="A2" s="3" t="str">
        <v xml:space="preserve">Production       </v>
      </c>
      <c r="B2">
        <f>COUNTIFS(HRDataset_v14!$Z$2:$Z$312, $A2)</f>
        <v>209</v>
      </c>
      <c r="C2">
        <f>COUNTIFS(HRDataset_v14!$Z$2:$Z$312, $A2, HRDataset_v14!$K$2:$K$312, 1)</f>
        <v>83</v>
      </c>
      <c r="D2" s="9">
        <f>C2/B2</f>
        <v>0.39712918660287083</v>
      </c>
    </row>
    <row r="3" spans="1:4" x14ac:dyDescent="0.35">
      <c r="A3" s="3" t="str">
        <v>IT/IS</v>
      </c>
      <c r="B3">
        <f>COUNTIFS(HRDataset_v14!$Z$2:$Z$312, $A3)</f>
        <v>50</v>
      </c>
      <c r="C3">
        <f>COUNTIFS(HRDataset_v14!$Z$2:$Z$312, $A3, HRDataset_v14!$K$2:$K$312, 1)</f>
        <v>10</v>
      </c>
      <c r="D3" s="9">
        <f t="shared" ref="D3:D7" si="0">C3/B3</f>
        <v>0.2</v>
      </c>
    </row>
    <row r="4" spans="1:4" x14ac:dyDescent="0.35">
      <c r="A4" s="3" t="str">
        <v>Software Engineering</v>
      </c>
      <c r="B4">
        <f>COUNTIFS(HRDataset_v14!$Z$2:$Z$312, $A4)</f>
        <v>11</v>
      </c>
      <c r="C4">
        <f>COUNTIFS(HRDataset_v14!$Z$2:$Z$312, $A4, HRDataset_v14!$K$2:$K$312, 1)</f>
        <v>4</v>
      </c>
      <c r="D4" s="9">
        <f t="shared" si="0"/>
        <v>0.36363636363636365</v>
      </c>
    </row>
    <row r="5" spans="1:4" x14ac:dyDescent="0.35">
      <c r="A5" s="3" t="str">
        <v>Admin Offices</v>
      </c>
      <c r="B5">
        <f>COUNTIFS(HRDataset_v14!$Z$2:$Z$312, $A5)</f>
        <v>9</v>
      </c>
      <c r="C5">
        <f>COUNTIFS(HRDataset_v14!$Z$2:$Z$312, $A5, HRDataset_v14!$K$2:$K$312, 1)</f>
        <v>2</v>
      </c>
      <c r="D5" s="9">
        <f t="shared" si="0"/>
        <v>0.22222222222222221</v>
      </c>
    </row>
    <row r="6" spans="1:4" x14ac:dyDescent="0.35">
      <c r="A6" s="3" t="str">
        <v>Sales</v>
      </c>
      <c r="B6">
        <f>COUNTIFS(HRDataset_v14!$Z$2:$Z$312, $A6)</f>
        <v>31</v>
      </c>
      <c r="C6">
        <f>COUNTIFS(HRDataset_v14!$Z$2:$Z$312, $A6, HRDataset_v14!$K$2:$K$312, 1)</f>
        <v>5</v>
      </c>
      <c r="D6" s="9">
        <f t="shared" si="0"/>
        <v>0.16129032258064516</v>
      </c>
    </row>
    <row r="7" spans="1:4" x14ac:dyDescent="0.35">
      <c r="A7" s="3" t="str">
        <v>Executive Office</v>
      </c>
      <c r="B7">
        <f>COUNTIFS(HRDataset_v14!$Z$2:$Z$312, $A7)</f>
        <v>1</v>
      </c>
      <c r="C7">
        <f>COUNTIFS(HRDataset_v14!$Z$2:$Z$312, $A7, HRDataset_v14!$K$2:$K$312, 1)</f>
        <v>0</v>
      </c>
      <c r="D7" s="9">
        <f t="shared" si="0"/>
        <v>0</v>
      </c>
    </row>
  </sheetData>
  <conditionalFormatting sqref="D2:D7">
    <cfRule type="colorScale" priority="1">
      <colorScale>
        <cfvo type="min"/>
        <cfvo type="percentile" val="50"/>
        <cfvo type="max"/>
        <color rgb="FF92D050"/>
        <color rgb="FFFFFF00"/>
        <color rgb="FFFF0000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5E10-C723-487A-B446-B30824669B29}">
  <dimension ref="A1:B10"/>
  <sheetViews>
    <sheetView zoomScale="85" zoomScaleNormal="85" workbookViewId="0">
      <selection activeCell="M12" sqref="M12"/>
    </sheetView>
  </sheetViews>
  <sheetFormatPr defaultRowHeight="14.5" x14ac:dyDescent="0.35"/>
  <cols>
    <col min="1" max="1" width="25.08984375" customWidth="1"/>
    <col min="2" max="2" width="14.54296875" customWidth="1"/>
  </cols>
  <sheetData>
    <row r="1" spans="1:2" x14ac:dyDescent="0.35">
      <c r="A1" s="2" t="str" cm="1">
        <f t="array" ref="A1:A10">_xlfn.UNIQUE(_xlfn._xlws.FILTER(HRDataset_v14!AC:AC, (HRDataset_v14!AC:AC&lt;&gt;0)*(HRDataset_v14!AC:AC&lt;&gt;"")))</f>
        <v>RecruitmentSource</v>
      </c>
      <c r="B1" s="6" t="s">
        <v>494</v>
      </c>
    </row>
    <row r="2" spans="1:2" x14ac:dyDescent="0.35">
      <c r="A2" s="3" t="str">
        <v>LinkedIn</v>
      </c>
      <c r="B2">
        <f>COUNTIFS(HRDataset_v14!$AC$2:$AC$312, $A2)</f>
        <v>76</v>
      </c>
    </row>
    <row r="3" spans="1:2" x14ac:dyDescent="0.35">
      <c r="A3" s="3" t="str">
        <v>Indeed</v>
      </c>
      <c r="B3">
        <f>COUNTIFS(HRDataset_v14!$AC$2:$AC$312, $A3)</f>
        <v>87</v>
      </c>
    </row>
    <row r="4" spans="1:2" x14ac:dyDescent="0.35">
      <c r="A4" s="3" t="str">
        <v>Google Search</v>
      </c>
      <c r="B4">
        <f>COUNTIFS(HRDataset_v14!$AC$2:$AC$312, $A4)</f>
        <v>49</v>
      </c>
    </row>
    <row r="5" spans="1:2" x14ac:dyDescent="0.35">
      <c r="A5" s="3" t="str">
        <v>Employee Referral</v>
      </c>
      <c r="B5">
        <f>COUNTIFS(HRDataset_v14!$AC$2:$AC$312, $A5)</f>
        <v>31</v>
      </c>
    </row>
    <row r="6" spans="1:2" x14ac:dyDescent="0.35">
      <c r="A6" s="3" t="str">
        <v>Diversity Job Fair</v>
      </c>
      <c r="B6">
        <f>COUNTIFS(HRDataset_v14!$AC$2:$AC$312, $A6)</f>
        <v>29</v>
      </c>
    </row>
    <row r="7" spans="1:2" x14ac:dyDescent="0.35">
      <c r="A7" s="3" t="str">
        <v>On-line Web application</v>
      </c>
      <c r="B7">
        <f>COUNTIFS(HRDataset_v14!$AC$2:$AC$312, $A7)</f>
        <v>1</v>
      </c>
    </row>
    <row r="8" spans="1:2" x14ac:dyDescent="0.35">
      <c r="A8" s="3" t="str">
        <v>CareerBuilder</v>
      </c>
      <c r="B8">
        <f>COUNTIFS(HRDataset_v14!$AC$2:$AC$312, $A8)</f>
        <v>23</v>
      </c>
    </row>
    <row r="9" spans="1:2" x14ac:dyDescent="0.35">
      <c r="A9" s="3" t="str">
        <v>Website</v>
      </c>
      <c r="B9">
        <f>COUNTIFS(HRDataset_v14!$AC$2:$AC$312, $A9)</f>
        <v>13</v>
      </c>
    </row>
    <row r="10" spans="1:2" x14ac:dyDescent="0.35">
      <c r="A10" s="3" t="str">
        <v>Other</v>
      </c>
      <c r="B10">
        <f>COUNTIFS(HRDataset_v14!$AC$2:$AC$312, $A10)</f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C28C-B888-4CBC-ACB0-78BCB43007A4}">
  <dimension ref="A1:B7"/>
  <sheetViews>
    <sheetView workbookViewId="0"/>
  </sheetViews>
  <sheetFormatPr defaultRowHeight="14.5" x14ac:dyDescent="0.35"/>
  <cols>
    <col min="1" max="1" width="20.81640625" customWidth="1"/>
    <col min="2" max="2" width="16.36328125" customWidth="1"/>
  </cols>
  <sheetData>
    <row r="1" spans="1:2" x14ac:dyDescent="0.35">
      <c r="A1" s="2" t="str" cm="1">
        <f t="array" ref="A1:A7">_xlfn.UNIQUE(_xlfn._xlws.FILTER(HRDataset_v14!Z:Z, (HRDataset_v14!Z:Z&lt;&gt;0)*(HRDataset_v14!Z:Z&lt;&gt;"")))</f>
        <v>Department</v>
      </c>
      <c r="B1" s="6" t="s">
        <v>30</v>
      </c>
    </row>
    <row r="2" spans="1:2" x14ac:dyDescent="0.35">
      <c r="A2" s="3" t="str">
        <v xml:space="preserve">Production       </v>
      </c>
      <c r="B2" s="8">
        <f>AVERAGEIFS(HRDataset_v14!$AE$2:$AE$312, HRDataset_v14!$Z$2:$Z$312, $A2)</f>
        <v>4.129569377990431</v>
      </c>
    </row>
    <row r="3" spans="1:2" x14ac:dyDescent="0.35">
      <c r="A3" s="3" t="str">
        <v>IT/IS</v>
      </c>
      <c r="B3" s="8">
        <f>AVERAGEIFS(HRDataset_v14!$AE$2:$AE$312, HRDataset_v14!$Z$2:$Z$312, $A3)</f>
        <v>4.1539999999999999</v>
      </c>
    </row>
    <row r="4" spans="1:2" x14ac:dyDescent="0.35">
      <c r="A4" s="3" t="str">
        <v>Software Engineering</v>
      </c>
      <c r="B4" s="8">
        <f>AVERAGEIFS(HRDataset_v14!$AE$2:$AE$312, HRDataset_v14!$Z$2:$Z$312, $A4)</f>
        <v>4.0618181818181824</v>
      </c>
    </row>
    <row r="5" spans="1:2" x14ac:dyDescent="0.35">
      <c r="A5" s="3" t="str">
        <v>Admin Offices</v>
      </c>
      <c r="B5" s="8">
        <f>AVERAGEIFS(HRDataset_v14!$AE$2:$AE$312, HRDataset_v14!$Z$2:$Z$312, $A5)</f>
        <v>4.3933333333333335</v>
      </c>
    </row>
    <row r="6" spans="1:2" x14ac:dyDescent="0.35">
      <c r="A6" s="3" t="str">
        <v>Sales</v>
      </c>
      <c r="B6" s="8">
        <f>AVERAGEIFS(HRDataset_v14!$AE$2:$AE$312, HRDataset_v14!$Z$2:$Z$312, $A6)</f>
        <v>3.818709677419355</v>
      </c>
    </row>
    <row r="7" spans="1:2" x14ac:dyDescent="0.35">
      <c r="A7" s="3" t="str">
        <v>Executive Office</v>
      </c>
      <c r="B7" s="8">
        <f>AVERAGEIFS(HRDataset_v14!$AE$2:$AE$312, HRDataset_v14!$Z$2:$Z$312, $A7)</f>
        <v>4.83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HRDataset_v14</vt:lpstr>
      <vt:lpstr>Performance by Dept</vt:lpstr>
      <vt:lpstr>Top_Managers</vt:lpstr>
      <vt:lpstr>Salary Stats by Dept</vt:lpstr>
      <vt:lpstr>Turnover by Dept</vt:lpstr>
      <vt:lpstr>Recruitment Sources</vt:lpstr>
      <vt:lpstr>Engagement by 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Benavides, Yeuner Johan</dc:creator>
  <cp:lastModifiedBy>Benavides, Yeuner Johan</cp:lastModifiedBy>
  <dcterms:created xsi:type="dcterms:W3CDTF">2025-04-04T01:33:26Z</dcterms:created>
  <dcterms:modified xsi:type="dcterms:W3CDTF">2025-04-04T16:10:27Z</dcterms:modified>
</cp:coreProperties>
</file>