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yLam\Downloads\"/>
    </mc:Choice>
  </mc:AlternateContent>
  <bookViews>
    <workbookView xWindow="0" yWindow="0" windowWidth="20490" windowHeight="7710"/>
  </bookViews>
  <sheets>
    <sheet name="HSTECH 20240214" sheetId="1" r:id="rId1"/>
    <sheet name="工作表3" sheetId="3" r:id="rId2"/>
    <sheet name="Perf" sheetId="4" r:id="rId3"/>
    <sheet name="I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M20" i="1"/>
  <c r="N20" i="1"/>
  <c r="M21" i="1"/>
  <c r="N21" i="1"/>
  <c r="M17" i="1"/>
  <c r="N17" i="1"/>
  <c r="M2" i="1"/>
  <c r="N2" i="1"/>
  <c r="M25" i="1"/>
  <c r="N25" i="1"/>
  <c r="N32" i="1"/>
  <c r="M15" i="1"/>
  <c r="N15" i="1"/>
  <c r="M12" i="1"/>
  <c r="N12" i="1"/>
  <c r="M11" i="1"/>
  <c r="N11" i="1"/>
  <c r="M27" i="1"/>
  <c r="N27" i="1"/>
  <c r="M23" i="1"/>
  <c r="N23" i="1"/>
  <c r="M6" i="1"/>
  <c r="N6" i="1"/>
  <c r="M29" i="1"/>
  <c r="N29" i="1"/>
  <c r="M10" i="1"/>
  <c r="N10" i="1"/>
  <c r="M18" i="1"/>
  <c r="N18" i="1"/>
  <c r="M5" i="1"/>
  <c r="N5" i="1"/>
  <c r="M22" i="1"/>
  <c r="N22" i="1"/>
  <c r="M28" i="1"/>
  <c r="N28" i="1"/>
  <c r="M13" i="1"/>
  <c r="N13" i="1"/>
  <c r="M16" i="1"/>
  <c r="N16" i="1"/>
  <c r="M7" i="1"/>
  <c r="N7" i="1"/>
  <c r="M24" i="1"/>
  <c r="N24" i="1"/>
  <c r="M31" i="1"/>
  <c r="M14" i="1"/>
  <c r="N14" i="1"/>
  <c r="M19" i="1"/>
  <c r="N19" i="1"/>
  <c r="M8" i="1"/>
  <c r="N8" i="1"/>
  <c r="M30" i="1"/>
  <c r="N30" i="1"/>
  <c r="M9" i="1"/>
  <c r="N9" i="1"/>
  <c r="M3" i="1"/>
  <c r="N3" i="1"/>
  <c r="M4" i="1"/>
  <c r="N4" i="1"/>
  <c r="N26" i="1"/>
  <c r="M26" i="1"/>
  <c r="K24" i="1" l="1"/>
  <c r="K14" i="1"/>
  <c r="K11" i="1"/>
  <c r="P20" i="1"/>
  <c r="P26" i="1"/>
  <c r="F3" i="1"/>
  <c r="J3" i="1" s="1"/>
  <c r="F10" i="1"/>
  <c r="J10" i="1" s="1"/>
  <c r="K10" i="1" s="1"/>
  <c r="F2" i="1"/>
  <c r="J2" i="1" s="1"/>
  <c r="F6" i="1"/>
  <c r="J6" i="1" s="1"/>
  <c r="F5" i="1"/>
  <c r="J5" i="1" s="1"/>
  <c r="F11" i="1"/>
  <c r="J11" i="1" s="1"/>
  <c r="F4" i="1"/>
  <c r="J4" i="1" s="1"/>
  <c r="F8" i="1"/>
  <c r="J8" i="1" s="1"/>
  <c r="F12" i="1"/>
  <c r="J12" i="1" s="1"/>
  <c r="F15" i="1"/>
  <c r="J15" i="1" s="1"/>
  <c r="F16" i="1"/>
  <c r="J16" i="1" s="1"/>
  <c r="F9" i="1"/>
  <c r="J9" i="1" s="1"/>
  <c r="F19" i="1"/>
  <c r="J19" i="1" s="1"/>
  <c r="K19" i="1" s="1"/>
  <c r="F18" i="1"/>
  <c r="J18" i="1" s="1"/>
  <c r="F13" i="1"/>
  <c r="J13" i="1" s="1"/>
  <c r="K13" i="1" s="1"/>
  <c r="F21" i="1"/>
  <c r="J21" i="1" s="1"/>
  <c r="F17" i="1"/>
  <c r="J17" i="1" s="1"/>
  <c r="F24" i="1"/>
  <c r="J24" i="1" s="1"/>
  <c r="F32" i="1"/>
  <c r="F20" i="1"/>
  <c r="J20" i="1" s="1"/>
  <c r="F22" i="1"/>
  <c r="J22" i="1" s="1"/>
  <c r="K22" i="1" s="1"/>
  <c r="F26" i="1"/>
  <c r="J26" i="1" s="1"/>
  <c r="K26" i="1" s="1"/>
  <c r="L26" i="1" s="1"/>
  <c r="F23" i="1"/>
  <c r="J23" i="1" s="1"/>
  <c r="K23" i="1" s="1"/>
  <c r="F28" i="1"/>
  <c r="J28" i="1" s="1"/>
  <c r="F25" i="1"/>
  <c r="J25" i="1" s="1"/>
  <c r="F27" i="1"/>
  <c r="J27" i="1" s="1"/>
  <c r="K27" i="1" s="1"/>
  <c r="F29" i="1"/>
  <c r="J29" i="1" s="1"/>
  <c r="F14" i="1"/>
  <c r="J14" i="1" s="1"/>
  <c r="F30" i="1"/>
  <c r="J30" i="1" s="1"/>
  <c r="F31" i="1"/>
  <c r="J31" i="1" s="1"/>
  <c r="F7" i="1"/>
  <c r="J7" i="1" s="1"/>
  <c r="K7" i="1" s="1"/>
  <c r="K3" i="1" l="1"/>
  <c r="L3" i="1" s="1"/>
  <c r="L14" i="1"/>
  <c r="L20" i="1"/>
  <c r="L21" i="1"/>
  <c r="K6" i="1"/>
  <c r="L6" i="1" s="1"/>
  <c r="K20" i="1"/>
  <c r="K8" i="1"/>
  <c r="L8" i="1" s="1"/>
  <c r="L19" i="1"/>
  <c r="L5" i="1"/>
  <c r="K5" i="1"/>
  <c r="L29" i="1"/>
  <c r="L23" i="1"/>
  <c r="L13" i="1"/>
  <c r="K16" i="1"/>
  <c r="L16" i="1" s="1"/>
  <c r="K29" i="1"/>
  <c r="K17" i="1"/>
  <c r="L17" i="1" s="1"/>
  <c r="K9" i="1"/>
  <c r="L9" i="1" s="1"/>
  <c r="K2" i="1"/>
  <c r="L2" i="1" s="1"/>
  <c r="L22" i="1"/>
  <c r="K12" i="1"/>
  <c r="L12" i="1" s="1"/>
  <c r="L7" i="1"/>
  <c r="K31" i="1"/>
  <c r="L31" i="1" s="1"/>
  <c r="L27" i="1"/>
  <c r="L24" i="1"/>
  <c r="L15" i="1"/>
  <c r="L11" i="1"/>
  <c r="L10" i="1"/>
  <c r="K15" i="1"/>
  <c r="K18" i="1"/>
  <c r="L18" i="1" s="1"/>
  <c r="K4" i="1"/>
  <c r="L4" i="1" s="1"/>
  <c r="K25" i="1"/>
  <c r="L25" i="1" s="1"/>
  <c r="K21" i="1"/>
  <c r="K28" i="1"/>
  <c r="L28" i="1" s="1"/>
  <c r="K30" i="1"/>
  <c r="L30" i="1" s="1"/>
</calcChain>
</file>

<file path=xl/sharedStrings.xml><?xml version="1.0" encoding="utf-8"?>
<sst xmlns="http://schemas.openxmlformats.org/spreadsheetml/2006/main" count="157" uniqueCount="127">
  <si>
    <t>-</t>
  </si>
  <si>
    <t>Stock</t>
    <phoneticPr fontId="2" type="noConversion"/>
  </si>
  <si>
    <t>FAF</t>
    <phoneticPr fontId="2" type="noConversion"/>
  </si>
  <si>
    <t>Old</t>
    <phoneticPr fontId="2" type="noConversion"/>
  </si>
  <si>
    <t>New</t>
    <phoneticPr fontId="2" type="noConversion"/>
  </si>
  <si>
    <t>0002.HK</t>
  </si>
  <si>
    <t>0003.HK</t>
  </si>
  <si>
    <t>0005.HK</t>
  </si>
  <si>
    <t>0006.HK</t>
  </si>
  <si>
    <t>0011.HK</t>
  </si>
  <si>
    <t>0012.HK</t>
  </si>
  <si>
    <t>0016.HK</t>
  </si>
  <si>
    <t>0017.HK</t>
  </si>
  <si>
    <t>0020.HK</t>
  </si>
  <si>
    <t>0027.HK</t>
  </si>
  <si>
    <t>0066.HK</t>
  </si>
  <si>
    <t>0101.HK</t>
  </si>
  <si>
    <t>0175.HK</t>
  </si>
  <si>
    <t>0241.HK</t>
  </si>
  <si>
    <t>0267.HK</t>
  </si>
  <si>
    <t>0268.HK</t>
  </si>
  <si>
    <t>0285.HK</t>
  </si>
  <si>
    <t>0288.HK</t>
  </si>
  <si>
    <t>0291.HK</t>
  </si>
  <si>
    <t>0316.HK</t>
  </si>
  <si>
    <t>0322.HK</t>
  </si>
  <si>
    <t>0386.HK</t>
  </si>
  <si>
    <t>0388.HK</t>
  </si>
  <si>
    <t>0669.HK</t>
  </si>
  <si>
    <t>0688.HK</t>
  </si>
  <si>
    <t>0700.HK</t>
  </si>
  <si>
    <t>0762.HK</t>
  </si>
  <si>
    <t>0772.HK</t>
  </si>
  <si>
    <t>0823.HK</t>
  </si>
  <si>
    <t>0836.HK</t>
  </si>
  <si>
    <t>0857.HK</t>
  </si>
  <si>
    <t>0868.HK</t>
  </si>
  <si>
    <t>0881.HK</t>
  </si>
  <si>
    <t>0883.HK</t>
  </si>
  <si>
    <t>0939.HK</t>
  </si>
  <si>
    <t>0941.HK</t>
  </si>
  <si>
    <t>0960.HK</t>
  </si>
  <si>
    <t>0968.HK</t>
  </si>
  <si>
    <t>0981.HK</t>
  </si>
  <si>
    <t>0992.HK</t>
  </si>
  <si>
    <t>1024.HK</t>
  </si>
  <si>
    <t>1038.HK</t>
  </si>
  <si>
    <t>1044.HK</t>
  </si>
  <si>
    <t>1088.HK</t>
  </si>
  <si>
    <t>1093.HK</t>
  </si>
  <si>
    <t>1099.HK</t>
  </si>
  <si>
    <t>1109.HK</t>
  </si>
  <si>
    <t>1113.HK</t>
  </si>
  <si>
    <t>1177.HK</t>
  </si>
  <si>
    <t>1209.HK</t>
  </si>
  <si>
    <t>1211.HK</t>
  </si>
  <si>
    <t>1299.HK</t>
  </si>
  <si>
    <t>1347.HK</t>
  </si>
  <si>
    <t>1378.HK</t>
  </si>
  <si>
    <t>1398.HK</t>
  </si>
  <si>
    <t>1797.HK</t>
  </si>
  <si>
    <t>1810.HK</t>
  </si>
  <si>
    <t>1833.HK</t>
  </si>
  <si>
    <t>1876.HK</t>
  </si>
  <si>
    <t>1928.HK</t>
  </si>
  <si>
    <t>1929.HK</t>
  </si>
  <si>
    <t>1997.HK</t>
  </si>
  <si>
    <t>2015.HK</t>
  </si>
  <si>
    <t>2020.HK</t>
  </si>
  <si>
    <t>2269.HK</t>
  </si>
  <si>
    <t>2313.HK</t>
  </si>
  <si>
    <t>2318.HK</t>
  </si>
  <si>
    <t>2319.HK</t>
  </si>
  <si>
    <t>2331.HK</t>
  </si>
  <si>
    <t>2359.HK</t>
  </si>
  <si>
    <t>2382.HK</t>
  </si>
  <si>
    <t>2388.HK</t>
  </si>
  <si>
    <t>2628.HK</t>
  </si>
  <si>
    <t>2688.HK</t>
  </si>
  <si>
    <t>2899.HK</t>
  </si>
  <si>
    <t>3690.HK</t>
  </si>
  <si>
    <t>3692.HK</t>
  </si>
  <si>
    <t>3888.HK</t>
  </si>
  <si>
    <t>3968.HK</t>
  </si>
  <si>
    <t>3988.HK</t>
  </si>
  <si>
    <t>6060.HK</t>
  </si>
  <si>
    <t>6098.HK</t>
  </si>
  <si>
    <t>6618.HK</t>
  </si>
  <si>
    <t>6690.HK</t>
  </si>
  <si>
    <t>6862.HK</t>
  </si>
  <si>
    <t>9618.HK</t>
  </si>
  <si>
    <t>9626.HK</t>
  </si>
  <si>
    <t>9633.HK</t>
  </si>
  <si>
    <t>9698.HK</t>
  </si>
  <si>
    <t>9866.HK</t>
  </si>
  <si>
    <t>9868.HK</t>
  </si>
  <si>
    <t>9888.HK</t>
  </si>
  <si>
    <t>9898.HK</t>
  </si>
  <si>
    <t>9961.HK</t>
  </si>
  <si>
    <t>9988.HK</t>
  </si>
  <si>
    <t>9999.HK</t>
  </si>
  <si>
    <t>0001.HK</t>
    <phoneticPr fontId="2" type="noConversion"/>
  </si>
  <si>
    <t>RIC</t>
    <phoneticPr fontId="2" type="noConversion"/>
  </si>
  <si>
    <t>0780.HK</t>
  </si>
  <si>
    <t>IS 20240222</t>
    <phoneticPr fontId="2" type="noConversion"/>
  </si>
  <si>
    <t>0780.HK</t>
    <phoneticPr fontId="2" type="noConversion"/>
  </si>
  <si>
    <t>closing price</t>
    <phoneticPr fontId="2" type="noConversion"/>
  </si>
  <si>
    <t>%change</t>
    <phoneticPr fontId="2" type="noConversion"/>
  </si>
  <si>
    <t>idx pt cont</t>
    <phoneticPr fontId="2" type="noConversion"/>
  </si>
  <si>
    <t>Point Change % (round 2.dp)</t>
    <phoneticPr fontId="2" type="noConversion"/>
  </si>
  <si>
    <t>Trade Date</t>
  </si>
  <si>
    <t>Index</t>
  </si>
  <si>
    <t>Index Currency</t>
  </si>
  <si>
    <t>Daily High</t>
  </si>
  <si>
    <t>Daily Low</t>
  </si>
  <si>
    <t>Index Close</t>
  </si>
  <si>
    <t>Point Change</t>
  </si>
  <si>
    <t>% Change</t>
  </si>
  <si>
    <t>Hang Seng TECH Index 恒生科技指數</t>
  </si>
  <si>
    <t>HKD</t>
  </si>
  <si>
    <t>Idx MV (M)</t>
    <phoneticPr fontId="2" type="noConversion"/>
  </si>
  <si>
    <t xml:space="preserve">Index MV </t>
    <phoneticPr fontId="2" type="noConversion"/>
  </si>
  <si>
    <t>Stock Cap MV (Old)</t>
    <phoneticPr fontId="2" type="noConversion"/>
  </si>
  <si>
    <t>Stock Cap MV (New)</t>
    <phoneticPr fontId="2" type="noConversion"/>
  </si>
  <si>
    <t>Stock MV</t>
    <phoneticPr fontId="2" type="noConversion"/>
  </si>
  <si>
    <t>CF (New)</t>
    <phoneticPr fontId="2" type="noConversion"/>
  </si>
  <si>
    <t>CF (20240214)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</si>
</sst>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7" formatCode="_(* #,##0_);_(* \(#,##0\);_(* &quot;-&quot;??_);_(@_)"/>
    <numFmt numFmtId="180" formatCode="_(* #,##0.00000_);_(* \(#,##0.00000\);_(* &quot;-&quot;??_);_(@_)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0"/>
      <name val="Arial"/>
      <family val="2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43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Alignment="1"/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177" fontId="0" fillId="0" borderId="0" xfId="2" applyNumberFormat="1" applyFont="1">
      <alignment vertical="center"/>
    </xf>
    <xf numFmtId="177" fontId="3" fillId="0" borderId="0" xfId="2" applyNumberFormat="1" applyFont="1">
      <alignment vertical="center"/>
    </xf>
    <xf numFmtId="180" fontId="3" fillId="0" borderId="0" xfId="0" applyNumberFormat="1" applyFont="1">
      <alignment vertical="center"/>
    </xf>
    <xf numFmtId="43" fontId="0" fillId="0" borderId="0" xfId="0" applyNumberFormat="1">
      <alignment vertical="center"/>
    </xf>
  </cellXfs>
  <cellStyles count="3">
    <cellStyle name="一般" xfId="0" builtinId="0"/>
    <cellStyle name="一般 2" xfId="1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Q3" sqref="Q3"/>
    </sheetView>
  </sheetViews>
  <sheetFormatPr defaultRowHeight="16.5" x14ac:dyDescent="0.25"/>
  <cols>
    <col min="3" max="5" width="9" style="3" customWidth="1"/>
    <col min="6" max="6" width="11.625" style="2" customWidth="1"/>
    <col min="7" max="9" width="9" style="3" customWidth="1"/>
    <col min="10" max="10" width="18.625" style="3" bestFit="1" customWidth="1"/>
    <col min="11" max="11" width="15" style="3" hidden="1" customWidth="1"/>
    <col min="12" max="12" width="15" style="4" hidden="1" customWidth="1"/>
    <col min="13" max="13" width="23.25" style="4" hidden="1" customWidth="1"/>
    <col min="14" max="14" width="17.375" style="4" hidden="1" customWidth="1"/>
    <col min="15" max="15" width="0" hidden="1" customWidth="1"/>
    <col min="16" max="16" width="18.625" bestFit="1" customWidth="1"/>
  </cols>
  <sheetData>
    <row r="1" spans="1:17" x14ac:dyDescent="0.25">
      <c r="A1" t="s">
        <v>1</v>
      </c>
      <c r="B1" t="s">
        <v>102</v>
      </c>
      <c r="C1" s="3" t="s">
        <v>2</v>
      </c>
      <c r="D1" s="3" t="s">
        <v>3</v>
      </c>
      <c r="E1" s="3" t="s">
        <v>4</v>
      </c>
      <c r="F1" s="2" t="s">
        <v>104</v>
      </c>
      <c r="G1" s="3" t="s">
        <v>106</v>
      </c>
      <c r="H1" s="3" t="s">
        <v>107</v>
      </c>
      <c r="I1" s="3" t="s">
        <v>108</v>
      </c>
      <c r="J1" s="3" t="s">
        <v>124</v>
      </c>
      <c r="K1" s="3" t="s">
        <v>126</v>
      </c>
      <c r="L1" s="4" t="s">
        <v>125</v>
      </c>
      <c r="M1" s="5" t="s">
        <v>122</v>
      </c>
      <c r="N1" s="4" t="s">
        <v>123</v>
      </c>
      <c r="O1" s="3" t="s">
        <v>121</v>
      </c>
      <c r="P1" s="4">
        <v>13576000000</v>
      </c>
    </row>
    <row r="2" spans="1:17" x14ac:dyDescent="0.25">
      <c r="A2">
        <v>700</v>
      </c>
      <c r="B2" t="s">
        <v>30</v>
      </c>
      <c r="C2" s="3">
        <v>70</v>
      </c>
      <c r="D2" s="3">
        <v>9.07</v>
      </c>
      <c r="E2" s="3">
        <v>8</v>
      </c>
      <c r="F2" s="2">
        <f>VLOOKUP(B2,IS!A:B,2,FALSE)</f>
        <v>9431780352</v>
      </c>
      <c r="G2" s="3">
        <v>290</v>
      </c>
      <c r="H2" s="3">
        <v>0.97</v>
      </c>
      <c r="I2" s="3">
        <v>2.8</v>
      </c>
      <c r="J2" s="5">
        <f>ROUND(F2*G2,0)</f>
        <v>2735216302080</v>
      </c>
      <c r="K2" s="6">
        <f>N2/J2/(C2/100)</f>
        <v>5.6724685940303288E-4</v>
      </c>
      <c r="L2" s="4">
        <f>K2/(C2/100)</f>
        <v>8.1035265629004702E-4</v>
      </c>
      <c r="M2" s="4">
        <f>D2/100*$P$1</f>
        <v>1231343200</v>
      </c>
      <c r="N2" s="4">
        <f>E2/100*$P$1</f>
        <v>1086080000</v>
      </c>
      <c r="Q2" s="7">
        <f>TRUNC(C2/100*R2*F2*G2/P1)</f>
        <v>0</v>
      </c>
    </row>
    <row r="3" spans="1:17" x14ac:dyDescent="0.25">
      <c r="A3">
        <v>9988</v>
      </c>
      <c r="B3" t="s">
        <v>99</v>
      </c>
      <c r="C3" s="3">
        <v>60</v>
      </c>
      <c r="D3" s="3">
        <v>9.52</v>
      </c>
      <c r="E3" s="3">
        <v>8</v>
      </c>
      <c r="F3" s="2">
        <f>VLOOKUP(B3,IS!A:B,2,FALSE)</f>
        <v>20000000000</v>
      </c>
      <c r="G3" s="3">
        <v>70.8</v>
      </c>
      <c r="H3" s="3">
        <v>2.16</v>
      </c>
      <c r="I3" s="3">
        <v>6.45</v>
      </c>
      <c r="J3" s="5">
        <f>ROUND(F3*G3,0)</f>
        <v>1416000000000</v>
      </c>
      <c r="K3" s="6">
        <f>N3/J3/(C3/100)</f>
        <v>1.2783427495291903E-3</v>
      </c>
      <c r="L3" s="4">
        <f>K3/(C3/100)</f>
        <v>2.1305712492153172E-3</v>
      </c>
      <c r="M3" s="4">
        <f>D3/100*$P$1</f>
        <v>1292435200</v>
      </c>
      <c r="N3" s="4">
        <f>E3/100*$P$1</f>
        <v>1086080000</v>
      </c>
    </row>
    <row r="4" spans="1:17" x14ac:dyDescent="0.25">
      <c r="A4">
        <v>9999</v>
      </c>
      <c r="B4" t="s">
        <v>100</v>
      </c>
      <c r="C4" s="3">
        <v>20</v>
      </c>
      <c r="D4" s="3">
        <v>7.1</v>
      </c>
      <c r="E4" s="3">
        <v>6.86</v>
      </c>
      <c r="F4" s="2">
        <f>VLOOKUP(B4,IS!A:B,2,FALSE)</f>
        <v>3224760064</v>
      </c>
      <c r="G4" s="3">
        <v>167.1</v>
      </c>
      <c r="H4" s="3">
        <v>1.83</v>
      </c>
      <c r="I4" s="3">
        <v>4.07</v>
      </c>
      <c r="J4" s="5">
        <f>ROUND(F4*G4,0)</f>
        <v>538857406694</v>
      </c>
      <c r="K4" s="6">
        <f>N4/J4/(C4/100)</f>
        <v>8.6415588653944529E-3</v>
      </c>
      <c r="L4" s="4">
        <f>K4/(C4/100)</f>
        <v>4.3207794326972263E-2</v>
      </c>
      <c r="M4" s="4">
        <f>D4/100*$P$1</f>
        <v>963895999.99999988</v>
      </c>
      <c r="N4" s="4">
        <f>E4/100*$P$1</f>
        <v>931313600.00000012</v>
      </c>
    </row>
    <row r="5" spans="1:17" x14ac:dyDescent="0.25">
      <c r="A5">
        <v>3690</v>
      </c>
      <c r="B5" t="s">
        <v>80</v>
      </c>
      <c r="C5" s="3">
        <v>95</v>
      </c>
      <c r="D5" s="3">
        <v>6.9</v>
      </c>
      <c r="E5" s="3">
        <v>8</v>
      </c>
      <c r="F5" s="2">
        <f>VLOOKUP(B5,IS!A:B,2,FALSE)</f>
        <v>5634440192</v>
      </c>
      <c r="G5" s="3">
        <v>71.099999999999994</v>
      </c>
      <c r="H5" s="3">
        <v>5.65</v>
      </c>
      <c r="I5" s="3">
        <v>11.79</v>
      </c>
      <c r="J5" s="5">
        <f>ROUND(F5*G5,0)</f>
        <v>400608697651</v>
      </c>
      <c r="K5" s="6">
        <f>N5/J5/(C5/100)</f>
        <v>2.8537625667306929E-3</v>
      </c>
      <c r="L5" s="4">
        <f>K5/(C5/100)</f>
        <v>3.0039605965586241E-3</v>
      </c>
      <c r="M5" s="4">
        <f>D5/100*$P$1</f>
        <v>936744000.00000012</v>
      </c>
      <c r="N5" s="4">
        <f>E5/100*$P$1</f>
        <v>1086080000</v>
      </c>
    </row>
    <row r="6" spans="1:17" x14ac:dyDescent="0.25">
      <c r="A6">
        <v>1810</v>
      </c>
      <c r="B6" t="s">
        <v>61</v>
      </c>
      <c r="C6" s="3">
        <v>70</v>
      </c>
      <c r="D6" s="3">
        <v>8.09</v>
      </c>
      <c r="E6" s="3">
        <v>8</v>
      </c>
      <c r="F6" s="2">
        <f>VLOOKUP(B6,IS!A:B,2,FALSE)</f>
        <v>20347000832</v>
      </c>
      <c r="G6" s="3">
        <v>12.56</v>
      </c>
      <c r="H6" s="3">
        <v>0.96</v>
      </c>
      <c r="I6" s="3">
        <v>2.4700000000000002</v>
      </c>
      <c r="J6" s="5">
        <f>ROUND(F6*G6,0)</f>
        <v>255558330450</v>
      </c>
      <c r="K6" s="6">
        <f>N6/J6/(C6/100)</f>
        <v>6.0711887357020305E-3</v>
      </c>
      <c r="L6" s="4">
        <f>K6/(C6/100)</f>
        <v>8.6731267652886152E-3</v>
      </c>
      <c r="M6" s="4">
        <f>D6/100*$P$1</f>
        <v>1098298400</v>
      </c>
      <c r="N6" s="4">
        <f>E6/100*$P$1</f>
        <v>1086080000</v>
      </c>
    </row>
    <row r="7" spans="1:17" x14ac:dyDescent="0.25">
      <c r="A7">
        <v>9618</v>
      </c>
      <c r="B7" t="s">
        <v>90</v>
      </c>
      <c r="C7" s="3">
        <v>55</v>
      </c>
      <c r="D7" s="3">
        <v>8.23</v>
      </c>
      <c r="E7" s="3">
        <v>8</v>
      </c>
      <c r="F7" s="2">
        <f>VLOOKUP(B7,IS!A:B,2,FALSE)</f>
        <v>2761440000</v>
      </c>
      <c r="G7" s="3">
        <v>89.1</v>
      </c>
      <c r="H7" s="3">
        <v>3.54</v>
      </c>
      <c r="I7" s="3">
        <v>9</v>
      </c>
      <c r="J7" s="5">
        <f>ROUND(F7*G7,0)</f>
        <v>246044304000</v>
      </c>
      <c r="K7" s="6">
        <f>N7/J7/(C7/100)</f>
        <v>8.0257533988305971E-3</v>
      </c>
      <c r="L7" s="4">
        <f>K7/(C7/100)</f>
        <v>1.4592278906964721E-2</v>
      </c>
      <c r="M7" s="4">
        <f>D7/100*$P$1</f>
        <v>1117304800</v>
      </c>
      <c r="N7" s="4">
        <f>E7/100*$P$1</f>
        <v>1086080000</v>
      </c>
    </row>
    <row r="8" spans="1:17" x14ac:dyDescent="0.25">
      <c r="A8">
        <v>9888</v>
      </c>
      <c r="B8" t="s">
        <v>96</v>
      </c>
      <c r="C8" s="3">
        <v>25</v>
      </c>
      <c r="D8" s="3">
        <v>4.46</v>
      </c>
      <c r="E8" s="3">
        <v>4.3099999999999996</v>
      </c>
      <c r="F8" s="2">
        <f>VLOOKUP(B8,IS!A:B,2,FALSE)</f>
        <v>2255399936</v>
      </c>
      <c r="G8" s="3">
        <v>102.6</v>
      </c>
      <c r="H8" s="3">
        <v>1.38</v>
      </c>
      <c r="I8" s="3">
        <v>1.95</v>
      </c>
      <c r="J8" s="5">
        <f>ROUND(F8*G8,0)</f>
        <v>231404033434</v>
      </c>
      <c r="K8" s="6">
        <f>N8/J8/(C8/100)</f>
        <v>1.0114354383833795E-2</v>
      </c>
      <c r="L8" s="4">
        <f>K8/(C8/100)</f>
        <v>4.0457417535335181E-2</v>
      </c>
      <c r="M8" s="4">
        <f>D8/100*$P$1</f>
        <v>605489600</v>
      </c>
      <c r="N8" s="4">
        <f>E8/100*$P$1</f>
        <v>585125600</v>
      </c>
    </row>
    <row r="9" spans="1:17" x14ac:dyDescent="0.25">
      <c r="A9">
        <v>9961</v>
      </c>
      <c r="B9" t="s">
        <v>98</v>
      </c>
      <c r="C9" s="3">
        <v>25</v>
      </c>
      <c r="D9" s="3">
        <v>2.66</v>
      </c>
      <c r="E9" s="3">
        <v>3.22</v>
      </c>
      <c r="F9" s="2">
        <f>VLOOKUP(B9,IS!A:B,2,FALSE)</f>
        <v>646150016</v>
      </c>
      <c r="G9" s="3">
        <v>317.2</v>
      </c>
      <c r="H9" s="3">
        <v>4.41</v>
      </c>
      <c r="I9" s="3">
        <v>3.6</v>
      </c>
      <c r="J9" s="5">
        <f>ROUND(F9*G9,0)</f>
        <v>204958785075</v>
      </c>
      <c r="K9" s="6">
        <f>N9/J9/(C9/100)</f>
        <v>8.5314166912149863E-3</v>
      </c>
      <c r="L9" s="4">
        <f>K9/(C9/100)</f>
        <v>3.4125666764859945E-2</v>
      </c>
      <c r="M9" s="4">
        <f>D9/100*$P$1</f>
        <v>361121600</v>
      </c>
      <c r="N9" s="4">
        <f>E9/100*$P$1</f>
        <v>437147200</v>
      </c>
    </row>
    <row r="10" spans="1:17" x14ac:dyDescent="0.25">
      <c r="A10">
        <v>2015</v>
      </c>
      <c r="B10" t="s">
        <v>67</v>
      </c>
      <c r="C10" s="3">
        <v>65</v>
      </c>
      <c r="D10" s="3">
        <v>7.57</v>
      </c>
      <c r="E10" s="3">
        <v>8</v>
      </c>
      <c r="F10" s="2">
        <f>VLOOKUP(B10,IS!A:B,2,FALSE)</f>
        <v>1648610048</v>
      </c>
      <c r="G10" s="3">
        <v>119.6</v>
      </c>
      <c r="H10" s="3">
        <v>2.31</v>
      </c>
      <c r="I10" s="3">
        <v>5.47</v>
      </c>
      <c r="J10" s="5">
        <f>ROUND(F10*G10,0)</f>
        <v>197173761741</v>
      </c>
      <c r="K10" s="6">
        <f>N10/J10/(C10/100)</f>
        <v>8.4742122528814398E-3</v>
      </c>
      <c r="L10" s="4">
        <f>K10/(C10/100)</f>
        <v>1.3037249619817599E-2</v>
      </c>
      <c r="M10" s="4">
        <f>D10/100*$P$1</f>
        <v>1027703200</v>
      </c>
      <c r="N10" s="4">
        <f>E10/100*$P$1</f>
        <v>1086080000</v>
      </c>
    </row>
    <row r="11" spans="1:17" x14ac:dyDescent="0.25">
      <c r="A11">
        <v>1024</v>
      </c>
      <c r="B11" t="s">
        <v>45</v>
      </c>
      <c r="C11" s="3">
        <v>70</v>
      </c>
      <c r="D11" s="3">
        <v>7.74</v>
      </c>
      <c r="E11" s="3">
        <v>7.88</v>
      </c>
      <c r="F11" s="2">
        <f>VLOOKUP(B11,IS!A:B,2,FALSE)</f>
        <v>3589449984</v>
      </c>
      <c r="G11" s="3">
        <v>43.6</v>
      </c>
      <c r="H11" s="3">
        <v>2.59</v>
      </c>
      <c r="I11" s="3">
        <v>6.25</v>
      </c>
      <c r="J11" s="5">
        <f>ROUND(F11*G11,0)</f>
        <v>156500019302</v>
      </c>
      <c r="K11" s="6">
        <f>N11/J11/(C11/100)</f>
        <v>9.7653004843187494E-3</v>
      </c>
      <c r="L11" s="4">
        <f>K11/(C11/100)</f>
        <v>1.3950429263312501E-2</v>
      </c>
      <c r="M11" s="4">
        <f>D11/100*$P$1</f>
        <v>1050782400</v>
      </c>
      <c r="N11" s="4">
        <f>E11/100*$P$1</f>
        <v>1069788799.9999999</v>
      </c>
    </row>
    <row r="12" spans="1:17" x14ac:dyDescent="0.25">
      <c r="A12">
        <v>992</v>
      </c>
      <c r="B12" t="s">
        <v>44</v>
      </c>
      <c r="C12" s="3">
        <v>65</v>
      </c>
      <c r="D12" s="3">
        <v>3.95</v>
      </c>
      <c r="E12" s="3">
        <v>3.87</v>
      </c>
      <c r="F12" s="2">
        <f>VLOOKUP(B12,IS!A:B,2,FALSE)</f>
        <v>12128100352</v>
      </c>
      <c r="G12" s="3">
        <v>8.16</v>
      </c>
      <c r="H12" s="3">
        <v>0.49</v>
      </c>
      <c r="I12" s="3">
        <v>0.62</v>
      </c>
      <c r="J12" s="5">
        <f>ROUND(F12*G12,0)</f>
        <v>98965298872</v>
      </c>
      <c r="K12" s="6">
        <f>N12/J12/(C12/100)</f>
        <v>8.1674502382050838E-3</v>
      </c>
      <c r="L12" s="4">
        <f>K12/(C12/100)</f>
        <v>1.2565308058777052E-2</v>
      </c>
      <c r="M12" s="4">
        <f>D12/100*$P$1</f>
        <v>536252000</v>
      </c>
      <c r="N12" s="4">
        <f>E12/100*$P$1</f>
        <v>525391200</v>
      </c>
    </row>
    <row r="13" spans="1:17" x14ac:dyDescent="0.25">
      <c r="A13">
        <v>6618</v>
      </c>
      <c r="B13" t="s">
        <v>87</v>
      </c>
      <c r="C13" s="3">
        <v>35</v>
      </c>
      <c r="D13" s="3">
        <v>1.93</v>
      </c>
      <c r="E13" s="3">
        <v>1.87</v>
      </c>
      <c r="F13" s="2">
        <f>VLOOKUP(B13,IS!A:B,2,FALSE)</f>
        <v>3188620032</v>
      </c>
      <c r="G13" s="3">
        <v>28.25</v>
      </c>
      <c r="H13" s="3">
        <v>1.8</v>
      </c>
      <c r="I13" s="3">
        <v>1.0900000000000001</v>
      </c>
      <c r="J13" s="5">
        <f>ROUND(F13*G13,0)</f>
        <v>90078515904</v>
      </c>
      <c r="K13" s="6">
        <f>N13/J13/(C13/100)</f>
        <v>8.0523782883736017E-3</v>
      </c>
      <c r="L13" s="4">
        <f>K13/(C13/100)</f>
        <v>2.3006795109638864E-2</v>
      </c>
      <c r="M13" s="4">
        <f>D13/100*$P$1</f>
        <v>262016799.99999997</v>
      </c>
      <c r="N13" s="4">
        <f>E13/100*$P$1</f>
        <v>253871200.00000003</v>
      </c>
    </row>
    <row r="14" spans="1:17" x14ac:dyDescent="0.25">
      <c r="A14">
        <v>9866</v>
      </c>
      <c r="B14" t="s">
        <v>94</v>
      </c>
      <c r="C14" s="3">
        <v>8</v>
      </c>
      <c r="D14" s="3">
        <v>0.28999999999999998</v>
      </c>
      <c r="E14" s="3">
        <v>0.38</v>
      </c>
      <c r="F14" s="2">
        <f>VLOOKUP(B14,IS!A:B,2,FALSE)</f>
        <v>1931469952</v>
      </c>
      <c r="G14" s="3">
        <v>45.9</v>
      </c>
      <c r="H14" s="3">
        <v>1.89</v>
      </c>
      <c r="I14" s="3">
        <v>0.17</v>
      </c>
      <c r="J14" s="5">
        <f>ROUND(F14*G14,0)</f>
        <v>88654470797</v>
      </c>
      <c r="K14" s="6">
        <f>N14/J14/(C14/100)</f>
        <v>7.2738576430803259E-3</v>
      </c>
      <c r="L14" s="4">
        <f>K14/(C14/100)</f>
        <v>9.0923220538504074E-2</v>
      </c>
      <c r="M14" s="4">
        <f>D14/100*$P$1</f>
        <v>39370400</v>
      </c>
      <c r="N14" s="4">
        <f>E14/100*$P$1</f>
        <v>51588800</v>
      </c>
    </row>
    <row r="15" spans="1:17" x14ac:dyDescent="0.25">
      <c r="A15">
        <v>981</v>
      </c>
      <c r="B15" t="s">
        <v>43</v>
      </c>
      <c r="C15" s="3">
        <v>70</v>
      </c>
      <c r="D15" s="3">
        <v>3.74</v>
      </c>
      <c r="E15" s="3">
        <v>3.62</v>
      </c>
      <c r="F15" s="2">
        <f>VLOOKUP(B15,IS!A:B,2,FALSE)</f>
        <v>5973000192</v>
      </c>
      <c r="G15" s="3">
        <v>14.56</v>
      </c>
      <c r="H15" s="3">
        <v>2.25</v>
      </c>
      <c r="I15" s="3">
        <v>2.63</v>
      </c>
      <c r="J15" s="5">
        <f>ROUND(F15*G15,0)</f>
        <v>86966882796</v>
      </c>
      <c r="K15" s="6">
        <f>N15/J15/(C15/100)</f>
        <v>8.0728792419064895E-3</v>
      </c>
      <c r="L15" s="4">
        <f>K15/(C15/100)</f>
        <v>1.1532684631294986E-2</v>
      </c>
      <c r="M15" s="4">
        <f>D15/100*$P$1</f>
        <v>507742400.00000006</v>
      </c>
      <c r="N15" s="4">
        <f>E15/100*$P$1</f>
        <v>491451200.00000006</v>
      </c>
    </row>
    <row r="16" spans="1:17" x14ac:dyDescent="0.25">
      <c r="A16">
        <v>6690</v>
      </c>
      <c r="B16" t="s">
        <v>88</v>
      </c>
      <c r="C16" s="3">
        <v>85</v>
      </c>
      <c r="D16" s="3">
        <v>3.52</v>
      </c>
      <c r="E16" s="3">
        <v>3.41</v>
      </c>
      <c r="F16" s="2">
        <f>VLOOKUP(B16,IS!A:B,2,FALSE)</f>
        <v>2858550016</v>
      </c>
      <c r="G16" s="3">
        <v>23.6</v>
      </c>
      <c r="H16" s="3">
        <v>1.07</v>
      </c>
      <c r="I16" s="3">
        <v>1.19</v>
      </c>
      <c r="J16" s="5">
        <f>ROUND(F16*G16,0)</f>
        <v>67461780378</v>
      </c>
      <c r="K16" s="6">
        <f>N16/J16/(C16/100)</f>
        <v>8.073270130418914E-3</v>
      </c>
      <c r="L16" s="4">
        <f>K16/(C16/100)</f>
        <v>9.4979648593163692E-3</v>
      </c>
      <c r="M16" s="4">
        <f>D16/100*$P$1</f>
        <v>477875200</v>
      </c>
      <c r="N16" s="4">
        <f>E16/100*$P$1</f>
        <v>462941600</v>
      </c>
    </row>
    <row r="17" spans="1:16" x14ac:dyDescent="0.25">
      <c r="A17">
        <v>285</v>
      </c>
      <c r="B17" t="s">
        <v>21</v>
      </c>
      <c r="C17" s="3">
        <v>35</v>
      </c>
      <c r="D17" s="3">
        <v>1.41</v>
      </c>
      <c r="E17" s="3">
        <v>1.36</v>
      </c>
      <c r="F17" s="2">
        <f>VLOOKUP(B17,IS!A:B,2,FALSE)</f>
        <v>2253199872</v>
      </c>
      <c r="G17" s="3">
        <v>29</v>
      </c>
      <c r="H17" s="3">
        <v>1.05</v>
      </c>
      <c r="I17" s="3">
        <v>0.46</v>
      </c>
      <c r="J17" s="5">
        <f>ROUND(F17*G17,0)</f>
        <v>65342796288</v>
      </c>
      <c r="K17" s="6">
        <f>N17/J17/(C17/100)</f>
        <v>8.0731863555929522E-3</v>
      </c>
      <c r="L17" s="4">
        <f>K17/(C17/100)</f>
        <v>2.3066246730265579E-2</v>
      </c>
      <c r="M17" s="4">
        <f>D17/100*$P$1</f>
        <v>191421600</v>
      </c>
      <c r="N17" s="4">
        <f>E17/100*$P$1</f>
        <v>184633600</v>
      </c>
    </row>
    <row r="18" spans="1:16" x14ac:dyDescent="0.25">
      <c r="A18">
        <v>2382</v>
      </c>
      <c r="B18" t="s">
        <v>75</v>
      </c>
      <c r="C18" s="3">
        <v>65</v>
      </c>
      <c r="D18" s="3">
        <v>2.16</v>
      </c>
      <c r="E18" s="3">
        <v>2.09</v>
      </c>
      <c r="F18" s="2">
        <f>VLOOKUP(B18,IS!A:B,2,FALSE)</f>
        <v>1096770048</v>
      </c>
      <c r="G18" s="3">
        <v>49.25</v>
      </c>
      <c r="H18" s="3">
        <v>2.2799999999999998</v>
      </c>
      <c r="I18" s="3">
        <v>1.54</v>
      </c>
      <c r="J18" s="5">
        <f>ROUND(F18*G18,0)</f>
        <v>54015924864</v>
      </c>
      <c r="K18" s="6">
        <f>N18/J18/(C18/100)</f>
        <v>8.0813318754362987E-3</v>
      </c>
      <c r="L18" s="4">
        <f>K18/(C18/100)</f>
        <v>1.2432818269901998E-2</v>
      </c>
      <c r="M18" s="4">
        <f>D18/100*$P$1</f>
        <v>293241600</v>
      </c>
      <c r="N18" s="4">
        <f>E18/100*$P$1</f>
        <v>283738400</v>
      </c>
    </row>
    <row r="19" spans="1:16" x14ac:dyDescent="0.25">
      <c r="A19">
        <v>9868</v>
      </c>
      <c r="B19" t="s">
        <v>95</v>
      </c>
      <c r="C19" s="3">
        <v>75</v>
      </c>
      <c r="D19" s="3">
        <v>2.41</v>
      </c>
      <c r="E19" s="3">
        <v>2.93</v>
      </c>
      <c r="F19" s="2">
        <f>VLOOKUP(B19,IS!A:B,2,FALSE)</f>
        <v>1538140032</v>
      </c>
      <c r="G19" s="3">
        <v>34.799999999999997</v>
      </c>
      <c r="H19" s="3">
        <v>7.91</v>
      </c>
      <c r="I19" s="3">
        <v>5.64</v>
      </c>
      <c r="J19" s="5">
        <f>ROUND(F19*G19,0)</f>
        <v>53527273114</v>
      </c>
      <c r="K19" s="6">
        <f>N19/J19/(C19/100)</f>
        <v>9.9083894211668567E-3</v>
      </c>
      <c r="L19" s="4">
        <f>K19/(C19/100)</f>
        <v>1.3211185894889142E-2</v>
      </c>
      <c r="M19" s="4">
        <f>D19/100*$P$1</f>
        <v>327181600</v>
      </c>
      <c r="N19" s="4">
        <f>E19/100*$P$1</f>
        <v>397776800.00000006</v>
      </c>
    </row>
    <row r="20" spans="1:16" x14ac:dyDescent="0.25">
      <c r="A20">
        <v>241</v>
      </c>
      <c r="B20" t="s">
        <v>18</v>
      </c>
      <c r="C20" s="3">
        <v>40</v>
      </c>
      <c r="D20" s="3">
        <v>1.25</v>
      </c>
      <c r="E20" s="3">
        <v>1.21</v>
      </c>
      <c r="F20" s="2">
        <f>VLOOKUP(B20,IS!A:B,2,FALSE)</f>
        <v>16091700224</v>
      </c>
      <c r="G20" s="3">
        <v>3.16</v>
      </c>
      <c r="H20" s="3">
        <v>0.64</v>
      </c>
      <c r="I20" s="3">
        <v>0.25</v>
      </c>
      <c r="J20" s="5">
        <f>ROUND(F20*G20,0)</f>
        <v>50849772708</v>
      </c>
      <c r="K20" s="6">
        <f>N20/J20/(C20/100)</f>
        <v>8.0762209569402894E-3</v>
      </c>
      <c r="L20" s="4">
        <f>K20/(C20/100)</f>
        <v>2.0190552392350722E-2</v>
      </c>
      <c r="M20" s="4">
        <f>D20/100*$P$1</f>
        <v>169700000</v>
      </c>
      <c r="N20" s="4">
        <f>E20/100*$P$1</f>
        <v>164269600</v>
      </c>
      <c r="P20" s="4">
        <f>SUM(N:N)</f>
        <v>13577357600</v>
      </c>
    </row>
    <row r="21" spans="1:16" x14ac:dyDescent="0.25">
      <c r="A21">
        <v>268</v>
      </c>
      <c r="B21" t="s">
        <v>20</v>
      </c>
      <c r="C21" s="3">
        <v>85</v>
      </c>
      <c r="D21" s="3">
        <v>1.31</v>
      </c>
      <c r="E21" s="3">
        <v>1.41</v>
      </c>
      <c r="F21" s="2">
        <f>VLOOKUP(B21,IS!A:B,2,FALSE)</f>
        <v>3593029888</v>
      </c>
      <c r="G21" s="3">
        <v>7.68</v>
      </c>
      <c r="H21" s="3">
        <v>-0.39</v>
      </c>
      <c r="I21" s="3">
        <v>-0.16</v>
      </c>
      <c r="J21" s="5">
        <f>ROUND(F21*G21,0)</f>
        <v>27594469540</v>
      </c>
      <c r="K21" s="6">
        <f>N21/J21/(C21/100)</f>
        <v>8.1611238087579904E-3</v>
      </c>
      <c r="L21" s="4">
        <f>K21/(C21/100)</f>
        <v>9.6013221279505779E-3</v>
      </c>
      <c r="M21" s="4">
        <f>D21/100*$P$1</f>
        <v>177845600</v>
      </c>
      <c r="N21" s="4">
        <f>E21/100*$P$1</f>
        <v>191421600</v>
      </c>
    </row>
    <row r="22" spans="1:16" x14ac:dyDescent="0.25">
      <c r="A22">
        <v>3888</v>
      </c>
      <c r="B22" t="s">
        <v>82</v>
      </c>
      <c r="C22" s="3">
        <v>70</v>
      </c>
      <c r="D22" s="3">
        <v>1.19</v>
      </c>
      <c r="E22" s="3">
        <v>1.1499999999999999</v>
      </c>
      <c r="F22" s="2">
        <f>VLOOKUP(B22,IS!A:B,2,FALSE)</f>
        <v>1334630016</v>
      </c>
      <c r="G22" s="3">
        <v>20.2</v>
      </c>
      <c r="H22" s="3">
        <v>2.96</v>
      </c>
      <c r="I22" s="3">
        <v>1.0900000000000001</v>
      </c>
      <c r="J22" s="5">
        <f>ROUND(F22*G22,0)</f>
        <v>26959526323</v>
      </c>
      <c r="K22" s="6">
        <f>N22/J22/(C22/100)</f>
        <v>8.2729304306807614E-3</v>
      </c>
      <c r="L22" s="4">
        <f>K22/(C22/100)</f>
        <v>1.181847204382966E-2</v>
      </c>
      <c r="M22" s="4">
        <f>D22/100*$P$1</f>
        <v>161554400</v>
      </c>
      <c r="N22" s="4">
        <f>E22/100*$P$1</f>
        <v>156124000</v>
      </c>
    </row>
    <row r="23" spans="1:16" x14ac:dyDescent="0.25">
      <c r="A23">
        <v>1797</v>
      </c>
      <c r="B23" t="s">
        <v>60</v>
      </c>
      <c r="C23" s="3">
        <v>50</v>
      </c>
      <c r="D23" s="3">
        <v>0.78</v>
      </c>
      <c r="E23" s="3">
        <v>0.75</v>
      </c>
      <c r="F23" s="2">
        <f>VLOOKUP(B23,IS!A:B,2,FALSE)</f>
        <v>1014160000</v>
      </c>
      <c r="G23" s="3">
        <v>24.95</v>
      </c>
      <c r="H23" s="3">
        <v>6.85</v>
      </c>
      <c r="I23" s="3">
        <v>1.59</v>
      </c>
      <c r="J23" s="5">
        <f>ROUND(F23*G23,0)</f>
        <v>25303292000</v>
      </c>
      <c r="K23" s="6">
        <f>N23/J23/(C23/100)</f>
        <v>8.0479646679965603E-3</v>
      </c>
      <c r="L23" s="4">
        <f>K23/(C23/100)</f>
        <v>1.6095929335993121E-2</v>
      </c>
      <c r="M23" s="4">
        <f>D23/100*$P$1</f>
        <v>105892800</v>
      </c>
      <c r="N23" s="4">
        <f>E23/100*$P$1</f>
        <v>101820000</v>
      </c>
    </row>
    <row r="24" spans="1:16" x14ac:dyDescent="0.25">
      <c r="A24">
        <v>9626</v>
      </c>
      <c r="B24" t="s">
        <v>91</v>
      </c>
      <c r="C24" s="3">
        <v>65</v>
      </c>
      <c r="D24" s="3">
        <v>1.28</v>
      </c>
      <c r="E24" s="3">
        <v>1.25</v>
      </c>
      <c r="F24" s="2">
        <f>VLOOKUP(B24,IS!A:B,2,FALSE)</f>
        <v>328441984</v>
      </c>
      <c r="G24" s="3">
        <v>76.900000000000006</v>
      </c>
      <c r="H24" s="3">
        <v>0.26</v>
      </c>
      <c r="I24" s="3">
        <v>0.11</v>
      </c>
      <c r="J24" s="5">
        <f>ROUND(F24*G24,0)</f>
        <v>25257188570</v>
      </c>
      <c r="K24" s="6">
        <f>N24/J24/(C24/100)</f>
        <v>1.0336737295734696E-2</v>
      </c>
      <c r="L24" s="4">
        <f>K24/(C24/100)</f>
        <v>1.5902672762668761E-2</v>
      </c>
      <c r="M24" s="4">
        <f>D24/100*$P$1</f>
        <v>173772800</v>
      </c>
      <c r="N24" s="4">
        <f>E24/100*$P$1</f>
        <v>169700000</v>
      </c>
    </row>
    <row r="25" spans="1:16" x14ac:dyDescent="0.25">
      <c r="A25">
        <v>772</v>
      </c>
      <c r="B25" t="s">
        <v>32</v>
      </c>
      <c r="C25" s="3">
        <v>45</v>
      </c>
      <c r="D25" s="3">
        <v>0.63</v>
      </c>
      <c r="E25" s="3">
        <v>0.61</v>
      </c>
      <c r="F25" s="2">
        <f>VLOOKUP(B25,IS!A:B,2,FALSE)</f>
        <v>1023390016</v>
      </c>
      <c r="G25" s="3">
        <v>22.2</v>
      </c>
      <c r="H25" s="3">
        <v>6.99</v>
      </c>
      <c r="I25" s="3">
        <v>1.31</v>
      </c>
      <c r="J25" s="5">
        <f>ROUND(F25*G25,0)</f>
        <v>22719258355</v>
      </c>
      <c r="K25" s="6">
        <f>N25/J25/(C25/100)</f>
        <v>8.1001861657038331E-3</v>
      </c>
      <c r="L25" s="4">
        <f>K25/(C25/100)</f>
        <v>1.8000413701564074E-2</v>
      </c>
      <c r="M25" s="4">
        <f>D25/100*$P$1</f>
        <v>85528800</v>
      </c>
      <c r="N25" s="4">
        <f>E25/100*$P$1</f>
        <v>82813600</v>
      </c>
    </row>
    <row r="26" spans="1:16" x14ac:dyDescent="0.25">
      <c r="A26">
        <v>20</v>
      </c>
      <c r="B26" t="s">
        <v>13</v>
      </c>
      <c r="C26" s="3">
        <v>60</v>
      </c>
      <c r="D26" s="3">
        <v>0.99</v>
      </c>
      <c r="E26" s="3">
        <v>0.95</v>
      </c>
      <c r="F26" s="2">
        <f>VLOOKUP(B26,IS!A:B,2,FALSE)</f>
        <v>25948798976</v>
      </c>
      <c r="G26" s="3">
        <v>0.8</v>
      </c>
      <c r="H26" s="3">
        <v>-2.44</v>
      </c>
      <c r="I26" s="3">
        <v>-0.79</v>
      </c>
      <c r="J26" s="5">
        <f>ROUND(F26*G26,0)</f>
        <v>20759039181</v>
      </c>
      <c r="K26" s="6">
        <f>N26/J26/(C26/100)</f>
        <v>1.0354686045877902E-2</v>
      </c>
      <c r="L26" s="4">
        <f>TRUNC(K26*C26/100*F26,0)*G26</f>
        <v>128971999.2</v>
      </c>
      <c r="M26" s="4">
        <f>D26/100*$P$1</f>
        <v>134402400</v>
      </c>
      <c r="N26" s="4">
        <f>E26/100*$P$1</f>
        <v>128972000</v>
      </c>
      <c r="P26" s="4">
        <f>SUM(M:M)</f>
        <v>13577357600</v>
      </c>
    </row>
    <row r="27" spans="1:16" x14ac:dyDescent="0.25">
      <c r="A27">
        <v>1347</v>
      </c>
      <c r="B27" t="s">
        <v>57</v>
      </c>
      <c r="C27" s="3">
        <v>50</v>
      </c>
      <c r="D27" s="3">
        <v>0.61</v>
      </c>
      <c r="E27" s="3">
        <v>0.59</v>
      </c>
      <c r="F27" s="2">
        <f>VLOOKUP(B27,IS!A:B,2,FALSE)</f>
        <v>1308339968</v>
      </c>
      <c r="G27" s="3">
        <v>15.16</v>
      </c>
      <c r="H27" s="3">
        <v>1.74</v>
      </c>
      <c r="I27" s="3">
        <v>0.33</v>
      </c>
      <c r="J27" s="5">
        <f>ROUND(F27*G27,0)</f>
        <v>19834433915</v>
      </c>
      <c r="K27" s="6">
        <f>N27/J27/(C27/100)</f>
        <v>8.0767013914548619E-3</v>
      </c>
      <c r="L27" s="4">
        <f>K27/(C27/100)</f>
        <v>1.6153402782909724E-2</v>
      </c>
      <c r="M27" s="4">
        <f>D27/100*$P$1</f>
        <v>82813600</v>
      </c>
      <c r="N27" s="4">
        <f>E27/100*$P$1</f>
        <v>80098400</v>
      </c>
    </row>
    <row r="28" spans="1:16" x14ac:dyDescent="0.25">
      <c r="A28">
        <v>6060</v>
      </c>
      <c r="B28" t="s">
        <v>85</v>
      </c>
      <c r="C28" s="3">
        <v>60</v>
      </c>
      <c r="D28" s="3">
        <v>0.64</v>
      </c>
      <c r="E28" s="3">
        <v>0.62</v>
      </c>
      <c r="F28" s="2">
        <f>VLOOKUP(B28,IS!A:B,2,FALSE)</f>
        <v>1419810048</v>
      </c>
      <c r="G28" s="3">
        <v>12.16</v>
      </c>
      <c r="H28" s="3">
        <v>-2.09</v>
      </c>
      <c r="I28" s="3">
        <v>-0.44</v>
      </c>
      <c r="J28" s="5">
        <f>ROUND(F28*G28,0)</f>
        <v>17264890184</v>
      </c>
      <c r="K28" s="6">
        <f>N28/J28/(C28/100)</f>
        <v>8.1254691943155738E-3</v>
      </c>
      <c r="L28" s="4">
        <f>K28/(C28/100)</f>
        <v>1.3542448657192624E-2</v>
      </c>
      <c r="M28" s="4">
        <f>D28/100*$P$1</f>
        <v>86886400</v>
      </c>
      <c r="N28" s="4">
        <f>E28/100*$P$1</f>
        <v>84171200</v>
      </c>
    </row>
    <row r="29" spans="1:16" x14ac:dyDescent="0.25">
      <c r="A29">
        <v>1833</v>
      </c>
      <c r="B29" t="s">
        <v>62</v>
      </c>
      <c r="C29" s="3">
        <v>55</v>
      </c>
      <c r="D29" s="3">
        <v>0.43</v>
      </c>
      <c r="E29" s="3">
        <v>0.41</v>
      </c>
      <c r="F29" s="2">
        <f>VLOOKUP(B29,IS!A:B,2,FALSE)</f>
        <v>1118809984</v>
      </c>
      <c r="G29" s="3">
        <v>11.26</v>
      </c>
      <c r="H29" s="3">
        <v>-0.35</v>
      </c>
      <c r="I29" s="3">
        <v>-0.05</v>
      </c>
      <c r="J29" s="5">
        <f>ROUND(F29*G29,0)</f>
        <v>12597800420</v>
      </c>
      <c r="K29" s="6">
        <f>N29/J29/(C29/100)</f>
        <v>8.0333792977257748E-3</v>
      </c>
      <c r="L29" s="4">
        <f>K29/(C29/100)</f>
        <v>1.4606144177683225E-2</v>
      </c>
      <c r="M29" s="4">
        <f>D29/100*$P$1</f>
        <v>58376800</v>
      </c>
      <c r="N29" s="4">
        <f>E29/100*$P$1</f>
        <v>55661599.999999993</v>
      </c>
    </row>
    <row r="30" spans="1:16" x14ac:dyDescent="0.25">
      <c r="A30">
        <v>9898</v>
      </c>
      <c r="B30" t="s">
        <v>97</v>
      </c>
      <c r="C30" s="3">
        <v>2</v>
      </c>
      <c r="D30" s="3">
        <v>0.02</v>
      </c>
      <c r="E30" s="3">
        <v>0.02</v>
      </c>
      <c r="F30" s="2">
        <f>VLOOKUP(B30,IS!A:B,2,FALSE)</f>
        <v>154660000</v>
      </c>
      <c r="G30" s="3">
        <v>69.849999999999994</v>
      </c>
      <c r="H30" s="3">
        <v>0.5</v>
      </c>
      <c r="I30" s="3">
        <v>0</v>
      </c>
      <c r="J30" s="5">
        <f>ROUND(F30*G30,0)</f>
        <v>10803001000</v>
      </c>
      <c r="K30" s="6">
        <f>N30/J30/(C30/100)</f>
        <v>1.256687840721296E-2</v>
      </c>
      <c r="L30" s="4">
        <f>K30/(C30/100)</f>
        <v>0.62834392036064801</v>
      </c>
      <c r="M30" s="4">
        <f>D30/100*$P$1</f>
        <v>2715200</v>
      </c>
      <c r="N30" s="4">
        <f>E30/100*$P$1</f>
        <v>2715200</v>
      </c>
    </row>
    <row r="31" spans="1:16" x14ac:dyDescent="0.25">
      <c r="A31">
        <v>9698</v>
      </c>
      <c r="B31" t="s">
        <v>93</v>
      </c>
      <c r="C31" s="3">
        <v>25</v>
      </c>
      <c r="D31" s="3">
        <v>0.13</v>
      </c>
      <c r="F31" s="2">
        <f>VLOOKUP(B31,IS!A:B,2,FALSE)</f>
        <v>1464950016</v>
      </c>
      <c r="G31" s="3">
        <v>5.75</v>
      </c>
      <c r="H31" s="3">
        <v>4.3600000000000003</v>
      </c>
      <c r="I31" s="3">
        <v>0.18</v>
      </c>
      <c r="J31" s="5">
        <f>ROUND(F31*G31,0)</f>
        <v>8423462592</v>
      </c>
      <c r="K31" s="6">
        <f>N31/J31/(C31/100)</f>
        <v>0</v>
      </c>
      <c r="L31" s="4">
        <f>K31/(C31/100)</f>
        <v>0</v>
      </c>
      <c r="M31" s="4">
        <f>D31/100*$P$1</f>
        <v>17648800</v>
      </c>
    </row>
    <row r="32" spans="1:16" x14ac:dyDescent="0.25">
      <c r="A32">
        <v>780</v>
      </c>
      <c r="B32" t="s">
        <v>103</v>
      </c>
      <c r="C32" s="3">
        <v>55</v>
      </c>
      <c r="D32" s="3" t="s">
        <v>0</v>
      </c>
      <c r="E32" s="3">
        <v>1.24</v>
      </c>
      <c r="F32" s="2">
        <f>VLOOKUP(B32,IS!A:B,2,FALSE)</f>
        <v>2254939904</v>
      </c>
      <c r="J32" s="5"/>
      <c r="K32" s="6"/>
      <c r="N32" s="4">
        <f>E32/100*$P$1</f>
        <v>168342400</v>
      </c>
    </row>
  </sheetData>
  <sortState ref="A2:Q32">
    <sortCondition descending="1" ref="J2:J3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2" sqref="A2"/>
    </sheetView>
  </sheetViews>
  <sheetFormatPr defaultRowHeight="16.5" x14ac:dyDescent="0.25"/>
  <cols>
    <col min="1" max="1" width="46.75" customWidth="1"/>
  </cols>
  <sheetData>
    <row r="3" spans="1:1" x14ac:dyDescent="0.25">
      <c r="A3" t="s">
        <v>109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6.5" x14ac:dyDescent="0.25"/>
  <cols>
    <col min="1" max="1" width="10.125" bestFit="1" customWidth="1"/>
    <col min="2" max="2" width="35.5" bestFit="1" customWidth="1"/>
    <col min="3" max="3" width="14.125" bestFit="1" customWidth="1"/>
    <col min="4" max="4" width="10.125" bestFit="1" customWidth="1"/>
    <col min="5" max="5" width="9.75" bestFit="1" customWidth="1"/>
    <col min="6" max="6" width="11" bestFit="1" customWidth="1"/>
    <col min="7" max="7" width="12.25" bestFit="1" customWidth="1"/>
    <col min="8" max="8" width="9.625" bestFit="1" customWidth="1"/>
  </cols>
  <sheetData>
    <row r="1" spans="1:9" x14ac:dyDescent="0.25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120</v>
      </c>
    </row>
    <row r="2" spans="1:9" x14ac:dyDescent="0.25">
      <c r="A2">
        <v>20240214</v>
      </c>
      <c r="B2" t="s">
        <v>118</v>
      </c>
      <c r="C2" t="s">
        <v>119</v>
      </c>
      <c r="D2">
        <v>3205.66</v>
      </c>
      <c r="E2">
        <v>3052.62</v>
      </c>
      <c r="F2">
        <v>3197.87</v>
      </c>
      <c r="G2">
        <v>70.650000000000006</v>
      </c>
      <c r="H2">
        <v>2.2599999999999998</v>
      </c>
      <c r="I2">
        <v>13576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9" workbookViewId="0">
      <selection activeCell="B79" sqref="A1:B1048576"/>
    </sheetView>
  </sheetViews>
  <sheetFormatPr defaultRowHeight="16.5" x14ac:dyDescent="0.25"/>
  <cols>
    <col min="1" max="1" width="9" style="1"/>
    <col min="2" max="2" width="23.375" customWidth="1"/>
  </cols>
  <sheetData>
    <row r="1" spans="1:2" x14ac:dyDescent="0.25">
      <c r="A1" s="1" t="s">
        <v>101</v>
      </c>
      <c r="B1">
        <v>3830040064</v>
      </c>
    </row>
    <row r="2" spans="1:2" x14ac:dyDescent="0.25">
      <c r="A2" s="1" t="s">
        <v>5</v>
      </c>
      <c r="B2">
        <v>2526449920</v>
      </c>
    </row>
    <row r="3" spans="1:2" x14ac:dyDescent="0.25">
      <c r="A3" s="1" t="s">
        <v>6</v>
      </c>
      <c r="B3">
        <v>18659899392</v>
      </c>
    </row>
    <row r="4" spans="1:2" x14ac:dyDescent="0.25">
      <c r="A4" s="1" t="s">
        <v>7</v>
      </c>
      <c r="B4">
        <v>19105800192</v>
      </c>
    </row>
    <row r="5" spans="1:2" x14ac:dyDescent="0.25">
      <c r="A5" s="1" t="s">
        <v>8</v>
      </c>
      <c r="B5">
        <v>2131110016</v>
      </c>
    </row>
    <row r="6" spans="1:2" x14ac:dyDescent="0.25">
      <c r="A6" s="1" t="s">
        <v>9</v>
      </c>
      <c r="B6">
        <v>1911840000</v>
      </c>
    </row>
    <row r="7" spans="1:2" x14ac:dyDescent="0.25">
      <c r="A7" s="1" t="s">
        <v>10</v>
      </c>
      <c r="B7">
        <v>4840999936</v>
      </c>
    </row>
    <row r="8" spans="1:2" x14ac:dyDescent="0.25">
      <c r="A8" s="1" t="s">
        <v>11</v>
      </c>
      <c r="B8">
        <v>2897999872</v>
      </c>
    </row>
    <row r="9" spans="1:2" x14ac:dyDescent="0.25">
      <c r="A9" s="1" t="s">
        <v>12</v>
      </c>
      <c r="B9">
        <v>2516600064</v>
      </c>
    </row>
    <row r="10" spans="1:2" x14ac:dyDescent="0.25">
      <c r="A10" s="1" t="s">
        <v>13</v>
      </c>
      <c r="B10">
        <v>25948798976</v>
      </c>
    </row>
    <row r="11" spans="1:2" x14ac:dyDescent="0.25">
      <c r="A11" s="1" t="s">
        <v>14</v>
      </c>
      <c r="B11">
        <v>4373570048</v>
      </c>
    </row>
    <row r="12" spans="1:2" x14ac:dyDescent="0.25">
      <c r="A12" s="1" t="s">
        <v>15</v>
      </c>
      <c r="B12">
        <v>6217200128</v>
      </c>
    </row>
    <row r="13" spans="1:2" x14ac:dyDescent="0.25">
      <c r="A13" s="1" t="s">
        <v>16</v>
      </c>
      <c r="B13">
        <v>4499259904</v>
      </c>
    </row>
    <row r="14" spans="1:2" x14ac:dyDescent="0.25">
      <c r="A14" s="1" t="s">
        <v>17</v>
      </c>
      <c r="B14">
        <v>10063399936</v>
      </c>
    </row>
    <row r="15" spans="1:2" x14ac:dyDescent="0.25">
      <c r="A15" s="1" t="s">
        <v>18</v>
      </c>
      <c r="B15">
        <v>16091700224</v>
      </c>
    </row>
    <row r="16" spans="1:2" x14ac:dyDescent="0.25">
      <c r="A16" s="1" t="s">
        <v>19</v>
      </c>
      <c r="B16">
        <v>29090299904</v>
      </c>
    </row>
    <row r="17" spans="1:2" x14ac:dyDescent="0.25">
      <c r="A17" s="1" t="s">
        <v>20</v>
      </c>
      <c r="B17">
        <v>3593029888</v>
      </c>
    </row>
    <row r="18" spans="1:2" x14ac:dyDescent="0.25">
      <c r="A18" s="1" t="s">
        <v>21</v>
      </c>
      <c r="B18">
        <v>2253199872</v>
      </c>
    </row>
    <row r="19" spans="1:2" x14ac:dyDescent="0.25">
      <c r="A19" s="1" t="s">
        <v>22</v>
      </c>
      <c r="B19">
        <v>12830199808</v>
      </c>
    </row>
    <row r="20" spans="1:2" x14ac:dyDescent="0.25">
      <c r="A20" s="1" t="s">
        <v>23</v>
      </c>
      <c r="B20">
        <v>3244000000</v>
      </c>
    </row>
    <row r="21" spans="1:2" x14ac:dyDescent="0.25">
      <c r="A21" s="1" t="s">
        <v>24</v>
      </c>
      <c r="B21">
        <v>660372992</v>
      </c>
    </row>
    <row r="22" spans="1:2" x14ac:dyDescent="0.25">
      <c r="A22" s="1" t="s">
        <v>25</v>
      </c>
      <c r="B22">
        <v>5634359808</v>
      </c>
    </row>
    <row r="23" spans="1:2" x14ac:dyDescent="0.25">
      <c r="A23" s="1" t="s">
        <v>26</v>
      </c>
      <c r="B23">
        <v>24377300992</v>
      </c>
    </row>
    <row r="24" spans="1:2" x14ac:dyDescent="0.25">
      <c r="A24" s="1" t="s">
        <v>27</v>
      </c>
      <c r="B24">
        <v>1267840000</v>
      </c>
    </row>
    <row r="25" spans="1:2" x14ac:dyDescent="0.25">
      <c r="A25" s="1" t="s">
        <v>28</v>
      </c>
      <c r="B25">
        <v>1833840000</v>
      </c>
    </row>
    <row r="26" spans="1:2" x14ac:dyDescent="0.25">
      <c r="A26" s="1" t="s">
        <v>29</v>
      </c>
      <c r="B26">
        <v>10944900096</v>
      </c>
    </row>
    <row r="27" spans="1:2" x14ac:dyDescent="0.25">
      <c r="A27" s="1" t="s">
        <v>30</v>
      </c>
      <c r="B27">
        <v>9431780352</v>
      </c>
    </row>
    <row r="28" spans="1:2" x14ac:dyDescent="0.25">
      <c r="A28" s="1" t="s">
        <v>31</v>
      </c>
      <c r="B28">
        <v>30598000640</v>
      </c>
    </row>
    <row r="29" spans="1:2" x14ac:dyDescent="0.25">
      <c r="A29" s="1" t="s">
        <v>32</v>
      </c>
      <c r="B29">
        <v>1023390016</v>
      </c>
    </row>
    <row r="30" spans="1:2" x14ac:dyDescent="0.25">
      <c r="A30" s="1" t="s">
        <v>105</v>
      </c>
      <c r="B30">
        <v>2254939904</v>
      </c>
    </row>
    <row r="31" spans="1:2" x14ac:dyDescent="0.25">
      <c r="A31" s="1" t="s">
        <v>33</v>
      </c>
      <c r="B31">
        <v>2568800000</v>
      </c>
    </row>
    <row r="32" spans="1:2" x14ac:dyDescent="0.25">
      <c r="A32" s="1" t="s">
        <v>34</v>
      </c>
      <c r="B32">
        <v>4810440192</v>
      </c>
    </row>
    <row r="33" spans="1:2" x14ac:dyDescent="0.25">
      <c r="A33" s="1" t="s">
        <v>35</v>
      </c>
      <c r="B33">
        <v>21098899456</v>
      </c>
    </row>
    <row r="34" spans="1:2" x14ac:dyDescent="0.25">
      <c r="A34" s="1" t="s">
        <v>36</v>
      </c>
      <c r="B34">
        <v>4222419968</v>
      </c>
    </row>
    <row r="35" spans="1:2" x14ac:dyDescent="0.25">
      <c r="A35" s="1" t="s">
        <v>37</v>
      </c>
      <c r="B35">
        <v>2385669888</v>
      </c>
    </row>
    <row r="36" spans="1:2" x14ac:dyDescent="0.25">
      <c r="A36" s="1" t="s">
        <v>38</v>
      </c>
      <c r="B36">
        <v>44576800768</v>
      </c>
    </row>
    <row r="37" spans="1:2" x14ac:dyDescent="0.25">
      <c r="A37" s="1" t="s">
        <v>39</v>
      </c>
      <c r="B37">
        <v>240416997376</v>
      </c>
    </row>
    <row r="38" spans="1:2" x14ac:dyDescent="0.25">
      <c r="A38" s="1" t="s">
        <v>40</v>
      </c>
      <c r="B38">
        <v>20485799936</v>
      </c>
    </row>
    <row r="39" spans="1:2" x14ac:dyDescent="0.25">
      <c r="A39" s="1" t="s">
        <v>41</v>
      </c>
      <c r="B39">
        <v>6767289856</v>
      </c>
    </row>
    <row r="40" spans="1:2" x14ac:dyDescent="0.25">
      <c r="A40" s="1" t="s">
        <v>42</v>
      </c>
      <c r="B40">
        <v>8903100416</v>
      </c>
    </row>
    <row r="41" spans="1:2" x14ac:dyDescent="0.25">
      <c r="A41" s="1" t="s">
        <v>43</v>
      </c>
      <c r="B41">
        <v>5973000192</v>
      </c>
    </row>
    <row r="42" spans="1:2" x14ac:dyDescent="0.25">
      <c r="A42" s="1" t="s">
        <v>44</v>
      </c>
      <c r="B42">
        <v>12128100352</v>
      </c>
    </row>
    <row r="43" spans="1:2" x14ac:dyDescent="0.25">
      <c r="A43" s="1" t="s">
        <v>45</v>
      </c>
      <c r="B43">
        <v>3589449984</v>
      </c>
    </row>
    <row r="44" spans="1:2" x14ac:dyDescent="0.25">
      <c r="A44" s="1" t="s">
        <v>46</v>
      </c>
      <c r="B44">
        <v>2519610112</v>
      </c>
    </row>
    <row r="45" spans="1:2" x14ac:dyDescent="0.25">
      <c r="A45" s="1" t="s">
        <v>47</v>
      </c>
      <c r="B45">
        <v>1162119936</v>
      </c>
    </row>
    <row r="46" spans="1:2" x14ac:dyDescent="0.25">
      <c r="A46" s="1" t="s">
        <v>48</v>
      </c>
      <c r="B46">
        <v>3377479936</v>
      </c>
    </row>
    <row r="47" spans="1:2" x14ac:dyDescent="0.25">
      <c r="A47" s="1" t="s">
        <v>49</v>
      </c>
      <c r="B47">
        <v>11903200256</v>
      </c>
    </row>
    <row r="48" spans="1:2" x14ac:dyDescent="0.25">
      <c r="A48" s="1" t="s">
        <v>50</v>
      </c>
      <c r="B48">
        <v>1341810048</v>
      </c>
    </row>
    <row r="49" spans="1:2" x14ac:dyDescent="0.25">
      <c r="A49" s="1" t="s">
        <v>51</v>
      </c>
      <c r="B49">
        <v>7130939904</v>
      </c>
    </row>
    <row r="50" spans="1:2" x14ac:dyDescent="0.25">
      <c r="A50" s="1" t="s">
        <v>52</v>
      </c>
      <c r="B50">
        <v>3548679936</v>
      </c>
    </row>
    <row r="51" spans="1:2" x14ac:dyDescent="0.25">
      <c r="A51" s="1" t="s">
        <v>53</v>
      </c>
      <c r="B51">
        <v>18801199104</v>
      </c>
    </row>
    <row r="52" spans="1:2" x14ac:dyDescent="0.25">
      <c r="A52" s="1" t="s">
        <v>54</v>
      </c>
      <c r="B52">
        <v>2282500096</v>
      </c>
    </row>
    <row r="53" spans="1:2" x14ac:dyDescent="0.25">
      <c r="A53" s="1" t="s">
        <v>55</v>
      </c>
      <c r="B53">
        <v>1098000000</v>
      </c>
    </row>
    <row r="54" spans="1:2" x14ac:dyDescent="0.25">
      <c r="A54" s="1" t="s">
        <v>56</v>
      </c>
      <c r="B54">
        <v>11303900160</v>
      </c>
    </row>
    <row r="55" spans="1:2" x14ac:dyDescent="0.25">
      <c r="A55" s="1" t="s">
        <v>57</v>
      </c>
      <c r="B55">
        <v>1308339968</v>
      </c>
    </row>
    <row r="56" spans="1:2" x14ac:dyDescent="0.25">
      <c r="A56" s="1" t="s">
        <v>58</v>
      </c>
      <c r="B56">
        <v>9475539968</v>
      </c>
    </row>
    <row r="57" spans="1:2" x14ac:dyDescent="0.25">
      <c r="A57" s="1" t="s">
        <v>59</v>
      </c>
      <c r="B57">
        <v>86794002432</v>
      </c>
    </row>
    <row r="58" spans="1:2" x14ac:dyDescent="0.25">
      <c r="A58" s="1" t="s">
        <v>60</v>
      </c>
      <c r="B58">
        <v>1014160000</v>
      </c>
    </row>
    <row r="59" spans="1:2" x14ac:dyDescent="0.25">
      <c r="A59" s="1" t="s">
        <v>61</v>
      </c>
      <c r="B59">
        <v>20347000832</v>
      </c>
    </row>
    <row r="60" spans="1:2" x14ac:dyDescent="0.25">
      <c r="A60" s="1" t="s">
        <v>62</v>
      </c>
      <c r="B60">
        <v>1118809984</v>
      </c>
    </row>
    <row r="61" spans="1:2" x14ac:dyDescent="0.25">
      <c r="A61" s="1" t="s">
        <v>63</v>
      </c>
      <c r="B61">
        <v>13242999808</v>
      </c>
    </row>
    <row r="62" spans="1:2" x14ac:dyDescent="0.25">
      <c r="A62" s="1" t="s">
        <v>64</v>
      </c>
      <c r="B62">
        <v>8093380096</v>
      </c>
    </row>
    <row r="63" spans="1:2" x14ac:dyDescent="0.25">
      <c r="A63" s="1" t="s">
        <v>65</v>
      </c>
      <c r="B63">
        <v>9987739648</v>
      </c>
    </row>
    <row r="64" spans="1:2" x14ac:dyDescent="0.25">
      <c r="A64" s="1" t="s">
        <v>66</v>
      </c>
      <c r="B64">
        <v>3036000000</v>
      </c>
    </row>
    <row r="65" spans="1:2" x14ac:dyDescent="0.25">
      <c r="A65" s="1" t="s">
        <v>67</v>
      </c>
      <c r="B65">
        <v>1648610048</v>
      </c>
    </row>
    <row r="66" spans="1:2" x14ac:dyDescent="0.25">
      <c r="A66" s="1" t="s">
        <v>68</v>
      </c>
      <c r="B66">
        <v>2832620032</v>
      </c>
    </row>
    <row r="67" spans="1:2" x14ac:dyDescent="0.25">
      <c r="A67" s="1" t="s">
        <v>69</v>
      </c>
      <c r="B67">
        <v>4175899904</v>
      </c>
    </row>
    <row r="68" spans="1:2" x14ac:dyDescent="0.25">
      <c r="A68" s="1" t="s">
        <v>70</v>
      </c>
      <c r="B68">
        <v>1503219968</v>
      </c>
    </row>
    <row r="69" spans="1:2" x14ac:dyDescent="0.25">
      <c r="A69" s="1" t="s">
        <v>71</v>
      </c>
      <c r="B69">
        <v>7447580160</v>
      </c>
    </row>
    <row r="70" spans="1:2" x14ac:dyDescent="0.25">
      <c r="A70" s="1" t="s">
        <v>72</v>
      </c>
      <c r="B70">
        <v>3934419968</v>
      </c>
    </row>
    <row r="71" spans="1:2" x14ac:dyDescent="0.25">
      <c r="A71" s="1" t="s">
        <v>73</v>
      </c>
      <c r="B71">
        <v>2584480000</v>
      </c>
    </row>
    <row r="72" spans="1:2" x14ac:dyDescent="0.25">
      <c r="A72" s="1" t="s">
        <v>74</v>
      </c>
      <c r="B72">
        <v>387076000</v>
      </c>
    </row>
    <row r="73" spans="1:2" x14ac:dyDescent="0.25">
      <c r="A73" s="1" t="s">
        <v>75</v>
      </c>
      <c r="B73">
        <v>1096770048</v>
      </c>
    </row>
    <row r="74" spans="1:2" x14ac:dyDescent="0.25">
      <c r="A74" s="1" t="s">
        <v>76</v>
      </c>
      <c r="B74">
        <v>10572800000</v>
      </c>
    </row>
    <row r="75" spans="1:2" x14ac:dyDescent="0.25">
      <c r="A75" s="1" t="s">
        <v>77</v>
      </c>
      <c r="B75">
        <v>7441180160</v>
      </c>
    </row>
    <row r="76" spans="1:2" x14ac:dyDescent="0.25">
      <c r="A76" s="1" t="s">
        <v>78</v>
      </c>
      <c r="B76">
        <v>1131200000</v>
      </c>
    </row>
    <row r="77" spans="1:2" x14ac:dyDescent="0.25">
      <c r="A77" s="1" t="s">
        <v>79</v>
      </c>
      <c r="B77">
        <v>5736940032</v>
      </c>
    </row>
    <row r="78" spans="1:2" x14ac:dyDescent="0.25">
      <c r="A78" s="1" t="s">
        <v>80</v>
      </c>
      <c r="B78">
        <v>5634440192</v>
      </c>
    </row>
    <row r="79" spans="1:2" x14ac:dyDescent="0.25">
      <c r="A79" s="1" t="s">
        <v>81</v>
      </c>
      <c r="B79">
        <v>5927819776</v>
      </c>
    </row>
    <row r="80" spans="1:2" x14ac:dyDescent="0.25">
      <c r="A80" s="1" t="s">
        <v>82</v>
      </c>
      <c r="B80">
        <v>1334630016</v>
      </c>
    </row>
    <row r="81" spans="1:2" x14ac:dyDescent="0.25">
      <c r="A81" s="1" t="s">
        <v>83</v>
      </c>
      <c r="B81">
        <v>4590900224</v>
      </c>
    </row>
    <row r="82" spans="1:2" x14ac:dyDescent="0.25">
      <c r="A82" s="1" t="s">
        <v>84</v>
      </c>
      <c r="B82">
        <v>83622297600</v>
      </c>
    </row>
    <row r="83" spans="1:2" x14ac:dyDescent="0.25">
      <c r="A83" s="1" t="s">
        <v>85</v>
      </c>
      <c r="B83">
        <v>1419810048</v>
      </c>
    </row>
    <row r="84" spans="1:2" x14ac:dyDescent="0.25">
      <c r="A84" s="1" t="s">
        <v>86</v>
      </c>
      <c r="B84">
        <v>3343020032</v>
      </c>
    </row>
    <row r="85" spans="1:2" x14ac:dyDescent="0.25">
      <c r="A85" s="1" t="s">
        <v>87</v>
      </c>
      <c r="B85">
        <v>3188620032</v>
      </c>
    </row>
    <row r="86" spans="1:2" x14ac:dyDescent="0.25">
      <c r="A86" s="1" t="s">
        <v>88</v>
      </c>
      <c r="B86">
        <v>2858550016</v>
      </c>
    </row>
    <row r="87" spans="1:2" x14ac:dyDescent="0.25">
      <c r="A87" s="1" t="s">
        <v>89</v>
      </c>
      <c r="B87">
        <v>5574000128</v>
      </c>
    </row>
    <row r="88" spans="1:2" x14ac:dyDescent="0.25">
      <c r="A88" s="1" t="s">
        <v>90</v>
      </c>
      <c r="B88">
        <v>2761440000</v>
      </c>
    </row>
    <row r="89" spans="1:2" x14ac:dyDescent="0.25">
      <c r="A89" s="1" t="s">
        <v>91</v>
      </c>
      <c r="B89">
        <v>328441984</v>
      </c>
    </row>
    <row r="90" spans="1:2" x14ac:dyDescent="0.25">
      <c r="A90" s="1" t="s">
        <v>92</v>
      </c>
      <c r="B90">
        <v>5034670080</v>
      </c>
    </row>
    <row r="91" spans="1:2" x14ac:dyDescent="0.25">
      <c r="A91" s="1" t="s">
        <v>93</v>
      </c>
      <c r="B91">
        <v>1464950016</v>
      </c>
    </row>
    <row r="92" spans="1:2" x14ac:dyDescent="0.25">
      <c r="A92" s="1" t="s">
        <v>94</v>
      </c>
      <c r="B92">
        <v>1931469952</v>
      </c>
    </row>
    <row r="93" spans="1:2" x14ac:dyDescent="0.25">
      <c r="A93" s="1" t="s">
        <v>95</v>
      </c>
      <c r="B93">
        <v>1538140032</v>
      </c>
    </row>
    <row r="94" spans="1:2" x14ac:dyDescent="0.25">
      <c r="A94" s="1" t="s">
        <v>96</v>
      </c>
      <c r="B94">
        <v>2255399936</v>
      </c>
    </row>
    <row r="95" spans="1:2" x14ac:dyDescent="0.25">
      <c r="A95" s="1" t="s">
        <v>97</v>
      </c>
      <c r="B95">
        <v>154660000</v>
      </c>
    </row>
    <row r="96" spans="1:2" x14ac:dyDescent="0.25">
      <c r="A96" s="1" t="s">
        <v>98</v>
      </c>
      <c r="B96">
        <v>646150016</v>
      </c>
    </row>
    <row r="97" spans="1:2" x14ac:dyDescent="0.25">
      <c r="A97" s="1" t="s">
        <v>99</v>
      </c>
      <c r="B97">
        <v>20000000000</v>
      </c>
    </row>
    <row r="98" spans="1:2" x14ac:dyDescent="0.25">
      <c r="A98" s="1" t="s">
        <v>100</v>
      </c>
      <c r="B98">
        <v>3224760064</v>
      </c>
    </row>
  </sheetData>
  <sortState ref="A1:B98">
    <sortCondition ref="A1:A9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HSTECH 20240214</vt:lpstr>
      <vt:lpstr>工作表3</vt:lpstr>
      <vt:lpstr>Perf</vt:lpstr>
      <vt:lpstr>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JoeyLam</dc:creator>
  <cp:lastModifiedBy>JoeyLam</cp:lastModifiedBy>
  <dcterms:created xsi:type="dcterms:W3CDTF">2024-02-22T12:31:18Z</dcterms:created>
  <dcterms:modified xsi:type="dcterms:W3CDTF">2024-02-22T14:07:01Z</dcterms:modified>
</cp:coreProperties>
</file>