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13\"/>
    </mc:Choice>
  </mc:AlternateContent>
  <bookViews>
    <workbookView xWindow="0" yWindow="0" windowWidth="20490" windowHeight="7620" activeTab="2"/>
  </bookViews>
  <sheets>
    <sheet name="1" sheetId="1" r:id="rId1"/>
    <sheet name="工作表7" sheetId="7" r:id="rId2"/>
    <sheet name="2" sheetId="2" r:id="rId3"/>
    <sheet name="3" sheetId="8" r:id="rId4"/>
    <sheet name="工作表1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6" i="9"/>
  <c r="I88" i="8"/>
  <c r="J35" i="8"/>
  <c r="I90" i="8" l="1"/>
  <c r="I89" i="8"/>
  <c r="I86" i="8"/>
  <c r="I85" i="8"/>
  <c r="E86" i="8"/>
  <c r="F86" i="8"/>
  <c r="E87" i="8"/>
  <c r="F87" i="8"/>
  <c r="E88" i="8"/>
  <c r="F88" i="8"/>
  <c r="E89" i="8"/>
  <c r="F89" i="8"/>
  <c r="E90" i="8"/>
  <c r="F90" i="8"/>
  <c r="F85" i="8"/>
  <c r="E85" i="8"/>
  <c r="D90" i="8"/>
  <c r="D89" i="8"/>
  <c r="D88" i="8"/>
  <c r="D87" i="8"/>
  <c r="D86" i="8"/>
  <c r="D85" i="8"/>
  <c r="K60" i="8"/>
  <c r="L60" i="8"/>
  <c r="M60" i="8"/>
  <c r="N60" i="8"/>
  <c r="O60" i="8"/>
  <c r="J60" i="8"/>
  <c r="D84" i="8"/>
  <c r="C90" i="8"/>
  <c r="C89" i="8"/>
  <c r="C88" i="8"/>
  <c r="C84" i="8"/>
  <c r="C87" i="8"/>
  <c r="C86" i="8"/>
  <c r="C85" i="8"/>
  <c r="P35" i="8"/>
  <c r="Q35" i="8"/>
  <c r="R35" i="8"/>
  <c r="S35" i="8"/>
  <c r="T35" i="8"/>
  <c r="O35" i="8"/>
  <c r="I76" i="8"/>
  <c r="I77" i="8"/>
  <c r="I75" i="8"/>
  <c r="H76" i="8"/>
  <c r="H77" i="8"/>
  <c r="H75" i="8"/>
  <c r="G76" i="8"/>
  <c r="G77" i="8"/>
  <c r="G75" i="8"/>
  <c r="F76" i="8"/>
  <c r="F77" i="8"/>
  <c r="F75" i="8"/>
  <c r="E76" i="8"/>
  <c r="E77" i="8"/>
  <c r="E75" i="8"/>
  <c r="D76" i="8"/>
  <c r="D77" i="8"/>
  <c r="D75" i="8"/>
  <c r="C76" i="8"/>
  <c r="C77" i="8"/>
  <c r="C75" i="8"/>
  <c r="E61" i="8"/>
  <c r="E62" i="8"/>
  <c r="E63" i="8"/>
  <c r="E64" i="8"/>
  <c r="E65" i="8"/>
  <c r="E66" i="8"/>
  <c r="E67" i="8"/>
  <c r="E60" i="8"/>
  <c r="M36" i="8" l="1"/>
  <c r="M37" i="8"/>
  <c r="M38" i="8"/>
  <c r="M39" i="8"/>
  <c r="M40" i="8"/>
  <c r="M41" i="8"/>
  <c r="M42" i="8"/>
  <c r="M35" i="8"/>
  <c r="L36" i="8"/>
  <c r="L37" i="8"/>
  <c r="L38" i="8"/>
  <c r="L39" i="8"/>
  <c r="L40" i="8"/>
  <c r="L41" i="8"/>
  <c r="L42" i="8"/>
  <c r="L35" i="8"/>
  <c r="K36" i="8"/>
  <c r="K37" i="8"/>
  <c r="K38" i="8"/>
  <c r="K39" i="8"/>
  <c r="K40" i="8"/>
  <c r="K41" i="8"/>
  <c r="K42" i="8"/>
  <c r="K35" i="8"/>
  <c r="J36" i="8"/>
  <c r="J37" i="8"/>
  <c r="J38" i="8"/>
  <c r="J39" i="8"/>
  <c r="J40" i="8"/>
  <c r="J41" i="8"/>
  <c r="J42" i="8"/>
  <c r="G2" i="8"/>
  <c r="D25" i="8"/>
  <c r="D26" i="8"/>
  <c r="D27" i="8"/>
  <c r="D28" i="8"/>
  <c r="D29" i="8"/>
  <c r="D30" i="8"/>
  <c r="D31" i="8"/>
  <c r="D24" i="8"/>
  <c r="D14" i="8"/>
  <c r="D15" i="8"/>
  <c r="D16" i="8"/>
  <c r="D17" i="8"/>
  <c r="D18" i="8"/>
  <c r="D19" i="8"/>
  <c r="D20" i="8"/>
  <c r="D13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F42" i="2"/>
  <c r="F43" i="2"/>
  <c r="F44" i="2"/>
  <c r="F45" i="2"/>
  <c r="F41" i="2"/>
  <c r="E42" i="2"/>
  <c r="E43" i="2"/>
  <c r="E44" i="2"/>
  <c r="E45" i="2"/>
  <c r="E41" i="2"/>
  <c r="D32" i="2"/>
  <c r="D33" i="2"/>
  <c r="D34" i="2"/>
  <c r="D35" i="2"/>
  <c r="D36" i="2"/>
  <c r="D37" i="2"/>
  <c r="D31" i="2"/>
  <c r="Y7" i="2"/>
  <c r="F12" i="2"/>
  <c r="X4" i="2"/>
  <c r="V5" i="2"/>
  <c r="W5" i="2"/>
  <c r="X5" i="2"/>
  <c r="X7" i="2"/>
  <c r="V8" i="2"/>
  <c r="W8" i="2"/>
  <c r="G3" i="2"/>
  <c r="W3" i="2" s="1"/>
  <c r="H3" i="2"/>
  <c r="X3" i="2" s="1"/>
  <c r="G4" i="2"/>
  <c r="V4" i="2" s="1"/>
  <c r="H4" i="2"/>
  <c r="Y4" i="2" s="1"/>
  <c r="G5" i="2"/>
  <c r="H5" i="2"/>
  <c r="Y5" i="2" s="1"/>
  <c r="G6" i="2"/>
  <c r="V6" i="2" s="1"/>
  <c r="H6" i="2"/>
  <c r="X6" i="2" s="1"/>
  <c r="G7" i="2"/>
  <c r="V7" i="2" s="1"/>
  <c r="H7" i="2"/>
  <c r="G8" i="2"/>
  <c r="H8" i="2"/>
  <c r="Y8" i="2" s="1"/>
  <c r="G9" i="2"/>
  <c r="V9" i="2" s="1"/>
  <c r="H9" i="2"/>
  <c r="Y9" i="2" s="1"/>
  <c r="H2" i="2"/>
  <c r="X2" i="2" s="1"/>
  <c r="G2" i="2"/>
  <c r="V2" i="2" s="1"/>
  <c r="G12" i="2" l="1"/>
  <c r="G14" i="2" s="1"/>
  <c r="H12" i="2"/>
  <c r="H14" i="2" s="1"/>
  <c r="V3" i="2"/>
  <c r="Y6" i="2"/>
  <c r="W2" i="2"/>
  <c r="W7" i="2"/>
  <c r="X9" i="2"/>
  <c r="W4" i="2"/>
  <c r="W10" i="2" s="1"/>
  <c r="Y3" i="2"/>
  <c r="W9" i="2"/>
  <c r="Y2" i="2"/>
  <c r="W6" i="2"/>
  <c r="X8" i="2"/>
  <c r="X10" i="2"/>
  <c r="V10" i="2"/>
  <c r="Y10" i="2" l="1"/>
  <c r="L3" i="2" l="1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U2" i="2"/>
  <c r="T2" i="2"/>
  <c r="S2" i="2"/>
  <c r="R2" i="2"/>
  <c r="Q2" i="2"/>
  <c r="P2" i="2"/>
  <c r="O2" i="2"/>
  <c r="N2" i="2"/>
  <c r="M2" i="2"/>
  <c r="L2" i="2"/>
  <c r="H16" i="2"/>
  <c r="C12" i="2"/>
  <c r="F23" i="2" s="1"/>
  <c r="D12" i="2"/>
  <c r="F24" i="2" s="1"/>
  <c r="E12" i="2"/>
  <c r="F25" i="2" s="1"/>
  <c r="F26" i="2"/>
  <c r="B12" i="2"/>
  <c r="F22" i="2" s="1"/>
  <c r="G16" i="2"/>
  <c r="A12" i="2"/>
  <c r="F21" i="2" s="1"/>
  <c r="J4" i="2" l="1"/>
  <c r="B36" i="2"/>
  <c r="B37" i="2"/>
  <c r="L10" i="2"/>
  <c r="O10" i="2"/>
  <c r="R10" i="2"/>
  <c r="N10" i="2"/>
  <c r="B32" i="2" s="1"/>
  <c r="T10" i="2"/>
  <c r="B35" i="2" s="1"/>
  <c r="P10" i="2"/>
  <c r="S10" i="2"/>
  <c r="M10" i="2"/>
  <c r="U10" i="2"/>
  <c r="B31" i="2"/>
  <c r="B33" i="2"/>
  <c r="B34" i="2"/>
  <c r="Q10" i="2"/>
  <c r="J3" i="2"/>
  <c r="J2" i="2"/>
  <c r="J9" i="2"/>
  <c r="J8" i="2"/>
  <c r="J7" i="2"/>
  <c r="J6" i="2"/>
  <c r="J5" i="2"/>
  <c r="A14" i="2"/>
  <c r="B14" i="2"/>
  <c r="F14" i="2"/>
  <c r="E14" i="2"/>
  <c r="D14" i="2"/>
  <c r="C14" i="2"/>
  <c r="B38" i="2" l="1"/>
  <c r="E13" i="1" l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H12" i="1"/>
  <c r="G12" i="1"/>
  <c r="F12" i="1"/>
  <c r="E12" i="1"/>
</calcChain>
</file>

<file path=xl/sharedStrings.xml><?xml version="1.0" encoding="utf-8"?>
<sst xmlns="http://schemas.openxmlformats.org/spreadsheetml/2006/main" count="222" uniqueCount="202">
  <si>
    <t>test</t>
    <phoneticPr fontId="2" type="noConversion"/>
  </si>
  <si>
    <t>a</t>
    <phoneticPr fontId="2" type="noConversion"/>
  </si>
  <si>
    <t>generators</t>
    <phoneticPr fontId="2" type="noConversion"/>
  </si>
  <si>
    <t>4=12</t>
    <phoneticPr fontId="2" type="noConversion"/>
  </si>
  <si>
    <t>5=123</t>
    <phoneticPr fontId="2" type="noConversion"/>
  </si>
  <si>
    <t>I</t>
    <phoneticPr fontId="2" type="noConversion"/>
  </si>
  <si>
    <t>relation</t>
    <phoneticPr fontId="2" type="noConversion"/>
  </si>
  <si>
    <t>I</t>
    <phoneticPr fontId="2" type="noConversion"/>
  </si>
  <si>
    <t>b</t>
    <phoneticPr fontId="2" type="noConversion"/>
  </si>
  <si>
    <t>resolution</t>
    <phoneticPr fontId="2" type="noConversion"/>
  </si>
  <si>
    <t>Resolution III</t>
    <phoneticPr fontId="2" type="noConversion"/>
  </si>
  <si>
    <t>c</t>
    <phoneticPr fontId="2" type="noConversion"/>
  </si>
  <si>
    <t>l4</t>
    <phoneticPr fontId="2" type="noConversion"/>
  </si>
  <si>
    <t>l0</t>
    <phoneticPr fontId="2" type="noConversion"/>
  </si>
  <si>
    <t>l1</t>
    <phoneticPr fontId="2" type="noConversion"/>
  </si>
  <si>
    <t>l3</t>
    <phoneticPr fontId="2" type="noConversion"/>
  </si>
  <si>
    <t>mean</t>
    <phoneticPr fontId="2" type="noConversion"/>
  </si>
  <si>
    <t>*124</t>
    <phoneticPr fontId="2" type="noConversion"/>
  </si>
  <si>
    <t>*1235</t>
    <phoneticPr fontId="2" type="noConversion"/>
  </si>
  <si>
    <t>*345</t>
    <phoneticPr fontId="2" type="noConversion"/>
  </si>
  <si>
    <t>d</t>
    <phoneticPr fontId="2" type="noConversion"/>
  </si>
  <si>
    <t>generator</t>
    <phoneticPr fontId="2" type="noConversion"/>
  </si>
  <si>
    <t>4=123</t>
    <phoneticPr fontId="2" type="noConversion"/>
  </si>
  <si>
    <t>relation</t>
    <phoneticPr fontId="2" type="noConversion"/>
  </si>
  <si>
    <t>I</t>
    <phoneticPr fontId="2" type="noConversion"/>
  </si>
  <si>
    <t>Resolution IV</t>
    <phoneticPr fontId="2" type="noConversion"/>
  </si>
  <si>
    <t>Y</t>
    <phoneticPr fontId="2" type="noConversion"/>
  </si>
  <si>
    <t>E0</t>
    <phoneticPr fontId="2" type="noConversion"/>
  </si>
  <si>
    <t>E1</t>
  </si>
  <si>
    <t>E2</t>
  </si>
  <si>
    <t>E2</t>
    <phoneticPr fontId="2" type="noConversion"/>
  </si>
  <si>
    <t>E3</t>
  </si>
  <si>
    <t>E3</t>
    <phoneticPr fontId="2" type="noConversion"/>
  </si>
  <si>
    <t>E4</t>
  </si>
  <si>
    <t>E5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</si>
  <si>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</si>
  <si>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</si>
  <si>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</si>
  <si>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</si>
  <si>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</si>
  <si>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</si>
  <si>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</si>
  <si>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</si>
  <si>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</si>
  <si>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</si>
  <si>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</si>
  <si>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</si>
  <si>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</si>
  <si>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</si>
  <si>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</si>
  <si>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</si>
  <si>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</si>
  <si>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</si>
  <si>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</si>
  <si>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</si>
  <si>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</si>
  <si>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</si>
  <si>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</si>
  <si>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</si>
  <si>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generator</t>
    <phoneticPr fontId="2" type="noConversion"/>
  </si>
  <si>
    <t>I</t>
    <phoneticPr fontId="2" type="noConversion"/>
  </si>
  <si>
    <t>4=12</t>
    <phoneticPr fontId="2" type="noConversion"/>
  </si>
  <si>
    <t>E4</t>
    <phoneticPr fontId="2" type="noConversion"/>
  </si>
  <si>
    <t>E5</t>
    <phoneticPr fontId="2" type="noConversion"/>
  </si>
  <si>
    <t>2^(5-2)</t>
    <phoneticPr fontId="2" type="noConversion"/>
  </si>
  <si>
    <t>5=13</t>
    <phoneticPr fontId="2" type="noConversion"/>
  </si>
  <si>
    <t>relation</t>
    <phoneticPr fontId="2" type="noConversion"/>
  </si>
  <si>
    <t>I</t>
    <phoneticPr fontId="2" type="noConversion"/>
  </si>
  <si>
    <t>l1</t>
    <phoneticPr fontId="2" type="noConversion"/>
  </si>
  <si>
    <t>l0</t>
    <phoneticPr fontId="2" type="noConversion"/>
  </si>
  <si>
    <t>l2</t>
    <phoneticPr fontId="2" type="noConversion"/>
  </si>
  <si>
    <t>l3</t>
    <phoneticPr fontId="2" type="noConversion"/>
  </si>
  <si>
    <t>l5</t>
    <phoneticPr fontId="2" type="noConversion"/>
  </si>
  <si>
    <t>mean</t>
    <phoneticPr fontId="2" type="noConversion"/>
  </si>
  <si>
    <t>effect</t>
    <phoneticPr fontId="2" type="noConversion"/>
  </si>
  <si>
    <t>E1</t>
    <phoneticPr fontId="2" type="noConversion"/>
  </si>
  <si>
    <t>E4</t>
    <phoneticPr fontId="2" type="noConversion"/>
  </si>
  <si>
    <t>E5</t>
    <phoneticPr fontId="2" type="noConversion"/>
  </si>
  <si>
    <t>err</t>
    <phoneticPr fontId="2" type="noConversion"/>
  </si>
  <si>
    <t>B0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</si>
  <si>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</si>
  <si>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</si>
  <si>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</si>
  <si>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</si>
  <si>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</si>
  <si>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source</t>
  </si>
  <si>
    <t>source</t>
    <phoneticPr fontId="2" type="noConversion"/>
  </si>
  <si>
    <t>SS</t>
    <phoneticPr fontId="2" type="noConversion"/>
  </si>
  <si>
    <t>DOF</t>
  </si>
  <si>
    <t>DOF</t>
    <phoneticPr fontId="2" type="noConversion"/>
  </si>
  <si>
    <t>MS</t>
    <phoneticPr fontId="2" type="noConversion"/>
  </si>
  <si>
    <t>Fcal</t>
  </si>
  <si>
    <t>Fcal</t>
    <phoneticPr fontId="2" type="noConversion"/>
  </si>
  <si>
    <t>F</t>
    <phoneticPr fontId="2" type="noConversion"/>
  </si>
  <si>
    <t>significant</t>
  </si>
  <si>
    <t>significant</t>
    <phoneticPr fontId="2" type="noConversion"/>
  </si>
  <si>
    <t>E1</t>
    <phoneticPr fontId="2" type="noConversion"/>
  </si>
  <si>
    <t>E2</t>
    <phoneticPr fontId="2" type="noConversion"/>
  </si>
  <si>
    <t>total</t>
  </si>
  <si>
    <t>m</t>
    <phoneticPr fontId="2" type="noConversion"/>
  </si>
  <si>
    <t>total</t>
    <phoneticPr fontId="2" type="noConversion"/>
  </si>
  <si>
    <t>Y-mean</t>
    <phoneticPr fontId="2" type="noConversion"/>
  </si>
  <si>
    <t>mean</t>
    <phoneticPr fontId="2" type="noConversion"/>
  </si>
  <si>
    <t>E1+</t>
    <phoneticPr fontId="2" type="noConversion"/>
  </si>
  <si>
    <t>E1-</t>
    <phoneticPr fontId="2" type="noConversion"/>
  </si>
  <si>
    <t>E2+</t>
    <phoneticPr fontId="2" type="noConversion"/>
  </si>
  <si>
    <t>E2-</t>
    <phoneticPr fontId="2" type="noConversion"/>
  </si>
  <si>
    <t>E3+</t>
    <phoneticPr fontId="2" type="noConversion"/>
  </si>
  <si>
    <t>E3-</t>
    <phoneticPr fontId="2" type="noConversion"/>
  </si>
  <si>
    <t>E4+</t>
    <phoneticPr fontId="2" type="noConversion"/>
  </si>
  <si>
    <t>E4-</t>
    <phoneticPr fontId="2" type="noConversion"/>
  </si>
  <si>
    <t>E5+</t>
    <phoneticPr fontId="2" type="noConversion"/>
  </si>
  <si>
    <t>E5-</t>
    <phoneticPr fontId="2" type="noConversion"/>
  </si>
  <si>
    <t>E23+</t>
    <phoneticPr fontId="2" type="noConversion"/>
  </si>
  <si>
    <t>E23-</t>
    <phoneticPr fontId="2" type="noConversion"/>
  </si>
  <si>
    <t>E123+</t>
    <phoneticPr fontId="2" type="noConversion"/>
  </si>
  <si>
    <t>E123-</t>
    <phoneticPr fontId="2" type="noConversion"/>
  </si>
  <si>
    <t>E23</t>
  </si>
  <si>
    <t>E23</t>
    <phoneticPr fontId="2" type="noConversion"/>
  </si>
  <si>
    <t>E123</t>
  </si>
  <si>
    <t>E123</t>
    <phoneticPr fontId="2" type="noConversion"/>
  </si>
  <si>
    <t>B23</t>
    <phoneticPr fontId="2" type="noConversion"/>
  </si>
  <si>
    <t>B123</t>
    <phoneticPr fontId="2" type="noConversion"/>
  </si>
  <si>
    <t>E23</t>
    <phoneticPr fontId="2" type="noConversion"/>
  </si>
  <si>
    <t>E123</t>
    <phoneticPr fontId="2" type="noConversion"/>
  </si>
  <si>
    <t>F(0.95,1,2)</t>
    <phoneticPr fontId="2" type="noConversion"/>
  </si>
  <si>
    <t>6=23</t>
    <phoneticPr fontId="2" type="noConversion"/>
  </si>
  <si>
    <t>因為使用OA table時，在部點時就會討論到每個不同的變數之間高低水準對於影響的interaction，因此無論是generator family的哪一種都沒有辦法避開任兩個參數決不會同時出現高水準表現。</t>
    <phoneticPr fontId="2" type="noConversion"/>
  </si>
  <si>
    <t>5=-13</t>
    <phoneticPr fontId="2" type="noConversion"/>
  </si>
  <si>
    <t>b</t>
    <phoneticPr fontId="2" type="noConversion"/>
  </si>
  <si>
    <t>所使用的是I = -135的generator，由於variable5所對應到的是13的interaction，因此將variable 5的這一項乘以-1，就不會同時讓Variable 1, 3, 5都出現high level</t>
    <phoneticPr fontId="2" type="noConversion"/>
  </si>
  <si>
    <t>I</t>
    <phoneticPr fontId="2" type="noConversion"/>
  </si>
  <si>
    <t>4=12</t>
    <phoneticPr fontId="2" type="noConversion"/>
  </si>
  <si>
    <t>5=-13</t>
    <phoneticPr fontId="2" type="noConversion"/>
  </si>
  <si>
    <t>6=23</t>
    <phoneticPr fontId="2" type="noConversion"/>
  </si>
  <si>
    <t>generator</t>
    <phoneticPr fontId="2" type="noConversion"/>
  </si>
  <si>
    <t>relation</t>
    <phoneticPr fontId="2" type="noConversion"/>
  </si>
  <si>
    <t>l0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</si>
  <si>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</si>
  <si>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</si>
  <si>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</si>
  <si>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mean</t>
    <phoneticPr fontId="2" type="noConversion"/>
  </si>
  <si>
    <t>e</t>
    <phoneticPr fontId="2" type="noConversion"/>
  </si>
  <si>
    <t>Y</t>
    <phoneticPr fontId="2" type="noConversion"/>
  </si>
  <si>
    <t>I</t>
    <phoneticPr fontId="2" type="noConversion"/>
  </si>
  <si>
    <t>4=-12</t>
    <phoneticPr fontId="2" type="noConversion"/>
  </si>
  <si>
    <t>5=-13</t>
    <phoneticPr fontId="2" type="noConversion"/>
  </si>
  <si>
    <t>6=23</t>
    <phoneticPr fontId="2" type="noConversion"/>
  </si>
  <si>
    <t>generator</t>
    <phoneticPr fontId="2" type="noConversion"/>
  </si>
  <si>
    <t>relation</t>
    <phoneticPr fontId="2" type="noConversion"/>
  </si>
  <si>
    <t>l0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</si>
  <si>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</si>
  <si>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</si>
  <si>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</si>
  <si>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mean</t>
    <phoneticPr fontId="2" type="noConversion"/>
  </si>
  <si>
    <t>1+24-35</t>
    <phoneticPr fontId="2" type="noConversion"/>
  </si>
  <si>
    <t>3-15+26</t>
    <phoneticPr fontId="2" type="noConversion"/>
  </si>
  <si>
    <t>1-24-35</t>
    <phoneticPr fontId="2" type="noConversion"/>
  </si>
  <si>
    <t>2-14+36</t>
    <phoneticPr fontId="2" type="noConversion"/>
  </si>
  <si>
    <t>2+14+36</t>
    <phoneticPr fontId="2" type="noConversion"/>
  </si>
  <si>
    <t>3-15+26</t>
    <phoneticPr fontId="2" type="noConversion"/>
  </si>
  <si>
    <t>combination</t>
    <phoneticPr fontId="2" type="noConversion"/>
  </si>
  <si>
    <t>Effect</t>
    <phoneticPr fontId="2" type="noConversion"/>
  </si>
  <si>
    <t>l1</t>
    <phoneticPr fontId="2" type="noConversion"/>
  </si>
  <si>
    <t>mean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</si>
  <si>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</si>
  <si>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</si>
  <si>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</si>
  <si>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l5</t>
    <phoneticPr fontId="2" type="noConversion"/>
  </si>
  <si>
    <t>l6</t>
    <phoneticPr fontId="2" type="noConversion"/>
  </si>
  <si>
    <t>effect1</t>
    <phoneticPr fontId="2" type="noConversion"/>
  </si>
  <si>
    <t>effect2</t>
    <phoneticPr fontId="2" type="noConversion"/>
  </si>
  <si>
    <t>set1</t>
    <phoneticPr fontId="2" type="noConversion"/>
  </si>
  <si>
    <t>set2</t>
    <phoneticPr fontId="2" type="noConversion"/>
  </si>
  <si>
    <t>Effect</t>
    <phoneticPr fontId="2" type="noConversion"/>
  </si>
  <si>
    <t>calculate</t>
    <phoneticPr fontId="2" type="noConversion"/>
  </si>
  <si>
    <t>f</t>
    <phoneticPr fontId="2" type="noConversion"/>
  </si>
  <si>
    <t>Dick和Miss Freeny雖然同時出現，但由於Dick始終專注於工作，比較少會與Miss Freeny有互動，也因此他們的出現與否並不會影響到當天的收入</t>
    <phoneticPr fontId="2" type="noConversion"/>
  </si>
  <si>
    <t>由於Miss Freeny喜好與客人互動，因此當Gypsy Band在表演時，Miss Freeny的出現反而會對想要享受音樂的客人感到不舒服，也間接影響到客人留在店裡消費的意願，進而影響了店內的收入</t>
    <phoneticPr fontId="2" type="noConversion"/>
  </si>
  <si>
    <t>interaction effect並不顯著</t>
    <phoneticPr fontId="2" type="noConversion"/>
  </si>
  <si>
    <t>當店內有免費的potato chips時，Miss Freeny可以很盡興的帶著potato chips與店內的客人互動，將有提供免費potato chips的服務品質提升更多，客人更喜歡留在店裡，也因此收入會比較高</t>
    <phoneticPr fontId="2" type="noConversion"/>
  </si>
  <si>
    <t>Miss Freeny喜歡與店內的客人互動，普遍可以增加客人光顧的印象，因此客人也喜歡在有Miss Freeny在店裡時一起來找他聊天互動，因此對於收入而言，是非常大的加分</t>
    <phoneticPr fontId="2" type="noConversion"/>
  </si>
  <si>
    <t>l12</t>
    <phoneticPr fontId="2" type="noConversion"/>
  </si>
  <si>
    <t>l(-12)</t>
    <phoneticPr fontId="2" type="noConversion"/>
  </si>
  <si>
    <t>l(-13)</t>
    <phoneticPr fontId="2" type="noConversion"/>
  </si>
  <si>
    <t>l(23)</t>
    <phoneticPr fontId="2" type="noConversion"/>
  </si>
  <si>
    <t>l(12)</t>
    <phoneticPr fontId="2" type="noConversion"/>
  </si>
  <si>
    <t>l(-13)</t>
    <phoneticPr fontId="2" type="noConversion"/>
  </si>
  <si>
    <t>l(23)</t>
    <phoneticPr fontId="2" type="noConversion"/>
  </si>
  <si>
    <t>6-45</t>
    <phoneticPr fontId="2" type="noConversion"/>
  </si>
  <si>
    <t>4-56</t>
    <phoneticPr fontId="2" type="noConversion"/>
  </si>
  <si>
    <t>5-46</t>
    <phoneticPr fontId="2" type="noConversion"/>
  </si>
  <si>
    <t>4+56</t>
    <phoneticPr fontId="2" type="noConversion"/>
  </si>
  <si>
    <t>5+46</t>
    <phoneticPr fontId="2" type="noConversion"/>
  </si>
  <si>
    <t>6+45</t>
    <phoneticPr fontId="2" type="noConversion"/>
  </si>
  <si>
    <t>p=1</t>
    <phoneticPr fontId="2" type="noConversion"/>
  </si>
  <si>
    <t>2^5</t>
    <phoneticPr fontId="2" type="noConversion"/>
  </si>
  <si>
    <t>I</t>
    <phoneticPr fontId="2" type="noConversion"/>
  </si>
  <si>
    <t>l2</t>
    <phoneticPr fontId="2" type="noConversion"/>
  </si>
  <si>
    <t>l13</t>
    <phoneticPr fontId="2" type="noConversion"/>
  </si>
  <si>
    <t>l23</t>
    <phoneticPr fontId="2" type="noConversion"/>
  </si>
  <si>
    <t>l123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</si>
</sst>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650407</xdr:colOff>
      <xdr:row>0</xdr:row>
      <xdr:rowOff>149070</xdr:rowOff>
    </xdr:from>
    <xdr:to>
      <xdr:col>17</xdr:col>
      <xdr:colOff>118973</xdr:colOff>
      <xdr:row>19</xdr:row>
      <xdr:rowOff>119870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9290" y="149070"/>
          <a:ext cx="4943130" cy="4011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17</xdr:row>
      <xdr:rowOff>104775</xdr:rowOff>
    </xdr:from>
    <xdr:to>
      <xdr:col>18</xdr:col>
      <xdr:colOff>561343</xdr:colOff>
      <xdr:row>36</xdr:row>
      <xdr:rowOff>85256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3667125"/>
          <a:ext cx="5057143" cy="3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203445</xdr:colOff>
      <xdr:row>79</xdr:row>
      <xdr:rowOff>110972</xdr:rowOff>
    </xdr:from>
    <xdr:to>
      <xdr:col>22</xdr:col>
      <xdr:colOff>168370</xdr:colOff>
      <xdr:row>89</xdr:row>
      <xdr:rowOff>155459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9610" y="16913812"/>
          <a:ext cx="6123809" cy="21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342160</xdr:colOff>
      <xdr:row>58</xdr:row>
      <xdr:rowOff>110971</xdr:rowOff>
    </xdr:from>
    <xdr:to>
      <xdr:col>22</xdr:col>
      <xdr:colOff>107085</xdr:colOff>
      <xdr:row>78</xdr:row>
      <xdr:rowOff>171373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8325" y="12447233"/>
          <a:ext cx="5923809" cy="4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103" workbookViewId="0">
      <selection activeCell="J25" sqref="J25"/>
    </sheetView>
  </sheetViews>
  <sheetFormatPr defaultRowHeight="16.5" x14ac:dyDescent="0.25"/>
  <sheetData>
    <row r="1" spans="1:8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8" x14ac:dyDescent="0.25">
      <c r="A2" s="2">
        <v>1</v>
      </c>
      <c r="B2">
        <v>-1</v>
      </c>
      <c r="C2">
        <v>-1</v>
      </c>
      <c r="D2">
        <v>-1</v>
      </c>
      <c r="E2">
        <v>1</v>
      </c>
      <c r="F2">
        <v>-1</v>
      </c>
    </row>
    <row r="3" spans="1:8" x14ac:dyDescent="0.25">
      <c r="A3" s="2">
        <v>2</v>
      </c>
      <c r="B3">
        <v>1</v>
      </c>
      <c r="C3">
        <v>-1</v>
      </c>
      <c r="D3">
        <v>-1</v>
      </c>
      <c r="E3">
        <v>-1</v>
      </c>
      <c r="F3">
        <v>1</v>
      </c>
    </row>
    <row r="4" spans="1:8" x14ac:dyDescent="0.25">
      <c r="A4" s="2">
        <v>3</v>
      </c>
      <c r="B4">
        <v>-1</v>
      </c>
      <c r="C4">
        <v>1</v>
      </c>
      <c r="D4">
        <v>-1</v>
      </c>
      <c r="E4">
        <v>-1</v>
      </c>
      <c r="F4">
        <v>1</v>
      </c>
    </row>
    <row r="5" spans="1:8" x14ac:dyDescent="0.25">
      <c r="A5" s="2">
        <v>4</v>
      </c>
      <c r="B5">
        <v>1</v>
      </c>
      <c r="C5">
        <v>1</v>
      </c>
      <c r="D5">
        <v>-1</v>
      </c>
      <c r="E5">
        <v>1</v>
      </c>
      <c r="F5">
        <v>-1</v>
      </c>
    </row>
    <row r="6" spans="1:8" x14ac:dyDescent="0.25">
      <c r="A6" s="2">
        <v>5</v>
      </c>
      <c r="B6">
        <v>-1</v>
      </c>
      <c r="C6">
        <v>-1</v>
      </c>
      <c r="D6">
        <v>1</v>
      </c>
      <c r="E6">
        <v>1</v>
      </c>
      <c r="F6">
        <v>1</v>
      </c>
    </row>
    <row r="7" spans="1:8" x14ac:dyDescent="0.25">
      <c r="A7" s="2">
        <v>6</v>
      </c>
      <c r="B7">
        <v>1</v>
      </c>
      <c r="C7">
        <v>-1</v>
      </c>
      <c r="D7">
        <v>1</v>
      </c>
      <c r="E7">
        <v>-1</v>
      </c>
      <c r="F7">
        <v>-1</v>
      </c>
    </row>
    <row r="8" spans="1:8" x14ac:dyDescent="0.25">
      <c r="A8" s="2">
        <v>7</v>
      </c>
      <c r="B8">
        <v>-1</v>
      </c>
      <c r="C8">
        <v>1</v>
      </c>
      <c r="D8">
        <v>1</v>
      </c>
      <c r="E8">
        <v>-1</v>
      </c>
      <c r="F8">
        <v>-1</v>
      </c>
    </row>
    <row r="9" spans="1:8" x14ac:dyDescent="0.25">
      <c r="A9" s="2">
        <v>8</v>
      </c>
      <c r="B9">
        <v>1</v>
      </c>
      <c r="C9">
        <v>1</v>
      </c>
      <c r="D9">
        <v>1</v>
      </c>
      <c r="E9">
        <v>1</v>
      </c>
      <c r="F9">
        <v>1</v>
      </c>
    </row>
    <row r="11" spans="1:8" x14ac:dyDescent="0.25">
      <c r="A11" s="1" t="s">
        <v>0</v>
      </c>
      <c r="B11" s="1">
        <v>1</v>
      </c>
      <c r="C11" s="1">
        <v>2</v>
      </c>
      <c r="D11" s="1">
        <v>3</v>
      </c>
      <c r="E11" s="1">
        <v>12</v>
      </c>
      <c r="F11" s="1">
        <v>13</v>
      </c>
      <c r="G11" s="1">
        <v>23</v>
      </c>
      <c r="H11" s="1">
        <v>123</v>
      </c>
    </row>
    <row r="12" spans="1:8" x14ac:dyDescent="0.25">
      <c r="A12" s="2">
        <v>1</v>
      </c>
      <c r="B12">
        <v>-1</v>
      </c>
      <c r="C12">
        <v>-1</v>
      </c>
      <c r="D12">
        <v>-1</v>
      </c>
      <c r="E12">
        <f>B12*C12</f>
        <v>1</v>
      </c>
      <c r="F12">
        <f>B12*D12</f>
        <v>1</v>
      </c>
      <c r="G12">
        <f>C12*D12</f>
        <v>1</v>
      </c>
      <c r="H12">
        <f>B12*C12*D12</f>
        <v>-1</v>
      </c>
    </row>
    <row r="13" spans="1:8" x14ac:dyDescent="0.25">
      <c r="A13" s="2">
        <v>2</v>
      </c>
      <c r="B13">
        <v>1</v>
      </c>
      <c r="C13">
        <v>-1</v>
      </c>
      <c r="D13">
        <v>-1</v>
      </c>
      <c r="E13">
        <f t="shared" ref="E13:E19" si="0">B13*C13</f>
        <v>-1</v>
      </c>
      <c r="F13">
        <f t="shared" ref="F13:F19" si="1">B13*D13</f>
        <v>-1</v>
      </c>
      <c r="G13">
        <f t="shared" ref="G13:G19" si="2">C13*D13</f>
        <v>1</v>
      </c>
      <c r="H13">
        <f t="shared" ref="H13:H19" si="3">B13*C13*D13</f>
        <v>1</v>
      </c>
    </row>
    <row r="14" spans="1:8" x14ac:dyDescent="0.25">
      <c r="A14" s="2">
        <v>3</v>
      </c>
      <c r="B14">
        <v>-1</v>
      </c>
      <c r="C14">
        <v>1</v>
      </c>
      <c r="D14">
        <v>-1</v>
      </c>
      <c r="E14">
        <f t="shared" si="0"/>
        <v>-1</v>
      </c>
      <c r="F14">
        <f t="shared" si="1"/>
        <v>1</v>
      </c>
      <c r="G14">
        <f t="shared" si="2"/>
        <v>-1</v>
      </c>
      <c r="H14">
        <f t="shared" si="3"/>
        <v>1</v>
      </c>
    </row>
    <row r="15" spans="1:8" x14ac:dyDescent="0.25">
      <c r="A15" s="2">
        <v>4</v>
      </c>
      <c r="B15">
        <v>1</v>
      </c>
      <c r="C15">
        <v>1</v>
      </c>
      <c r="D15">
        <v>-1</v>
      </c>
      <c r="E15">
        <f t="shared" si="0"/>
        <v>1</v>
      </c>
      <c r="F15">
        <f t="shared" si="1"/>
        <v>-1</v>
      </c>
      <c r="G15">
        <f t="shared" si="2"/>
        <v>-1</v>
      </c>
      <c r="H15">
        <f t="shared" si="3"/>
        <v>-1</v>
      </c>
    </row>
    <row r="16" spans="1:8" x14ac:dyDescent="0.25">
      <c r="A16" s="2">
        <v>5</v>
      </c>
      <c r="B16">
        <v>-1</v>
      </c>
      <c r="C16">
        <v>-1</v>
      </c>
      <c r="D16">
        <v>1</v>
      </c>
      <c r="E16">
        <f t="shared" si="0"/>
        <v>1</v>
      </c>
      <c r="F16">
        <f t="shared" si="1"/>
        <v>-1</v>
      </c>
      <c r="G16">
        <f t="shared" si="2"/>
        <v>-1</v>
      </c>
      <c r="H16">
        <f t="shared" si="3"/>
        <v>1</v>
      </c>
    </row>
    <row r="17" spans="1:10" x14ac:dyDescent="0.25">
      <c r="A17" s="2">
        <v>6</v>
      </c>
      <c r="B17">
        <v>1</v>
      </c>
      <c r="C17">
        <v>-1</v>
      </c>
      <c r="D17">
        <v>1</v>
      </c>
      <c r="E17">
        <f t="shared" si="0"/>
        <v>-1</v>
      </c>
      <c r="F17">
        <f t="shared" si="1"/>
        <v>1</v>
      </c>
      <c r="G17">
        <f t="shared" si="2"/>
        <v>-1</v>
      </c>
      <c r="H17">
        <f t="shared" si="3"/>
        <v>-1</v>
      </c>
    </row>
    <row r="18" spans="1:10" x14ac:dyDescent="0.25">
      <c r="A18" s="2">
        <v>7</v>
      </c>
      <c r="B18">
        <v>-1</v>
      </c>
      <c r="C18">
        <v>1</v>
      </c>
      <c r="D18">
        <v>1</v>
      </c>
      <c r="E18">
        <f t="shared" si="0"/>
        <v>-1</v>
      </c>
      <c r="F18">
        <f t="shared" si="1"/>
        <v>-1</v>
      </c>
      <c r="G18">
        <f t="shared" si="2"/>
        <v>1</v>
      </c>
      <c r="H18">
        <f t="shared" si="3"/>
        <v>-1</v>
      </c>
    </row>
    <row r="19" spans="1:10" x14ac:dyDescent="0.25">
      <c r="A19" s="2">
        <v>8</v>
      </c>
      <c r="B19">
        <v>1</v>
      </c>
      <c r="C19">
        <v>1</v>
      </c>
      <c r="D19">
        <v>1</v>
      </c>
      <c r="E19">
        <f t="shared" si="0"/>
        <v>1</v>
      </c>
      <c r="F19">
        <f t="shared" si="1"/>
        <v>1</v>
      </c>
      <c r="G19">
        <f t="shared" si="2"/>
        <v>1</v>
      </c>
      <c r="H19">
        <f t="shared" si="3"/>
        <v>1</v>
      </c>
    </row>
    <row r="21" spans="1:10" x14ac:dyDescent="0.25">
      <c r="A21" t="s">
        <v>1</v>
      </c>
      <c r="B21" t="s">
        <v>2</v>
      </c>
      <c r="H21" t="s">
        <v>20</v>
      </c>
      <c r="I21" t="s">
        <v>21</v>
      </c>
    </row>
    <row r="22" spans="1:10" x14ac:dyDescent="0.25">
      <c r="B22" t="s">
        <v>3</v>
      </c>
      <c r="C22" t="s">
        <v>4</v>
      </c>
      <c r="I22" t="s">
        <v>22</v>
      </c>
    </row>
    <row r="23" spans="1:10" x14ac:dyDescent="0.25">
      <c r="B23" t="s">
        <v>5</v>
      </c>
      <c r="C23">
        <v>124</v>
      </c>
      <c r="D23">
        <v>1235</v>
      </c>
      <c r="I23" t="s">
        <v>7</v>
      </c>
      <c r="J23">
        <v>1234</v>
      </c>
    </row>
    <row r="24" spans="1:10" x14ac:dyDescent="0.25">
      <c r="B24" t="s">
        <v>6</v>
      </c>
      <c r="I24" t="s">
        <v>23</v>
      </c>
    </row>
    <row r="25" spans="1:10" x14ac:dyDescent="0.25">
      <c r="B25" t="s">
        <v>7</v>
      </c>
      <c r="C25">
        <v>124</v>
      </c>
      <c r="D25">
        <v>1235</v>
      </c>
      <c r="E25">
        <v>345</v>
      </c>
      <c r="I25" t="s">
        <v>24</v>
      </c>
      <c r="J25">
        <v>1234</v>
      </c>
    </row>
    <row r="26" spans="1:10" x14ac:dyDescent="0.25">
      <c r="A26" t="s">
        <v>8</v>
      </c>
      <c r="B26" t="s">
        <v>9</v>
      </c>
      <c r="I26" t="s">
        <v>9</v>
      </c>
    </row>
    <row r="27" spans="1:10" ht="17.25" thickBot="1" x14ac:dyDescent="0.3">
      <c r="B27" t="s">
        <v>10</v>
      </c>
      <c r="I27" t="s">
        <v>25</v>
      </c>
    </row>
    <row r="28" spans="1:10" ht="17.25" thickBot="1" x14ac:dyDescent="0.3">
      <c r="A28" t="s">
        <v>11</v>
      </c>
      <c r="B28" s="17"/>
      <c r="C28" s="18" t="s">
        <v>197</v>
      </c>
      <c r="D28" s="18" t="s">
        <v>17</v>
      </c>
      <c r="E28" s="18" t="s">
        <v>18</v>
      </c>
      <c r="F28" s="19" t="s">
        <v>19</v>
      </c>
    </row>
    <row r="29" spans="1:10" x14ac:dyDescent="0.25">
      <c r="B29" s="14" t="s">
        <v>13</v>
      </c>
      <c r="C29" s="15" t="s">
        <v>16</v>
      </c>
      <c r="D29" s="15"/>
      <c r="E29" s="15"/>
      <c r="F29" s="16"/>
    </row>
    <row r="30" spans="1:10" x14ac:dyDescent="0.25">
      <c r="B30" s="9" t="s">
        <v>14</v>
      </c>
      <c r="C30" s="8">
        <v>1</v>
      </c>
      <c r="D30" s="8">
        <v>24</v>
      </c>
      <c r="E30" s="8">
        <v>235</v>
      </c>
      <c r="F30" s="10">
        <v>1345</v>
      </c>
    </row>
    <row r="31" spans="1:10" x14ac:dyDescent="0.25">
      <c r="B31" s="9" t="s">
        <v>198</v>
      </c>
      <c r="C31" s="8">
        <v>2</v>
      </c>
      <c r="D31" s="8">
        <v>14</v>
      </c>
      <c r="E31" s="8">
        <v>135</v>
      </c>
      <c r="F31" s="10">
        <v>345</v>
      </c>
    </row>
    <row r="32" spans="1:10" x14ac:dyDescent="0.25">
      <c r="B32" s="9" t="s">
        <v>15</v>
      </c>
      <c r="C32" s="8">
        <v>3</v>
      </c>
      <c r="D32" s="8">
        <v>1234</v>
      </c>
      <c r="E32" s="8">
        <v>125</v>
      </c>
      <c r="F32" s="10">
        <v>45</v>
      </c>
    </row>
    <row r="33" spans="2:6" x14ac:dyDescent="0.25">
      <c r="B33" s="9" t="s">
        <v>182</v>
      </c>
      <c r="C33" s="8"/>
      <c r="D33" s="8">
        <v>4</v>
      </c>
      <c r="E33" s="8">
        <v>35</v>
      </c>
      <c r="F33" s="10">
        <v>12345</v>
      </c>
    </row>
    <row r="34" spans="2:6" x14ac:dyDescent="0.25">
      <c r="B34" s="9" t="s">
        <v>199</v>
      </c>
      <c r="C34" s="8"/>
      <c r="D34" s="8">
        <v>234</v>
      </c>
      <c r="E34" s="8">
        <v>25</v>
      </c>
      <c r="F34" s="10">
        <v>145</v>
      </c>
    </row>
    <row r="35" spans="2:6" x14ac:dyDescent="0.25">
      <c r="B35" s="9" t="s">
        <v>200</v>
      </c>
      <c r="C35" s="8"/>
      <c r="D35" s="8">
        <v>134</v>
      </c>
      <c r="E35" s="8">
        <v>15</v>
      </c>
      <c r="F35" s="10">
        <v>245</v>
      </c>
    </row>
    <row r="36" spans="2:6" ht="17.25" thickBot="1" x14ac:dyDescent="0.3">
      <c r="B36" s="11" t="s">
        <v>201</v>
      </c>
      <c r="C36" s="12"/>
      <c r="D36" s="12">
        <v>34</v>
      </c>
      <c r="E36" s="12">
        <v>5</v>
      </c>
      <c r="F36" s="13">
        <v>1245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31" sqref="J31"/>
    </sheetView>
  </sheetViews>
  <sheetFormatPr defaultRowHeight="16.5" x14ac:dyDescent="0.25"/>
  <sheetData>
    <row r="1" spans="1:9" x14ac:dyDescent="0.25">
      <c r="A1" t="s">
        <v>35</v>
      </c>
    </row>
    <row r="2" spans="1:9" ht="17.25" thickBot="1" x14ac:dyDescent="0.3"/>
    <row r="3" spans="1:9" x14ac:dyDescent="0.25">
      <c r="A3" s="6" t="s">
        <v>36</v>
      </c>
      <c r="B3" s="6"/>
    </row>
    <row r="4" spans="1:9" x14ac:dyDescent="0.25">
      <c r="A4" s="3" t="s">
        <v>37</v>
      </c>
      <c r="B4" s="3">
        <v>1</v>
      </c>
    </row>
    <row r="5" spans="1:9" x14ac:dyDescent="0.25">
      <c r="A5" s="3" t="s">
        <v>38</v>
      </c>
      <c r="B5" s="3">
        <v>1</v>
      </c>
    </row>
    <row r="6" spans="1:9" x14ac:dyDescent="0.25">
      <c r="A6" s="3" t="s">
        <v>39</v>
      </c>
      <c r="B6" s="3">
        <v>65535</v>
      </c>
    </row>
    <row r="7" spans="1:9" x14ac:dyDescent="0.25">
      <c r="A7" s="3" t="s">
        <v>40</v>
      </c>
      <c r="B7" s="3">
        <v>0</v>
      </c>
    </row>
    <row r="8" spans="1:9" ht="17.25" thickBot="1" x14ac:dyDescent="0.3">
      <c r="A8" s="4" t="s">
        <v>41</v>
      </c>
      <c r="B8" s="4">
        <v>8</v>
      </c>
    </row>
    <row r="10" spans="1:9" ht="17.25" thickBot="1" x14ac:dyDescent="0.3">
      <c r="A10" t="s">
        <v>42</v>
      </c>
    </row>
    <row r="11" spans="1:9" x14ac:dyDescent="0.25">
      <c r="A11" s="5"/>
      <c r="B11" s="5" t="s">
        <v>47</v>
      </c>
      <c r="C11" s="5" t="s">
        <v>48</v>
      </c>
      <c r="D11" s="5" t="s">
        <v>49</v>
      </c>
      <c r="E11" s="5" t="s">
        <v>50</v>
      </c>
      <c r="F11" s="5" t="s">
        <v>51</v>
      </c>
    </row>
    <row r="12" spans="1:9" x14ac:dyDescent="0.25">
      <c r="A12" s="3" t="s">
        <v>43</v>
      </c>
      <c r="B12" s="3">
        <v>7</v>
      </c>
      <c r="C12" s="3">
        <v>2.7749999999999999</v>
      </c>
      <c r="D12" s="3">
        <v>0.39642857142857141</v>
      </c>
      <c r="E12" s="3" t="e">
        <v>#NUM!</v>
      </c>
      <c r="F12" s="3" t="e">
        <v>#NUM!</v>
      </c>
    </row>
    <row r="13" spans="1:9" x14ac:dyDescent="0.25">
      <c r="A13" s="3" t="s">
        <v>44</v>
      </c>
      <c r="B13" s="3">
        <v>0</v>
      </c>
      <c r="C13" s="3">
        <v>0</v>
      </c>
      <c r="D13" s="3">
        <v>65535</v>
      </c>
      <c r="E13" s="3"/>
      <c r="F13" s="3"/>
    </row>
    <row r="14" spans="1:9" ht="17.25" thickBot="1" x14ac:dyDescent="0.3">
      <c r="A14" s="4" t="s">
        <v>45</v>
      </c>
      <c r="B14" s="4">
        <v>7</v>
      </c>
      <c r="C14" s="4">
        <v>2.7749999999999999</v>
      </c>
      <c r="D14" s="4"/>
      <c r="E14" s="4"/>
      <c r="F14" s="4"/>
    </row>
    <row r="15" spans="1:9" ht="17.25" thickBot="1" x14ac:dyDescent="0.3"/>
    <row r="16" spans="1:9" x14ac:dyDescent="0.25">
      <c r="A16" s="5"/>
      <c r="B16" s="5" t="s">
        <v>52</v>
      </c>
      <c r="C16" s="5" t="s">
        <v>40</v>
      </c>
      <c r="D16" s="5" t="s">
        <v>53</v>
      </c>
      <c r="E16" s="5" t="s">
        <v>54</v>
      </c>
      <c r="F16" s="5" t="s">
        <v>55</v>
      </c>
      <c r="G16" s="5" t="s">
        <v>56</v>
      </c>
      <c r="H16" s="5" t="s">
        <v>57</v>
      </c>
      <c r="I16" s="5" t="s">
        <v>58</v>
      </c>
    </row>
    <row r="17" spans="1:9" x14ac:dyDescent="0.25">
      <c r="A17" s="3" t="s">
        <v>46</v>
      </c>
      <c r="B17" s="3">
        <v>2.9749999999999996</v>
      </c>
      <c r="C17" s="3">
        <v>0</v>
      </c>
      <c r="D17" s="3">
        <v>65535</v>
      </c>
      <c r="E17" s="3" t="e">
        <v>#NUM!</v>
      </c>
      <c r="F17" s="3">
        <v>2.9749999999999996</v>
      </c>
      <c r="G17" s="3">
        <v>2.9749999999999996</v>
      </c>
      <c r="H17" s="3">
        <v>2.9749999999999996</v>
      </c>
      <c r="I17" s="3">
        <v>2.9749999999999996</v>
      </c>
    </row>
    <row r="18" spans="1:9" x14ac:dyDescent="0.25">
      <c r="A18" s="3">
        <v>1</v>
      </c>
      <c r="B18" s="3">
        <v>5.0000000000000065E-2</v>
      </c>
      <c r="C18" s="3">
        <v>0</v>
      </c>
      <c r="D18" s="3">
        <v>65535</v>
      </c>
      <c r="E18" s="3" t="e">
        <v>#NUM!</v>
      </c>
      <c r="F18" s="3">
        <v>5.0000000000000065E-2</v>
      </c>
      <c r="G18" s="3">
        <v>5.0000000000000065E-2</v>
      </c>
      <c r="H18" s="3">
        <v>5.0000000000000065E-2</v>
      </c>
      <c r="I18" s="3">
        <v>5.0000000000000065E-2</v>
      </c>
    </row>
    <row r="19" spans="1:9" x14ac:dyDescent="0.25">
      <c r="A19" s="3">
        <v>2</v>
      </c>
      <c r="B19" s="3">
        <v>-3.4345772533707549E-17</v>
      </c>
      <c r="C19" s="3">
        <v>0</v>
      </c>
      <c r="D19" s="3">
        <v>65535</v>
      </c>
      <c r="E19" s="3" t="e">
        <v>#NUM!</v>
      </c>
      <c r="F19" s="3">
        <v>-3.4345772533707549E-17</v>
      </c>
      <c r="G19" s="3">
        <v>-3.4345772533707549E-17</v>
      </c>
      <c r="H19" s="3">
        <v>-3.4345772533707549E-17</v>
      </c>
      <c r="I19" s="3">
        <v>-3.4345772533707549E-17</v>
      </c>
    </row>
    <row r="20" spans="1:9" x14ac:dyDescent="0.25">
      <c r="A20" s="3">
        <v>3</v>
      </c>
      <c r="B20" s="3">
        <v>0.24999999999999997</v>
      </c>
      <c r="C20" s="3">
        <v>0</v>
      </c>
      <c r="D20" s="3">
        <v>65535</v>
      </c>
      <c r="E20" s="3" t="e">
        <v>#NUM!</v>
      </c>
      <c r="F20" s="3">
        <v>0.24999999999999997</v>
      </c>
      <c r="G20" s="3">
        <v>0.24999999999999997</v>
      </c>
      <c r="H20" s="3">
        <v>0.24999999999999997</v>
      </c>
      <c r="I20" s="3">
        <v>0.24999999999999997</v>
      </c>
    </row>
    <row r="21" spans="1:9" x14ac:dyDescent="0.25">
      <c r="A21" s="3">
        <v>4</v>
      </c>
      <c r="B21" s="3">
        <v>-2.5000000000000133E-2</v>
      </c>
      <c r="C21" s="3">
        <v>0</v>
      </c>
      <c r="D21" s="3">
        <v>65535</v>
      </c>
      <c r="E21" s="3" t="e">
        <v>#NUM!</v>
      </c>
      <c r="F21" s="3">
        <v>-2.5000000000000133E-2</v>
      </c>
      <c r="G21" s="3">
        <v>-2.5000000000000133E-2</v>
      </c>
      <c r="H21" s="3">
        <v>-2.5000000000000133E-2</v>
      </c>
      <c r="I21" s="3">
        <v>-2.5000000000000133E-2</v>
      </c>
    </row>
    <row r="22" spans="1:9" x14ac:dyDescent="0.25">
      <c r="A22" s="3">
        <v>5</v>
      </c>
      <c r="B22" s="3">
        <v>-2.500000000000014E-2</v>
      </c>
      <c r="C22" s="3">
        <v>0</v>
      </c>
      <c r="D22" s="3">
        <v>65535</v>
      </c>
      <c r="E22" s="3" t="e">
        <v>#NUM!</v>
      </c>
      <c r="F22" s="3">
        <v>-2.500000000000014E-2</v>
      </c>
      <c r="G22" s="3">
        <v>-2.500000000000014E-2</v>
      </c>
      <c r="H22" s="3">
        <v>-2.500000000000014E-2</v>
      </c>
      <c r="I22" s="3">
        <v>-2.500000000000014E-2</v>
      </c>
    </row>
    <row r="23" spans="1:9" x14ac:dyDescent="0.25">
      <c r="A23" s="3">
        <v>23</v>
      </c>
      <c r="B23" s="3">
        <v>0.17499999999999991</v>
      </c>
      <c r="C23" s="3">
        <v>0</v>
      </c>
      <c r="D23" s="3">
        <v>65535</v>
      </c>
      <c r="E23" s="3" t="e">
        <v>#NUM!</v>
      </c>
      <c r="F23" s="3">
        <v>0.17499999999999991</v>
      </c>
      <c r="G23" s="3">
        <v>0.17499999999999991</v>
      </c>
      <c r="H23" s="3">
        <v>0.17499999999999991</v>
      </c>
      <c r="I23" s="3">
        <v>0.17499999999999991</v>
      </c>
    </row>
    <row r="24" spans="1:9" ht="17.25" thickBot="1" x14ac:dyDescent="0.3">
      <c r="A24" s="4">
        <v>123</v>
      </c>
      <c r="B24" s="4">
        <v>0.50000000000000011</v>
      </c>
      <c r="C24" s="4">
        <v>0</v>
      </c>
      <c r="D24" s="4">
        <v>65535</v>
      </c>
      <c r="E24" s="4" t="e">
        <v>#NUM!</v>
      </c>
      <c r="F24" s="4">
        <v>0.50000000000000011</v>
      </c>
      <c r="G24" s="4">
        <v>0.50000000000000011</v>
      </c>
      <c r="H24" s="4">
        <v>0.50000000000000011</v>
      </c>
      <c r="I24" s="4">
        <v>0.50000000000000011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zoomScale="85" zoomScaleNormal="85" workbookViewId="0">
      <selection activeCell="E81" sqref="E80:E81"/>
    </sheetView>
  </sheetViews>
  <sheetFormatPr defaultRowHeight="15.75" x14ac:dyDescent="0.25"/>
  <cols>
    <col min="1" max="1" width="9" style="20"/>
    <col min="2" max="3" width="12.875" style="20" bestFit="1" customWidth="1"/>
    <col min="4" max="5" width="9" style="20"/>
    <col min="6" max="6" width="12.875" style="20" bestFit="1" customWidth="1"/>
    <col min="7" max="16384" width="9" style="20"/>
  </cols>
  <sheetData>
    <row r="1" spans="1:25" x14ac:dyDescent="0.25">
      <c r="A1" s="20" t="s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23</v>
      </c>
      <c r="H1" s="20">
        <v>123</v>
      </c>
      <c r="I1" s="20" t="s">
        <v>26</v>
      </c>
      <c r="J1" s="20" t="s">
        <v>101</v>
      </c>
      <c r="K1" s="20" t="s">
        <v>64</v>
      </c>
      <c r="L1" s="24" t="s">
        <v>103</v>
      </c>
      <c r="M1" s="25" t="s">
        <v>104</v>
      </c>
      <c r="N1" s="25" t="s">
        <v>105</v>
      </c>
      <c r="O1" s="25" t="s">
        <v>106</v>
      </c>
      <c r="P1" s="25" t="s">
        <v>107</v>
      </c>
      <c r="Q1" s="25" t="s">
        <v>108</v>
      </c>
      <c r="R1" s="25" t="s">
        <v>109</v>
      </c>
      <c r="S1" s="25" t="s">
        <v>110</v>
      </c>
      <c r="T1" s="25" t="s">
        <v>111</v>
      </c>
      <c r="U1" s="25" t="s">
        <v>112</v>
      </c>
      <c r="V1" s="25" t="s">
        <v>113</v>
      </c>
      <c r="W1" s="25" t="s">
        <v>114</v>
      </c>
      <c r="X1" s="25" t="s">
        <v>115</v>
      </c>
      <c r="Y1" s="26" t="s">
        <v>116</v>
      </c>
    </row>
    <row r="2" spans="1:25" x14ac:dyDescent="0.25">
      <c r="A2" s="20">
        <v>1</v>
      </c>
      <c r="B2" s="20">
        <v>-1</v>
      </c>
      <c r="C2" s="20">
        <v>-1</v>
      </c>
      <c r="D2" s="20">
        <v>-1</v>
      </c>
      <c r="E2" s="20">
        <v>1</v>
      </c>
      <c r="F2" s="20">
        <v>1</v>
      </c>
      <c r="G2" s="20">
        <f>C2*D2</f>
        <v>1</v>
      </c>
      <c r="H2" s="20">
        <f>B2*C2*D2</f>
        <v>-1</v>
      </c>
      <c r="I2" s="20">
        <v>2.2999999999999998</v>
      </c>
      <c r="J2" s="20">
        <f>I2-$H$16</f>
        <v>-0.67499999999999982</v>
      </c>
      <c r="L2" s="22">
        <f t="shared" ref="L2:L9" si="0">IF(B2=1,$I2,0)</f>
        <v>0</v>
      </c>
      <c r="M2" s="21">
        <f t="shared" ref="M2:M9" si="1">IF(B2=-1,$I2,0)</f>
        <v>2.2999999999999998</v>
      </c>
      <c r="N2" s="21">
        <f t="shared" ref="N2:N9" si="2">IF(C2=1,$I2,0)</f>
        <v>0</v>
      </c>
      <c r="O2" s="21">
        <f t="shared" ref="O2:O9" si="3">IF(C2=-1,$I2,0)</f>
        <v>2.2999999999999998</v>
      </c>
      <c r="P2" s="21">
        <f t="shared" ref="P2:P9" si="4">IF(D2=1,$I2,0)</f>
        <v>0</v>
      </c>
      <c r="Q2" s="21">
        <f t="shared" ref="Q2:Q9" si="5">IF(D2=-1,$I2,0)</f>
        <v>2.2999999999999998</v>
      </c>
      <c r="R2" s="21">
        <f t="shared" ref="R2:R9" si="6">IF(E2=1,$I2,0)</f>
        <v>2.2999999999999998</v>
      </c>
      <c r="S2" s="21">
        <f t="shared" ref="S2:S9" si="7">IF(E2=-1,$I2,0)</f>
        <v>0</v>
      </c>
      <c r="T2" s="21">
        <f t="shared" ref="T2:T9" si="8">IF(F2=1,$I2,0)</f>
        <v>2.2999999999999998</v>
      </c>
      <c r="U2" s="21">
        <f t="shared" ref="U2:U9" si="9">IF(F2=-1,$I2,0)</f>
        <v>0</v>
      </c>
      <c r="V2" s="21">
        <f>IF(G2=1,$I2,0)</f>
        <v>2.2999999999999998</v>
      </c>
      <c r="W2" s="21">
        <f>IF(G2=-1,$I2,0)</f>
        <v>0</v>
      </c>
      <c r="X2" s="21">
        <f>IF(H2=1,$I2,0)</f>
        <v>0</v>
      </c>
      <c r="Y2" s="23">
        <f>IF(H2=-1,$I2,0)</f>
        <v>2.2999999999999998</v>
      </c>
    </row>
    <row r="3" spans="1:25" x14ac:dyDescent="0.25">
      <c r="A3" s="20">
        <v>2</v>
      </c>
      <c r="B3" s="20">
        <v>1</v>
      </c>
      <c r="C3" s="20">
        <v>-1</v>
      </c>
      <c r="D3" s="20">
        <v>-1</v>
      </c>
      <c r="E3" s="20">
        <v>-1</v>
      </c>
      <c r="F3" s="20">
        <v>-1</v>
      </c>
      <c r="G3" s="20">
        <f t="shared" ref="G3:G9" si="10">C3*D3</f>
        <v>1</v>
      </c>
      <c r="H3" s="20">
        <f t="shared" ref="H3:H9" si="11">B3*C3*D3</f>
        <v>1</v>
      </c>
      <c r="I3" s="20">
        <v>3.5</v>
      </c>
      <c r="J3" s="20">
        <f t="shared" ref="J3:J9" si="12">I3-$H$16</f>
        <v>0.52500000000000036</v>
      </c>
      <c r="L3" s="22">
        <f t="shared" si="0"/>
        <v>3.5</v>
      </c>
      <c r="M3" s="21">
        <f t="shared" si="1"/>
        <v>0</v>
      </c>
      <c r="N3" s="21">
        <f t="shared" si="2"/>
        <v>0</v>
      </c>
      <c r="O3" s="21">
        <f t="shared" si="3"/>
        <v>3.5</v>
      </c>
      <c r="P3" s="21">
        <f t="shared" si="4"/>
        <v>0</v>
      </c>
      <c r="Q3" s="21">
        <f t="shared" si="5"/>
        <v>3.5</v>
      </c>
      <c r="R3" s="21">
        <f t="shared" si="6"/>
        <v>0</v>
      </c>
      <c r="S3" s="21">
        <f t="shared" si="7"/>
        <v>3.5</v>
      </c>
      <c r="T3" s="21">
        <f t="shared" si="8"/>
        <v>0</v>
      </c>
      <c r="U3" s="21">
        <f t="shared" si="9"/>
        <v>3.5</v>
      </c>
      <c r="V3" s="21">
        <f t="shared" ref="V3:V9" si="13">IF(G3=1,$I3,0)</f>
        <v>3.5</v>
      </c>
      <c r="W3" s="21">
        <f t="shared" ref="W3:W9" si="14">IF(G3=-1,$I3,0)</f>
        <v>0</v>
      </c>
      <c r="X3" s="21">
        <f t="shared" ref="X3:X9" si="15">IF(H3=1,$I3,0)</f>
        <v>3.5</v>
      </c>
      <c r="Y3" s="23">
        <f t="shared" ref="Y3:Y9" si="16">IF(H3=-1,$I3,0)</f>
        <v>0</v>
      </c>
    </row>
    <row r="4" spans="1:25" x14ac:dyDescent="0.25">
      <c r="A4" s="20">
        <v>3</v>
      </c>
      <c r="B4" s="20">
        <v>-1</v>
      </c>
      <c r="C4" s="20">
        <v>1</v>
      </c>
      <c r="D4" s="20">
        <v>-1</v>
      </c>
      <c r="E4" s="20">
        <v>-1</v>
      </c>
      <c r="F4" s="20">
        <v>1</v>
      </c>
      <c r="G4" s="20">
        <f t="shared" si="10"/>
        <v>-1</v>
      </c>
      <c r="H4" s="20">
        <f t="shared" si="11"/>
        <v>1</v>
      </c>
      <c r="I4" s="20">
        <v>3</v>
      </c>
      <c r="J4" s="20">
        <f t="shared" si="12"/>
        <v>2.5000000000000355E-2</v>
      </c>
      <c r="L4" s="22">
        <f t="shared" si="0"/>
        <v>0</v>
      </c>
      <c r="M4" s="21">
        <f t="shared" si="1"/>
        <v>3</v>
      </c>
      <c r="N4" s="21">
        <f t="shared" si="2"/>
        <v>3</v>
      </c>
      <c r="O4" s="21">
        <f t="shared" si="3"/>
        <v>0</v>
      </c>
      <c r="P4" s="21">
        <f t="shared" si="4"/>
        <v>0</v>
      </c>
      <c r="Q4" s="21">
        <f t="shared" si="5"/>
        <v>3</v>
      </c>
      <c r="R4" s="21">
        <f t="shared" si="6"/>
        <v>0</v>
      </c>
      <c r="S4" s="21">
        <f t="shared" si="7"/>
        <v>3</v>
      </c>
      <c r="T4" s="21">
        <f t="shared" si="8"/>
        <v>3</v>
      </c>
      <c r="U4" s="21">
        <f t="shared" si="9"/>
        <v>0</v>
      </c>
      <c r="V4" s="21">
        <f t="shared" si="13"/>
        <v>0</v>
      </c>
      <c r="W4" s="21">
        <f t="shared" si="14"/>
        <v>3</v>
      </c>
      <c r="X4" s="21">
        <f t="shared" si="15"/>
        <v>3</v>
      </c>
      <c r="Y4" s="23">
        <f t="shared" si="16"/>
        <v>0</v>
      </c>
    </row>
    <row r="5" spans="1:25" x14ac:dyDescent="0.25">
      <c r="A5" s="20">
        <v>4</v>
      </c>
      <c r="B5" s="20">
        <v>1</v>
      </c>
      <c r="C5" s="20">
        <v>1</v>
      </c>
      <c r="D5" s="20">
        <v>-1</v>
      </c>
      <c r="E5" s="20">
        <v>1</v>
      </c>
      <c r="F5" s="20">
        <v>-1</v>
      </c>
      <c r="G5" s="20">
        <f t="shared" si="10"/>
        <v>-1</v>
      </c>
      <c r="H5" s="20">
        <f t="shared" si="11"/>
        <v>-1</v>
      </c>
      <c r="I5" s="20">
        <v>2.1</v>
      </c>
      <c r="J5" s="20">
        <f t="shared" si="12"/>
        <v>-0.87499999999999956</v>
      </c>
      <c r="L5" s="22">
        <f t="shared" si="0"/>
        <v>2.1</v>
      </c>
      <c r="M5" s="21">
        <f t="shared" si="1"/>
        <v>0</v>
      </c>
      <c r="N5" s="21">
        <f t="shared" si="2"/>
        <v>2.1</v>
      </c>
      <c r="O5" s="21">
        <f t="shared" si="3"/>
        <v>0</v>
      </c>
      <c r="P5" s="21">
        <f t="shared" si="4"/>
        <v>0</v>
      </c>
      <c r="Q5" s="21">
        <f t="shared" si="5"/>
        <v>2.1</v>
      </c>
      <c r="R5" s="21">
        <f t="shared" si="6"/>
        <v>2.1</v>
      </c>
      <c r="S5" s="21">
        <f t="shared" si="7"/>
        <v>0</v>
      </c>
      <c r="T5" s="21">
        <f t="shared" si="8"/>
        <v>0</v>
      </c>
      <c r="U5" s="21">
        <f t="shared" si="9"/>
        <v>2.1</v>
      </c>
      <c r="V5" s="21">
        <f t="shared" si="13"/>
        <v>0</v>
      </c>
      <c r="W5" s="21">
        <f t="shared" si="14"/>
        <v>2.1</v>
      </c>
      <c r="X5" s="21">
        <f t="shared" si="15"/>
        <v>0</v>
      </c>
      <c r="Y5" s="23">
        <f t="shared" si="16"/>
        <v>2.1</v>
      </c>
    </row>
    <row r="6" spans="1:25" x14ac:dyDescent="0.25">
      <c r="A6" s="20">
        <v>5</v>
      </c>
      <c r="B6" s="20">
        <v>-1</v>
      </c>
      <c r="C6" s="20">
        <v>-1</v>
      </c>
      <c r="D6" s="20">
        <v>1</v>
      </c>
      <c r="E6" s="20">
        <v>1</v>
      </c>
      <c r="F6" s="20">
        <v>-1</v>
      </c>
      <c r="G6" s="20">
        <f t="shared" si="10"/>
        <v>-1</v>
      </c>
      <c r="H6" s="20">
        <f t="shared" si="11"/>
        <v>1</v>
      </c>
      <c r="I6" s="20">
        <v>3.5</v>
      </c>
      <c r="J6" s="20">
        <f t="shared" si="12"/>
        <v>0.52500000000000036</v>
      </c>
      <c r="L6" s="22">
        <f t="shared" si="0"/>
        <v>0</v>
      </c>
      <c r="M6" s="21">
        <f t="shared" si="1"/>
        <v>3.5</v>
      </c>
      <c r="N6" s="21">
        <f t="shared" si="2"/>
        <v>0</v>
      </c>
      <c r="O6" s="21">
        <f t="shared" si="3"/>
        <v>3.5</v>
      </c>
      <c r="P6" s="21">
        <f t="shared" si="4"/>
        <v>3.5</v>
      </c>
      <c r="Q6" s="21">
        <f t="shared" si="5"/>
        <v>0</v>
      </c>
      <c r="R6" s="21">
        <f t="shared" si="6"/>
        <v>3.5</v>
      </c>
      <c r="S6" s="21">
        <f t="shared" si="7"/>
        <v>0</v>
      </c>
      <c r="T6" s="21">
        <f t="shared" si="8"/>
        <v>0</v>
      </c>
      <c r="U6" s="21">
        <f t="shared" si="9"/>
        <v>3.5</v>
      </c>
      <c r="V6" s="21">
        <f t="shared" si="13"/>
        <v>0</v>
      </c>
      <c r="W6" s="21">
        <f t="shared" si="14"/>
        <v>3.5</v>
      </c>
      <c r="X6" s="21">
        <f t="shared" si="15"/>
        <v>3.5</v>
      </c>
      <c r="Y6" s="23">
        <f t="shared" si="16"/>
        <v>0</v>
      </c>
    </row>
    <row r="7" spans="1:25" x14ac:dyDescent="0.25">
      <c r="A7" s="20">
        <v>6</v>
      </c>
      <c r="B7" s="20">
        <v>1</v>
      </c>
      <c r="C7" s="20">
        <v>-1</v>
      </c>
      <c r="D7" s="20">
        <v>1</v>
      </c>
      <c r="E7" s="20">
        <v>-1</v>
      </c>
      <c r="F7" s="20">
        <v>1</v>
      </c>
      <c r="G7" s="20">
        <f t="shared" si="10"/>
        <v>-1</v>
      </c>
      <c r="H7" s="20">
        <f t="shared" si="11"/>
        <v>-1</v>
      </c>
      <c r="I7" s="20">
        <v>2.6</v>
      </c>
      <c r="J7" s="20">
        <f t="shared" si="12"/>
        <v>-0.37499999999999956</v>
      </c>
      <c r="L7" s="22">
        <f t="shared" si="0"/>
        <v>2.6</v>
      </c>
      <c r="M7" s="21">
        <f t="shared" si="1"/>
        <v>0</v>
      </c>
      <c r="N7" s="21">
        <f t="shared" si="2"/>
        <v>0</v>
      </c>
      <c r="O7" s="21">
        <f t="shared" si="3"/>
        <v>2.6</v>
      </c>
      <c r="P7" s="21">
        <f t="shared" si="4"/>
        <v>2.6</v>
      </c>
      <c r="Q7" s="21">
        <f t="shared" si="5"/>
        <v>0</v>
      </c>
      <c r="R7" s="21">
        <f t="shared" si="6"/>
        <v>0</v>
      </c>
      <c r="S7" s="21">
        <f t="shared" si="7"/>
        <v>2.6</v>
      </c>
      <c r="T7" s="21">
        <f t="shared" si="8"/>
        <v>2.6</v>
      </c>
      <c r="U7" s="21">
        <f t="shared" si="9"/>
        <v>0</v>
      </c>
      <c r="V7" s="21">
        <f t="shared" si="13"/>
        <v>0</v>
      </c>
      <c r="W7" s="21">
        <f t="shared" si="14"/>
        <v>2.6</v>
      </c>
      <c r="X7" s="21">
        <f t="shared" si="15"/>
        <v>0</v>
      </c>
      <c r="Y7" s="23">
        <f t="shared" si="16"/>
        <v>2.6</v>
      </c>
    </row>
    <row r="8" spans="1:25" x14ac:dyDescent="0.25">
      <c r="A8" s="20">
        <v>7</v>
      </c>
      <c r="B8" s="20">
        <v>-1</v>
      </c>
      <c r="C8" s="20">
        <v>1</v>
      </c>
      <c r="D8" s="20">
        <v>1</v>
      </c>
      <c r="E8" s="20">
        <v>-1</v>
      </c>
      <c r="F8" s="20">
        <v>-1</v>
      </c>
      <c r="G8" s="20">
        <f t="shared" si="10"/>
        <v>1</v>
      </c>
      <c r="H8" s="20">
        <f t="shared" si="11"/>
        <v>-1</v>
      </c>
      <c r="I8" s="20">
        <v>2.9</v>
      </c>
      <c r="J8" s="20">
        <f t="shared" si="12"/>
        <v>-7.4999999999999734E-2</v>
      </c>
      <c r="L8" s="22">
        <f t="shared" si="0"/>
        <v>0</v>
      </c>
      <c r="M8" s="21">
        <f t="shared" si="1"/>
        <v>2.9</v>
      </c>
      <c r="N8" s="21">
        <f t="shared" si="2"/>
        <v>2.9</v>
      </c>
      <c r="O8" s="21">
        <f t="shared" si="3"/>
        <v>0</v>
      </c>
      <c r="P8" s="21">
        <f t="shared" si="4"/>
        <v>2.9</v>
      </c>
      <c r="Q8" s="21">
        <f t="shared" si="5"/>
        <v>0</v>
      </c>
      <c r="R8" s="21">
        <f t="shared" si="6"/>
        <v>0</v>
      </c>
      <c r="S8" s="21">
        <f t="shared" si="7"/>
        <v>2.9</v>
      </c>
      <c r="T8" s="21">
        <f t="shared" si="8"/>
        <v>0</v>
      </c>
      <c r="U8" s="21">
        <f t="shared" si="9"/>
        <v>2.9</v>
      </c>
      <c r="V8" s="21">
        <f t="shared" si="13"/>
        <v>2.9</v>
      </c>
      <c r="W8" s="21">
        <f t="shared" si="14"/>
        <v>0</v>
      </c>
      <c r="X8" s="21">
        <f t="shared" si="15"/>
        <v>0</v>
      </c>
      <c r="Y8" s="23">
        <f t="shared" si="16"/>
        <v>2.9</v>
      </c>
    </row>
    <row r="9" spans="1:25" ht="16.5" thickBot="1" x14ac:dyDescent="0.3">
      <c r="A9" s="20">
        <v>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f t="shared" si="10"/>
        <v>1</v>
      </c>
      <c r="H9" s="20">
        <f t="shared" si="11"/>
        <v>1</v>
      </c>
      <c r="I9" s="20">
        <v>3.9</v>
      </c>
      <c r="J9" s="20">
        <f t="shared" si="12"/>
        <v>0.92500000000000027</v>
      </c>
      <c r="L9" s="27">
        <f t="shared" si="0"/>
        <v>3.9</v>
      </c>
      <c r="M9" s="28">
        <f t="shared" si="1"/>
        <v>0</v>
      </c>
      <c r="N9" s="28">
        <f t="shared" si="2"/>
        <v>3.9</v>
      </c>
      <c r="O9" s="28">
        <f t="shared" si="3"/>
        <v>0</v>
      </c>
      <c r="P9" s="28">
        <f t="shared" si="4"/>
        <v>3.9</v>
      </c>
      <c r="Q9" s="28">
        <f t="shared" si="5"/>
        <v>0</v>
      </c>
      <c r="R9" s="28">
        <f t="shared" si="6"/>
        <v>3.9</v>
      </c>
      <c r="S9" s="28">
        <f t="shared" si="7"/>
        <v>0</v>
      </c>
      <c r="T9" s="28">
        <f t="shared" si="8"/>
        <v>3.9</v>
      </c>
      <c r="U9" s="28">
        <f t="shared" si="9"/>
        <v>0</v>
      </c>
      <c r="V9" s="28">
        <f t="shared" si="13"/>
        <v>3.9</v>
      </c>
      <c r="W9" s="28">
        <f t="shared" si="14"/>
        <v>0</v>
      </c>
      <c r="X9" s="28">
        <f t="shared" si="15"/>
        <v>3.9</v>
      </c>
      <c r="Y9" s="29">
        <f t="shared" si="16"/>
        <v>0</v>
      </c>
    </row>
    <row r="10" spans="1:25" ht="16.5" thickBot="1" x14ac:dyDescent="0.3">
      <c r="L10" s="33">
        <f>SUM(L2:L9)/4</f>
        <v>3.0249999999999999</v>
      </c>
      <c r="M10" s="34">
        <f t="shared" ref="M10:U10" si="17">SUM(M2:M9)/4</f>
        <v>2.9250000000000003</v>
      </c>
      <c r="N10" s="34">
        <f t="shared" si="17"/>
        <v>2.9750000000000001</v>
      </c>
      <c r="O10" s="34">
        <f t="shared" si="17"/>
        <v>2.9750000000000001</v>
      </c>
      <c r="P10" s="34">
        <f t="shared" si="17"/>
        <v>3.2250000000000001</v>
      </c>
      <c r="Q10" s="34">
        <f t="shared" si="17"/>
        <v>2.7250000000000001</v>
      </c>
      <c r="R10" s="34">
        <f t="shared" si="17"/>
        <v>2.95</v>
      </c>
      <c r="S10" s="34">
        <f t="shared" si="17"/>
        <v>3</v>
      </c>
      <c r="T10" s="34">
        <f t="shared" si="17"/>
        <v>2.95</v>
      </c>
      <c r="U10" s="34">
        <f t="shared" si="17"/>
        <v>3</v>
      </c>
      <c r="V10" s="34">
        <f t="shared" ref="V10" si="18">SUM(V2:V9)/4</f>
        <v>3.15</v>
      </c>
      <c r="W10" s="34">
        <f t="shared" ref="W10" si="19">SUM(W2:W9)/4</f>
        <v>2.8</v>
      </c>
      <c r="X10" s="34">
        <f t="shared" ref="X10" si="20">SUM(X2:X9)/4</f>
        <v>3.4750000000000001</v>
      </c>
      <c r="Y10" s="35">
        <f>SUM(Y2:Y9)/4</f>
        <v>2.4750000000000001</v>
      </c>
    </row>
    <row r="11" spans="1:25" ht="16.5" thickBot="1" x14ac:dyDescent="0.3">
      <c r="A11" s="40" t="s">
        <v>27</v>
      </c>
      <c r="B11" s="41" t="s">
        <v>75</v>
      </c>
      <c r="C11" s="41" t="s">
        <v>30</v>
      </c>
      <c r="D11" s="41" t="s">
        <v>32</v>
      </c>
      <c r="E11" s="41" t="s">
        <v>76</v>
      </c>
      <c r="F11" s="41" t="s">
        <v>77</v>
      </c>
      <c r="G11" s="41" t="s">
        <v>118</v>
      </c>
      <c r="H11" s="42" t="s">
        <v>120</v>
      </c>
    </row>
    <row r="12" spans="1:25" ht="16.5" thickBot="1" x14ac:dyDescent="0.3">
      <c r="A12" s="37">
        <f>AVERAGE(I2:I9)</f>
        <v>2.9749999999999996</v>
      </c>
      <c r="B12" s="38">
        <f>SUMPRODUCT(B2:B9,$I$2:$I$9)/4</f>
        <v>0.10000000000000009</v>
      </c>
      <c r="C12" s="38">
        <f>SUMPRODUCT(C2:C9,$I$2:$I$9)/4</f>
        <v>2.2204460492503131E-16</v>
      </c>
      <c r="D12" s="38">
        <f>SUMPRODUCT(D2:D9,$I$2:$I$9)/4</f>
        <v>0.49999999999999978</v>
      </c>
      <c r="E12" s="38">
        <f>SUMPRODUCT(E2:E9,$I$2:$I$9)/4</f>
        <v>-4.9999999999999933E-2</v>
      </c>
      <c r="F12" s="38">
        <f>SUMPRODUCT(F2:F9,$I$2:$I$9)/4</f>
        <v>-4.9999999999999933E-2</v>
      </c>
      <c r="G12" s="38">
        <f t="shared" ref="G12" si="21">SUMPRODUCT(G2:G9,$I$2:$I$9)/4</f>
        <v>0.34999999999999987</v>
      </c>
      <c r="H12" s="39">
        <f>SUMPRODUCT(H2:H9,$I$2:$I$9)/4</f>
        <v>0.99999999999999989</v>
      </c>
    </row>
    <row r="13" spans="1:25" ht="16.5" thickBot="1" x14ac:dyDescent="0.3">
      <c r="A13" s="43" t="s">
        <v>79</v>
      </c>
      <c r="B13" s="44" t="s">
        <v>80</v>
      </c>
      <c r="C13" s="44" t="s">
        <v>81</v>
      </c>
      <c r="D13" s="44" t="s">
        <v>82</v>
      </c>
      <c r="E13" s="44" t="s">
        <v>83</v>
      </c>
      <c r="F13" s="44" t="s">
        <v>84</v>
      </c>
      <c r="G13" s="44" t="s">
        <v>121</v>
      </c>
      <c r="H13" s="45" t="s">
        <v>122</v>
      </c>
    </row>
    <row r="14" spans="1:25" ht="16.5" thickBot="1" x14ac:dyDescent="0.3">
      <c r="A14" s="30">
        <f>A12</f>
        <v>2.9749999999999996</v>
      </c>
      <c r="B14" s="31">
        <f>0.5*B12</f>
        <v>5.0000000000000044E-2</v>
      </c>
      <c r="C14" s="31">
        <f t="shared" ref="C14:F14" si="22">0.5*C12</f>
        <v>1.1102230246251565E-16</v>
      </c>
      <c r="D14" s="31">
        <f t="shared" si="22"/>
        <v>0.24999999999999989</v>
      </c>
      <c r="E14" s="31">
        <f t="shared" si="22"/>
        <v>-2.4999999999999967E-2</v>
      </c>
      <c r="F14" s="31">
        <f t="shared" si="22"/>
        <v>-2.4999999999999967E-2</v>
      </c>
      <c r="G14" s="31">
        <f>G12/2</f>
        <v>0.17499999999999993</v>
      </c>
      <c r="H14" s="32">
        <f>H12/2</f>
        <v>0.49999999999999994</v>
      </c>
    </row>
    <row r="15" spans="1:25" x14ac:dyDescent="0.25">
      <c r="A15" s="20" t="s">
        <v>59</v>
      </c>
      <c r="G15" s="20" t="s">
        <v>78</v>
      </c>
      <c r="H15" s="20" t="s">
        <v>102</v>
      </c>
    </row>
    <row r="16" spans="1:25" x14ac:dyDescent="0.25">
      <c r="A16" s="20" t="s">
        <v>60</v>
      </c>
      <c r="B16" s="20" t="s">
        <v>61</v>
      </c>
      <c r="C16" s="20" t="s">
        <v>65</v>
      </c>
      <c r="G16" s="20">
        <f>_xlfn.STDEV.S(I2:I9)</f>
        <v>0.6296257391725455</v>
      </c>
      <c r="H16" s="20">
        <f>AVERAGE(I2:I9)</f>
        <v>2.9749999999999996</v>
      </c>
    </row>
    <row r="17" spans="1:9" x14ac:dyDescent="0.25">
      <c r="B17" s="20">
        <v>124</v>
      </c>
      <c r="C17" s="20">
        <v>135</v>
      </c>
      <c r="I17" s="36"/>
    </row>
    <row r="18" spans="1:9" x14ac:dyDescent="0.25">
      <c r="A18" s="20" t="s">
        <v>66</v>
      </c>
    </row>
    <row r="19" spans="1:9" x14ac:dyDescent="0.25">
      <c r="A19" s="20" t="s">
        <v>67</v>
      </c>
      <c r="B19" s="20">
        <v>124</v>
      </c>
      <c r="C19" s="20">
        <v>135</v>
      </c>
      <c r="D19" s="20">
        <v>2345</v>
      </c>
    </row>
    <row r="20" spans="1:9" x14ac:dyDescent="0.25">
      <c r="F20" s="20" t="s">
        <v>74</v>
      </c>
    </row>
    <row r="21" spans="1:9" x14ac:dyDescent="0.25">
      <c r="A21" s="20" t="s">
        <v>69</v>
      </c>
      <c r="B21" s="20" t="s">
        <v>73</v>
      </c>
      <c r="F21" s="20">
        <f>A12</f>
        <v>2.9749999999999996</v>
      </c>
    </row>
    <row r="22" spans="1:9" x14ac:dyDescent="0.25">
      <c r="A22" s="20" t="s">
        <v>68</v>
      </c>
      <c r="B22" s="20">
        <v>1</v>
      </c>
      <c r="C22" s="20">
        <v>24</v>
      </c>
      <c r="D22" s="20">
        <v>35</v>
      </c>
      <c r="E22" s="20">
        <v>12345</v>
      </c>
      <c r="F22" s="20">
        <f>B12</f>
        <v>0.10000000000000009</v>
      </c>
    </row>
    <row r="23" spans="1:9" x14ac:dyDescent="0.25">
      <c r="A23" s="20" t="s">
        <v>70</v>
      </c>
      <c r="B23" s="20">
        <v>2</v>
      </c>
      <c r="C23" s="20">
        <v>14</v>
      </c>
      <c r="D23" s="20">
        <v>1235</v>
      </c>
      <c r="E23" s="20">
        <v>345</v>
      </c>
      <c r="F23" s="20">
        <f>C12</f>
        <v>2.2204460492503131E-16</v>
      </c>
    </row>
    <row r="24" spans="1:9" x14ac:dyDescent="0.25">
      <c r="A24" s="20" t="s">
        <v>71</v>
      </c>
      <c r="B24" s="20">
        <v>3</v>
      </c>
      <c r="C24" s="20">
        <v>1234</v>
      </c>
      <c r="D24" s="20">
        <v>15</v>
      </c>
      <c r="E24" s="20">
        <v>245</v>
      </c>
      <c r="F24" s="20">
        <f>D12</f>
        <v>0.49999999999999978</v>
      </c>
    </row>
    <row r="25" spans="1:9" x14ac:dyDescent="0.25">
      <c r="A25" s="20" t="s">
        <v>12</v>
      </c>
      <c r="B25" s="20">
        <v>4</v>
      </c>
      <c r="C25" s="20">
        <v>12</v>
      </c>
      <c r="D25" s="20">
        <v>1345</v>
      </c>
      <c r="E25" s="20">
        <v>235</v>
      </c>
      <c r="F25" s="20">
        <f>E12</f>
        <v>-4.9999999999999933E-2</v>
      </c>
    </row>
    <row r="26" spans="1:9" x14ac:dyDescent="0.25">
      <c r="A26" s="20" t="s">
        <v>72</v>
      </c>
      <c r="B26" s="20">
        <v>5</v>
      </c>
      <c r="C26" s="20">
        <v>1245</v>
      </c>
      <c r="D26" s="20">
        <v>13</v>
      </c>
      <c r="E26" s="20">
        <v>234</v>
      </c>
      <c r="F26" s="20">
        <f>F12</f>
        <v>-4.9999999999999933E-2</v>
      </c>
    </row>
    <row r="30" spans="1:9" x14ac:dyDescent="0.25">
      <c r="A30" s="20" t="s">
        <v>86</v>
      </c>
      <c r="B30" s="20" t="s">
        <v>87</v>
      </c>
      <c r="C30" s="20" t="s">
        <v>89</v>
      </c>
      <c r="D30" s="20" t="s">
        <v>90</v>
      </c>
      <c r="E30" s="20" t="s">
        <v>92</v>
      </c>
      <c r="F30" s="20" t="s">
        <v>93</v>
      </c>
      <c r="G30" s="20" t="s">
        <v>95</v>
      </c>
      <c r="I30" s="20" t="s">
        <v>99</v>
      </c>
    </row>
    <row r="31" spans="1:9" x14ac:dyDescent="0.25">
      <c r="A31" s="20" t="s">
        <v>96</v>
      </c>
      <c r="B31" s="20">
        <f>((L10-$H$16)^2+(M10-$H$16)^2)*4</f>
        <v>1.9999999999999858E-2</v>
      </c>
      <c r="C31" s="20">
        <v>1</v>
      </c>
      <c r="D31" s="20">
        <f>B31/C31</f>
        <v>1.9999999999999858E-2</v>
      </c>
      <c r="I31" s="20">
        <v>8</v>
      </c>
    </row>
    <row r="32" spans="1:9" x14ac:dyDescent="0.25">
      <c r="A32" s="20" t="s">
        <v>97</v>
      </c>
      <c r="B32" s="20">
        <f>((N10-$H$16)^2+(O10-$H$16)^2)*4</f>
        <v>1.5777218104420236E-30</v>
      </c>
      <c r="C32" s="20">
        <v>1</v>
      </c>
      <c r="D32" s="20">
        <f t="shared" ref="D32:D37" si="23">B32/C32</f>
        <v>1.5777218104420236E-30</v>
      </c>
    </row>
    <row r="33" spans="1:7" x14ac:dyDescent="0.25">
      <c r="A33" s="20" t="s">
        <v>32</v>
      </c>
      <c r="B33" s="20">
        <f>((P10-$H$16)^2+(Q10-$H$16)^2)*4</f>
        <v>0.5</v>
      </c>
      <c r="C33" s="20">
        <v>1</v>
      </c>
      <c r="D33" s="20">
        <f t="shared" si="23"/>
        <v>0.5</v>
      </c>
    </row>
    <row r="34" spans="1:7" x14ac:dyDescent="0.25">
      <c r="A34" s="20" t="s">
        <v>62</v>
      </c>
      <c r="B34" s="20">
        <f>((R10-$H$16)^2+(S10-$H$16)^2)*4</f>
        <v>4.9999999999999645E-3</v>
      </c>
      <c r="C34" s="20">
        <v>1</v>
      </c>
      <c r="D34" s="20">
        <f t="shared" si="23"/>
        <v>4.9999999999999645E-3</v>
      </c>
    </row>
    <row r="35" spans="1:7" x14ac:dyDescent="0.25">
      <c r="A35" s="20" t="s">
        <v>63</v>
      </c>
      <c r="B35" s="20">
        <f>((T10-$H$16)^2+(U10-$H$16)^2)*4</f>
        <v>4.9999999999999645E-3</v>
      </c>
      <c r="C35" s="20">
        <v>1</v>
      </c>
      <c r="D35" s="20">
        <f t="shared" si="23"/>
        <v>4.9999999999999645E-3</v>
      </c>
    </row>
    <row r="36" spans="1:7" x14ac:dyDescent="0.25">
      <c r="A36" s="20" t="s">
        <v>123</v>
      </c>
      <c r="B36" s="20">
        <f>((V10-$H$16)^2+(W10-$H$16)^2)*4</f>
        <v>0.24500000000000011</v>
      </c>
      <c r="C36" s="20">
        <v>1</v>
      </c>
      <c r="D36" s="20">
        <f t="shared" si="23"/>
        <v>0.24500000000000011</v>
      </c>
    </row>
    <row r="37" spans="1:7" x14ac:dyDescent="0.25">
      <c r="A37" s="20" t="s">
        <v>124</v>
      </c>
      <c r="B37" s="20">
        <f>((X10-$H$16)^2+(Y10-$H$16)^2)*4</f>
        <v>2</v>
      </c>
      <c r="C37" s="20">
        <v>1</v>
      </c>
      <c r="D37" s="20">
        <f t="shared" si="23"/>
        <v>2</v>
      </c>
    </row>
    <row r="38" spans="1:7" x14ac:dyDescent="0.25">
      <c r="A38" s="20" t="s">
        <v>100</v>
      </c>
      <c r="B38" s="20">
        <f>SUMSQ(J2:J9)</f>
        <v>2.7749999999999999</v>
      </c>
      <c r="C38" s="20">
        <v>7</v>
      </c>
    </row>
    <row r="40" spans="1:7" x14ac:dyDescent="0.25">
      <c r="A40" s="20" t="s">
        <v>85</v>
      </c>
      <c r="B40" s="20" t="s">
        <v>48</v>
      </c>
      <c r="C40" s="20" t="s">
        <v>88</v>
      </c>
      <c r="D40" s="20" t="s">
        <v>49</v>
      </c>
      <c r="E40" s="20" t="s">
        <v>91</v>
      </c>
      <c r="F40" s="20" t="s">
        <v>125</v>
      </c>
      <c r="G40" s="20" t="s">
        <v>94</v>
      </c>
    </row>
    <row r="41" spans="1:7" x14ac:dyDescent="0.25">
      <c r="A41" s="20" t="s">
        <v>28</v>
      </c>
      <c r="B41" s="20">
        <v>1.9999999999999858E-2</v>
      </c>
      <c r="C41" s="20">
        <v>1</v>
      </c>
      <c r="D41" s="20">
        <v>1.9999999999999858E-2</v>
      </c>
      <c r="E41" s="20">
        <f>B41/($B$47+$B$46)</f>
        <v>8.9086859688195363E-3</v>
      </c>
      <c r="F41" s="20">
        <f>_xlfn.F.INV(0.95,C41,2)</f>
        <v>18.51282051282049</v>
      </c>
    </row>
    <row r="42" spans="1:7" x14ac:dyDescent="0.25">
      <c r="A42" s="20" t="s">
        <v>29</v>
      </c>
      <c r="B42" s="20">
        <v>1.5777218104420236E-30</v>
      </c>
      <c r="C42" s="20">
        <v>1</v>
      </c>
      <c r="D42" s="20">
        <v>1.5777218104420236E-30</v>
      </c>
      <c r="E42" s="20">
        <f t="shared" ref="E42:E45" si="24">B42/($B$47+$B$46)</f>
        <v>7.027714077692755E-31</v>
      </c>
      <c r="F42" s="20">
        <f t="shared" ref="F42:F45" si="25">_xlfn.F.INV(0.95,C42,2)</f>
        <v>18.51282051282049</v>
      </c>
    </row>
    <row r="43" spans="1:7" x14ac:dyDescent="0.25">
      <c r="A43" s="20" t="s">
        <v>31</v>
      </c>
      <c r="B43" s="20">
        <v>0.5</v>
      </c>
      <c r="C43" s="20">
        <v>1</v>
      </c>
      <c r="D43" s="20">
        <v>0.5</v>
      </c>
      <c r="E43" s="20">
        <f t="shared" si="24"/>
        <v>0.22271714922048996</v>
      </c>
      <c r="F43" s="20">
        <f t="shared" si="25"/>
        <v>18.51282051282049</v>
      </c>
    </row>
    <row r="44" spans="1:7" x14ac:dyDescent="0.25">
      <c r="A44" s="20" t="s">
        <v>33</v>
      </c>
      <c r="B44" s="20">
        <v>4.9999999999999645E-3</v>
      </c>
      <c r="C44" s="20">
        <v>1</v>
      </c>
      <c r="D44" s="20">
        <v>4.9999999999999645E-3</v>
      </c>
      <c r="E44" s="20">
        <f t="shared" si="24"/>
        <v>2.2271714922048841E-3</v>
      </c>
      <c r="F44" s="20">
        <f t="shared" si="25"/>
        <v>18.51282051282049</v>
      </c>
    </row>
    <row r="45" spans="1:7" x14ac:dyDescent="0.25">
      <c r="A45" s="20" t="s">
        <v>34</v>
      </c>
      <c r="B45" s="20">
        <v>4.9999999999999645E-3</v>
      </c>
      <c r="C45" s="20">
        <v>1</v>
      </c>
      <c r="D45" s="20">
        <v>4.9999999999999645E-3</v>
      </c>
      <c r="E45" s="20">
        <f t="shared" si="24"/>
        <v>2.2271714922048841E-3</v>
      </c>
      <c r="F45" s="20">
        <f t="shared" si="25"/>
        <v>18.51282051282049</v>
      </c>
    </row>
    <row r="46" spans="1:7" x14ac:dyDescent="0.25">
      <c r="A46" s="20" t="s">
        <v>117</v>
      </c>
      <c r="B46" s="20">
        <v>0.24500000000000011</v>
      </c>
      <c r="C46" s="20">
        <v>1</v>
      </c>
      <c r="D46" s="20">
        <v>0.24500000000000011</v>
      </c>
    </row>
    <row r="47" spans="1:7" x14ac:dyDescent="0.25">
      <c r="A47" s="20" t="s">
        <v>119</v>
      </c>
      <c r="B47" s="20">
        <v>2</v>
      </c>
      <c r="C47" s="20">
        <v>1</v>
      </c>
      <c r="D47" s="20">
        <v>2</v>
      </c>
    </row>
    <row r="48" spans="1:7" x14ac:dyDescent="0.25">
      <c r="A48" s="20" t="s">
        <v>98</v>
      </c>
      <c r="B48" s="20">
        <v>2.7749999999999999</v>
      </c>
      <c r="C48" s="20">
        <v>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31" zoomScale="103" workbookViewId="0">
      <selection activeCell="B72" sqref="B72"/>
    </sheetView>
  </sheetViews>
  <sheetFormatPr defaultRowHeight="16.5" x14ac:dyDescent="0.25"/>
  <sheetData>
    <row r="1" spans="1:8" x14ac:dyDescent="0.25">
      <c r="A1" t="s">
        <v>0</v>
      </c>
      <c r="B1">
        <v>1</v>
      </c>
      <c r="C1">
        <v>2</v>
      </c>
      <c r="D1">
        <v>3</v>
      </c>
      <c r="E1" t="s">
        <v>3</v>
      </c>
      <c r="F1" t="s">
        <v>65</v>
      </c>
      <c r="G1" t="s">
        <v>126</v>
      </c>
      <c r="H1">
        <v>123</v>
      </c>
    </row>
    <row r="2" spans="1:8" x14ac:dyDescent="0.25">
      <c r="A2">
        <v>1</v>
      </c>
      <c r="B2">
        <v>-1</v>
      </c>
      <c r="C2">
        <v>-1</v>
      </c>
      <c r="D2">
        <v>-1</v>
      </c>
      <c r="E2">
        <v>1</v>
      </c>
      <c r="F2">
        <v>1</v>
      </c>
      <c r="G2">
        <f>C2*D2</f>
        <v>1</v>
      </c>
      <c r="H2">
        <f>B2*C2*D2</f>
        <v>-1</v>
      </c>
    </row>
    <row r="3" spans="1:8" x14ac:dyDescent="0.25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f t="shared" ref="G3:G9" si="0">C3*D3</f>
        <v>1</v>
      </c>
      <c r="H3">
        <f t="shared" ref="H3:H9" si="1">B3*C3*D3</f>
        <v>1</v>
      </c>
    </row>
    <row r="4" spans="1:8" x14ac:dyDescent="0.25">
      <c r="A4">
        <v>3</v>
      </c>
      <c r="B4">
        <v>-1</v>
      </c>
      <c r="C4">
        <v>1</v>
      </c>
      <c r="D4">
        <v>-1</v>
      </c>
      <c r="E4">
        <v>-1</v>
      </c>
      <c r="F4">
        <v>1</v>
      </c>
      <c r="G4">
        <f t="shared" si="0"/>
        <v>-1</v>
      </c>
      <c r="H4">
        <f t="shared" si="1"/>
        <v>1</v>
      </c>
    </row>
    <row r="5" spans="1:8" x14ac:dyDescent="0.25">
      <c r="A5">
        <v>4</v>
      </c>
      <c r="B5">
        <v>1</v>
      </c>
      <c r="C5">
        <v>1</v>
      </c>
      <c r="D5">
        <v>-1</v>
      </c>
      <c r="E5">
        <v>1</v>
      </c>
      <c r="F5">
        <v>-1</v>
      </c>
      <c r="G5">
        <f t="shared" si="0"/>
        <v>-1</v>
      </c>
      <c r="H5">
        <f t="shared" si="1"/>
        <v>-1</v>
      </c>
    </row>
    <row r="6" spans="1:8" x14ac:dyDescent="0.25">
      <c r="A6">
        <v>5</v>
      </c>
      <c r="B6">
        <v>-1</v>
      </c>
      <c r="C6">
        <v>-1</v>
      </c>
      <c r="D6">
        <v>1</v>
      </c>
      <c r="E6">
        <v>1</v>
      </c>
      <c r="F6">
        <v>-1</v>
      </c>
      <c r="G6">
        <f t="shared" si="0"/>
        <v>-1</v>
      </c>
      <c r="H6">
        <f t="shared" si="1"/>
        <v>1</v>
      </c>
    </row>
    <row r="7" spans="1:8" x14ac:dyDescent="0.25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f t="shared" si="0"/>
        <v>-1</v>
      </c>
      <c r="H7">
        <f t="shared" si="1"/>
        <v>-1</v>
      </c>
    </row>
    <row r="8" spans="1:8" x14ac:dyDescent="0.25">
      <c r="A8">
        <v>7</v>
      </c>
      <c r="B8">
        <v>-1</v>
      </c>
      <c r="C8">
        <v>1</v>
      </c>
      <c r="D8">
        <v>1</v>
      </c>
      <c r="E8">
        <v>-1</v>
      </c>
      <c r="F8">
        <v>-1</v>
      </c>
      <c r="G8">
        <f t="shared" si="0"/>
        <v>1</v>
      </c>
      <c r="H8">
        <f t="shared" si="1"/>
        <v>-1</v>
      </c>
    </row>
    <row r="9" spans="1:8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f t="shared" si="0"/>
        <v>1</v>
      </c>
      <c r="H9">
        <f t="shared" si="1"/>
        <v>1</v>
      </c>
    </row>
    <row r="11" spans="1:8" x14ac:dyDescent="0.25">
      <c r="A11" t="s">
        <v>1</v>
      </c>
      <c r="B11" t="s">
        <v>127</v>
      </c>
    </row>
    <row r="12" spans="1:8" x14ac:dyDescent="0.25">
      <c r="B12">
        <v>3</v>
      </c>
      <c r="C12" t="s">
        <v>65</v>
      </c>
      <c r="D12" t="s">
        <v>128</v>
      </c>
    </row>
    <row r="13" spans="1:8" x14ac:dyDescent="0.25">
      <c r="B13">
        <v>-1</v>
      </c>
      <c r="C13">
        <v>1</v>
      </c>
      <c r="D13">
        <f>-F2</f>
        <v>-1</v>
      </c>
    </row>
    <row r="14" spans="1:8" x14ac:dyDescent="0.25">
      <c r="B14">
        <v>-1</v>
      </c>
      <c r="C14">
        <v>-1</v>
      </c>
      <c r="D14">
        <f t="shared" ref="D14:D20" si="2">-F3</f>
        <v>1</v>
      </c>
    </row>
    <row r="15" spans="1:8" x14ac:dyDescent="0.25">
      <c r="B15">
        <v>-1</v>
      </c>
      <c r="C15">
        <v>1</v>
      </c>
      <c r="D15">
        <f t="shared" si="2"/>
        <v>-1</v>
      </c>
    </row>
    <row r="16" spans="1:8" x14ac:dyDescent="0.25">
      <c r="B16">
        <v>-1</v>
      </c>
      <c r="C16">
        <v>-1</v>
      </c>
      <c r="D16">
        <f t="shared" si="2"/>
        <v>1</v>
      </c>
    </row>
    <row r="17" spans="1:11" x14ac:dyDescent="0.25">
      <c r="B17" s="7">
        <v>1</v>
      </c>
      <c r="C17">
        <v>-1</v>
      </c>
      <c r="D17" s="7">
        <f t="shared" si="2"/>
        <v>1</v>
      </c>
    </row>
    <row r="18" spans="1:11" x14ac:dyDescent="0.25">
      <c r="B18" s="7">
        <v>1</v>
      </c>
      <c r="C18" s="7">
        <v>1</v>
      </c>
      <c r="D18">
        <f t="shared" si="2"/>
        <v>-1</v>
      </c>
    </row>
    <row r="19" spans="1:11" x14ac:dyDescent="0.25">
      <c r="B19" s="7">
        <v>1</v>
      </c>
      <c r="C19">
        <v>-1</v>
      </c>
      <c r="D19" s="7">
        <f t="shared" si="2"/>
        <v>1</v>
      </c>
    </row>
    <row r="20" spans="1:11" x14ac:dyDescent="0.25">
      <c r="B20">
        <v>1</v>
      </c>
      <c r="C20">
        <v>1</v>
      </c>
      <c r="D20">
        <f t="shared" si="2"/>
        <v>-1</v>
      </c>
    </row>
    <row r="22" spans="1:11" x14ac:dyDescent="0.25">
      <c r="A22" t="s">
        <v>129</v>
      </c>
      <c r="B22" t="s">
        <v>130</v>
      </c>
    </row>
    <row r="23" spans="1:11" x14ac:dyDescent="0.25">
      <c r="B23">
        <v>1</v>
      </c>
      <c r="C23">
        <v>3</v>
      </c>
      <c r="D23" t="s">
        <v>128</v>
      </c>
    </row>
    <row r="24" spans="1:11" x14ac:dyDescent="0.25">
      <c r="B24">
        <v>-1</v>
      </c>
      <c r="C24">
        <v>-1</v>
      </c>
      <c r="D24">
        <f>B24*C24*-1</f>
        <v>-1</v>
      </c>
    </row>
    <row r="25" spans="1:11" x14ac:dyDescent="0.25">
      <c r="B25">
        <v>1</v>
      </c>
      <c r="C25">
        <v>-1</v>
      </c>
      <c r="D25">
        <f t="shared" ref="D25:D31" si="3">B25*C25*-1</f>
        <v>1</v>
      </c>
    </row>
    <row r="26" spans="1:11" x14ac:dyDescent="0.25">
      <c r="B26">
        <v>-1</v>
      </c>
      <c r="C26">
        <v>-1</v>
      </c>
      <c r="D26">
        <f t="shared" si="3"/>
        <v>-1</v>
      </c>
    </row>
    <row r="27" spans="1:11" x14ac:dyDescent="0.25">
      <c r="B27">
        <v>1</v>
      </c>
      <c r="C27">
        <v>-1</v>
      </c>
      <c r="D27">
        <f t="shared" si="3"/>
        <v>1</v>
      </c>
    </row>
    <row r="28" spans="1:11" x14ac:dyDescent="0.25">
      <c r="B28">
        <v>-1</v>
      </c>
      <c r="C28">
        <v>1</v>
      </c>
      <c r="D28">
        <f t="shared" si="3"/>
        <v>1</v>
      </c>
    </row>
    <row r="29" spans="1:11" x14ac:dyDescent="0.25">
      <c r="B29" s="7">
        <v>1</v>
      </c>
      <c r="C29" s="7">
        <v>1</v>
      </c>
      <c r="D29" s="7">
        <f t="shared" si="3"/>
        <v>-1</v>
      </c>
    </row>
    <row r="30" spans="1:11" x14ac:dyDescent="0.25">
      <c r="B30">
        <v>-1</v>
      </c>
      <c r="C30">
        <v>1</v>
      </c>
      <c r="D30">
        <f t="shared" si="3"/>
        <v>1</v>
      </c>
    </row>
    <row r="31" spans="1:11" x14ac:dyDescent="0.25">
      <c r="B31" s="7">
        <v>1</v>
      </c>
      <c r="C31" s="7">
        <v>1</v>
      </c>
      <c r="D31" s="7">
        <f t="shared" si="3"/>
        <v>-1</v>
      </c>
    </row>
    <row r="32" spans="1:11" x14ac:dyDescent="0.25">
      <c r="J32" t="s">
        <v>7</v>
      </c>
      <c r="K32">
        <v>124</v>
      </c>
    </row>
    <row r="33" spans="1:20" x14ac:dyDescent="0.25">
      <c r="A33" t="s">
        <v>11</v>
      </c>
      <c r="B33" s="7"/>
      <c r="E33">
        <v>12</v>
      </c>
      <c r="F33">
        <v>-13</v>
      </c>
      <c r="G33">
        <v>23</v>
      </c>
      <c r="O33" t="s">
        <v>162</v>
      </c>
    </row>
    <row r="34" spans="1:20" x14ac:dyDescent="0.2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 t="s">
        <v>26</v>
      </c>
      <c r="J34">
        <v>12</v>
      </c>
      <c r="K34">
        <v>-5</v>
      </c>
      <c r="L34">
        <v>13</v>
      </c>
      <c r="M34">
        <v>23</v>
      </c>
      <c r="O34">
        <v>1</v>
      </c>
      <c r="P34">
        <v>2</v>
      </c>
      <c r="Q34">
        <v>3</v>
      </c>
      <c r="R34">
        <v>4</v>
      </c>
      <c r="S34">
        <v>5</v>
      </c>
      <c r="T34">
        <v>6</v>
      </c>
    </row>
    <row r="35" spans="1:20" x14ac:dyDescent="0.25">
      <c r="B35">
        <v>1</v>
      </c>
      <c r="C35">
        <v>1</v>
      </c>
      <c r="D35">
        <v>1</v>
      </c>
      <c r="E35">
        <v>1</v>
      </c>
      <c r="F35">
        <v>-1</v>
      </c>
      <c r="G35">
        <v>1</v>
      </c>
      <c r="H35">
        <v>3150</v>
      </c>
      <c r="I35">
        <v>1350</v>
      </c>
      <c r="J35">
        <f>B35*C35</f>
        <v>1</v>
      </c>
      <c r="K35">
        <f t="shared" ref="K35:K42" si="4">-F35</f>
        <v>1</v>
      </c>
      <c r="L35">
        <f t="shared" ref="L35:L42" si="5">B35*D35</f>
        <v>1</v>
      </c>
      <c r="M35">
        <f t="shared" ref="M35:M42" si="6">C35*D35</f>
        <v>1</v>
      </c>
      <c r="O35">
        <f>SUMPRODUCT(B35:B42,$H$35:$H$42)/8</f>
        <v>200</v>
      </c>
      <c r="P35">
        <f t="shared" ref="P35:T35" si="7">SUMPRODUCT(C35:C42,$H$35:$H$42)/8</f>
        <v>-50</v>
      </c>
      <c r="Q35">
        <f t="shared" si="7"/>
        <v>100</v>
      </c>
      <c r="R35">
        <f t="shared" si="7"/>
        <v>450</v>
      </c>
      <c r="S35">
        <f t="shared" si="7"/>
        <v>-300</v>
      </c>
      <c r="T35">
        <f t="shared" si="7"/>
        <v>150</v>
      </c>
    </row>
    <row r="36" spans="1:20" x14ac:dyDescent="0.25">
      <c r="B36">
        <v>1</v>
      </c>
      <c r="C36">
        <v>1</v>
      </c>
      <c r="D36">
        <v>-1</v>
      </c>
      <c r="E36">
        <v>1</v>
      </c>
      <c r="F36">
        <v>1</v>
      </c>
      <c r="G36">
        <v>-1</v>
      </c>
      <c r="H36">
        <v>2050</v>
      </c>
      <c r="I36">
        <v>1650</v>
      </c>
      <c r="J36">
        <f t="shared" ref="J35:J42" si="8">B36*C36</f>
        <v>1</v>
      </c>
      <c r="K36">
        <f t="shared" si="4"/>
        <v>-1</v>
      </c>
      <c r="L36">
        <f t="shared" si="5"/>
        <v>-1</v>
      </c>
      <c r="M36">
        <f t="shared" si="6"/>
        <v>-1</v>
      </c>
    </row>
    <row r="37" spans="1:20" x14ac:dyDescent="0.25">
      <c r="B37">
        <v>1</v>
      </c>
      <c r="C37">
        <v>-1</v>
      </c>
      <c r="D37">
        <v>1</v>
      </c>
      <c r="E37">
        <v>-1</v>
      </c>
      <c r="F37">
        <v>-1</v>
      </c>
      <c r="G37">
        <v>-1</v>
      </c>
      <c r="H37">
        <v>2050</v>
      </c>
      <c r="I37">
        <v>2850</v>
      </c>
      <c r="J37">
        <f t="shared" si="8"/>
        <v>-1</v>
      </c>
      <c r="K37">
        <f t="shared" si="4"/>
        <v>1</v>
      </c>
      <c r="L37">
        <f t="shared" si="5"/>
        <v>1</v>
      </c>
      <c r="M37">
        <f t="shared" si="6"/>
        <v>-1</v>
      </c>
    </row>
    <row r="38" spans="1:20" x14ac:dyDescent="0.25">
      <c r="B38">
        <v>1</v>
      </c>
      <c r="C38">
        <v>-1</v>
      </c>
      <c r="D38">
        <v>-1</v>
      </c>
      <c r="E38">
        <v>-1</v>
      </c>
      <c r="F38">
        <v>1</v>
      </c>
      <c r="G38">
        <v>1</v>
      </c>
      <c r="H38">
        <v>1550</v>
      </c>
      <c r="I38">
        <v>1750</v>
      </c>
      <c r="J38">
        <f t="shared" si="8"/>
        <v>-1</v>
      </c>
      <c r="K38">
        <f t="shared" si="4"/>
        <v>-1</v>
      </c>
      <c r="L38">
        <f t="shared" si="5"/>
        <v>-1</v>
      </c>
      <c r="M38">
        <f t="shared" si="6"/>
        <v>1</v>
      </c>
    </row>
    <row r="39" spans="1:20" x14ac:dyDescent="0.25">
      <c r="B39">
        <v>-1</v>
      </c>
      <c r="C39">
        <v>-1</v>
      </c>
      <c r="D39">
        <v>-1</v>
      </c>
      <c r="E39">
        <v>1</v>
      </c>
      <c r="F39">
        <v>-1</v>
      </c>
      <c r="G39">
        <v>1</v>
      </c>
      <c r="H39">
        <v>2650</v>
      </c>
      <c r="I39">
        <v>2050</v>
      </c>
      <c r="J39">
        <f t="shared" si="8"/>
        <v>1</v>
      </c>
      <c r="K39">
        <f t="shared" si="4"/>
        <v>1</v>
      </c>
      <c r="L39">
        <f t="shared" si="5"/>
        <v>1</v>
      </c>
      <c r="M39">
        <f t="shared" si="6"/>
        <v>1</v>
      </c>
    </row>
    <row r="40" spans="1:20" x14ac:dyDescent="0.25">
      <c r="B40">
        <v>-1</v>
      </c>
      <c r="C40">
        <v>1</v>
      </c>
      <c r="D40">
        <v>1</v>
      </c>
      <c r="E40">
        <v>-1</v>
      </c>
      <c r="F40">
        <v>1</v>
      </c>
      <c r="G40">
        <v>1</v>
      </c>
      <c r="H40">
        <v>1250</v>
      </c>
      <c r="I40">
        <v>1950</v>
      </c>
      <c r="J40">
        <f t="shared" si="8"/>
        <v>-1</v>
      </c>
      <c r="K40">
        <f t="shared" si="4"/>
        <v>-1</v>
      </c>
      <c r="L40">
        <f t="shared" si="5"/>
        <v>-1</v>
      </c>
      <c r="M40">
        <f t="shared" si="6"/>
        <v>1</v>
      </c>
    </row>
    <row r="41" spans="1:20" x14ac:dyDescent="0.25">
      <c r="B41">
        <v>-1</v>
      </c>
      <c r="C41">
        <v>1</v>
      </c>
      <c r="D41">
        <v>-1</v>
      </c>
      <c r="E41">
        <v>-1</v>
      </c>
      <c r="F41">
        <v>-1</v>
      </c>
      <c r="G41">
        <v>-1</v>
      </c>
      <c r="H41">
        <v>1350</v>
      </c>
      <c r="I41">
        <v>2950</v>
      </c>
      <c r="J41">
        <f t="shared" si="8"/>
        <v>-1</v>
      </c>
      <c r="K41">
        <f t="shared" si="4"/>
        <v>1</v>
      </c>
      <c r="L41">
        <f t="shared" si="5"/>
        <v>1</v>
      </c>
      <c r="M41">
        <f t="shared" si="6"/>
        <v>-1</v>
      </c>
    </row>
    <row r="42" spans="1:20" x14ac:dyDescent="0.25">
      <c r="B42">
        <v>-1</v>
      </c>
      <c r="C42">
        <v>-1</v>
      </c>
      <c r="D42">
        <v>1</v>
      </c>
      <c r="E42">
        <v>1</v>
      </c>
      <c r="F42">
        <v>1</v>
      </c>
      <c r="G42">
        <v>-1</v>
      </c>
      <c r="H42">
        <v>1950</v>
      </c>
      <c r="I42">
        <v>1450</v>
      </c>
      <c r="J42">
        <f t="shared" si="8"/>
        <v>1</v>
      </c>
      <c r="K42">
        <f t="shared" si="4"/>
        <v>-1</v>
      </c>
      <c r="L42">
        <f t="shared" si="5"/>
        <v>-1</v>
      </c>
      <c r="M42">
        <f t="shared" si="6"/>
        <v>-1</v>
      </c>
    </row>
    <row r="44" spans="1:20" x14ac:dyDescent="0.25">
      <c r="B44" t="s">
        <v>131</v>
      </c>
    </row>
    <row r="45" spans="1:20" x14ac:dyDescent="0.25">
      <c r="B45" t="s">
        <v>132</v>
      </c>
      <c r="C45" t="s">
        <v>133</v>
      </c>
      <c r="D45" t="s">
        <v>134</v>
      </c>
    </row>
    <row r="46" spans="1:20" x14ac:dyDescent="0.25">
      <c r="A46" t="s">
        <v>135</v>
      </c>
      <c r="B46" t="s">
        <v>131</v>
      </c>
    </row>
    <row r="47" spans="1:20" x14ac:dyDescent="0.25">
      <c r="B47">
        <v>124</v>
      </c>
      <c r="C47">
        <v>-135</v>
      </c>
      <c r="D47">
        <v>236</v>
      </c>
    </row>
    <row r="48" spans="1:20" x14ac:dyDescent="0.25">
      <c r="A48" t="s">
        <v>136</v>
      </c>
      <c r="C48">
        <v>124</v>
      </c>
      <c r="D48">
        <v>-135</v>
      </c>
      <c r="E48">
        <v>236</v>
      </c>
      <c r="F48">
        <v>-2345</v>
      </c>
      <c r="G48">
        <v>1346</v>
      </c>
      <c r="H48">
        <v>-1256</v>
      </c>
      <c r="I48">
        <v>-456</v>
      </c>
    </row>
    <row r="50" spans="1:15" x14ac:dyDescent="0.25">
      <c r="A50" t="s">
        <v>137</v>
      </c>
      <c r="B50" t="s">
        <v>141</v>
      </c>
    </row>
    <row r="51" spans="1:15" x14ac:dyDescent="0.25">
      <c r="A51" t="s">
        <v>138</v>
      </c>
      <c r="B51" s="7">
        <v>1</v>
      </c>
      <c r="C51" s="7">
        <v>24</v>
      </c>
      <c r="D51" s="7">
        <v>-35</v>
      </c>
      <c r="E51">
        <v>1236</v>
      </c>
      <c r="F51">
        <v>-12345</v>
      </c>
      <c r="G51">
        <v>346</v>
      </c>
      <c r="H51">
        <v>-256</v>
      </c>
      <c r="I51">
        <v>-1456</v>
      </c>
      <c r="K51" t="s">
        <v>155</v>
      </c>
    </row>
    <row r="52" spans="1:15" x14ac:dyDescent="0.25">
      <c r="A52" t="s">
        <v>139</v>
      </c>
      <c r="B52" s="7">
        <v>2</v>
      </c>
      <c r="C52" s="7">
        <v>14</v>
      </c>
      <c r="D52">
        <v>-1235</v>
      </c>
      <c r="E52" s="7">
        <v>36</v>
      </c>
      <c r="F52">
        <v>-345</v>
      </c>
      <c r="G52">
        <v>2346</v>
      </c>
      <c r="H52">
        <v>-156</v>
      </c>
      <c r="I52">
        <v>-2456</v>
      </c>
      <c r="K52" t="s">
        <v>159</v>
      </c>
    </row>
    <row r="53" spans="1:15" x14ac:dyDescent="0.25">
      <c r="A53" t="s">
        <v>140</v>
      </c>
      <c r="B53" s="7">
        <v>3</v>
      </c>
      <c r="C53">
        <v>1234</v>
      </c>
      <c r="D53" s="7">
        <v>-15</v>
      </c>
      <c r="E53" s="7">
        <v>26</v>
      </c>
      <c r="F53">
        <v>-245</v>
      </c>
      <c r="G53">
        <v>146</v>
      </c>
      <c r="H53">
        <v>-12356</v>
      </c>
      <c r="I53">
        <v>-3456</v>
      </c>
      <c r="K53" t="s">
        <v>156</v>
      </c>
    </row>
    <row r="54" spans="1:15" x14ac:dyDescent="0.25">
      <c r="A54" t="s">
        <v>186</v>
      </c>
      <c r="B54" s="7"/>
      <c r="C54" s="7">
        <v>4</v>
      </c>
      <c r="D54">
        <v>-235</v>
      </c>
      <c r="E54">
        <v>136</v>
      </c>
      <c r="F54">
        <v>-1345</v>
      </c>
      <c r="G54">
        <v>2346</v>
      </c>
      <c r="H54" s="7">
        <v>-56</v>
      </c>
      <c r="I54">
        <v>-12456</v>
      </c>
      <c r="K54" t="s">
        <v>190</v>
      </c>
    </row>
    <row r="55" spans="1:15" x14ac:dyDescent="0.25">
      <c r="A55" t="s">
        <v>187</v>
      </c>
      <c r="B55" s="7"/>
      <c r="C55">
        <v>-234</v>
      </c>
      <c r="D55" s="7">
        <v>5</v>
      </c>
      <c r="E55">
        <v>-126</v>
      </c>
      <c r="F55">
        <v>1245</v>
      </c>
      <c r="G55" s="7">
        <v>-46</v>
      </c>
      <c r="H55">
        <v>2356</v>
      </c>
      <c r="I55">
        <v>13456</v>
      </c>
      <c r="K55" t="s">
        <v>191</v>
      </c>
    </row>
    <row r="56" spans="1:15" x14ac:dyDescent="0.25">
      <c r="A56" t="s">
        <v>188</v>
      </c>
      <c r="B56" s="7"/>
      <c r="C56">
        <v>134</v>
      </c>
      <c r="D56">
        <v>-125</v>
      </c>
      <c r="E56" s="7">
        <v>6</v>
      </c>
      <c r="F56" s="7">
        <v>-45</v>
      </c>
      <c r="G56">
        <v>1246</v>
      </c>
      <c r="H56">
        <v>-1356</v>
      </c>
      <c r="I56">
        <v>-23456</v>
      </c>
      <c r="K56" t="s">
        <v>189</v>
      </c>
    </row>
    <row r="58" spans="1:15" x14ac:dyDescent="0.25">
      <c r="A58" t="s">
        <v>142</v>
      </c>
      <c r="E58">
        <v>-12</v>
      </c>
      <c r="F58">
        <v>-13</v>
      </c>
      <c r="G58">
        <v>23</v>
      </c>
      <c r="J58" t="s">
        <v>174</v>
      </c>
    </row>
    <row r="59" spans="1:15" x14ac:dyDescent="0.25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 t="s">
        <v>143</v>
      </c>
      <c r="J59">
        <v>1</v>
      </c>
      <c r="K59">
        <v>2</v>
      </c>
      <c r="L59">
        <v>3</v>
      </c>
      <c r="M59">
        <v>4</v>
      </c>
      <c r="N59">
        <v>5</v>
      </c>
      <c r="O59">
        <v>6</v>
      </c>
    </row>
    <row r="60" spans="1:15" x14ac:dyDescent="0.25">
      <c r="B60">
        <v>1</v>
      </c>
      <c r="C60">
        <v>1</v>
      </c>
      <c r="D60">
        <v>1</v>
      </c>
      <c r="E60">
        <f>-E35</f>
        <v>-1</v>
      </c>
      <c r="F60">
        <v>-1</v>
      </c>
      <c r="G60">
        <v>1</v>
      </c>
      <c r="H60">
        <v>1350</v>
      </c>
      <c r="J60">
        <f>SUMPRODUCT(B60:B67,$H$60:$H$67)/8</f>
        <v>-100</v>
      </c>
      <c r="K60">
        <f t="shared" ref="K60:O60" si="9">SUMPRODUCT(C60:C67,$H$60:$H$67)/8</f>
        <v>-25</v>
      </c>
      <c r="L60">
        <f t="shared" si="9"/>
        <v>-100</v>
      </c>
      <c r="M60">
        <f t="shared" si="9"/>
        <v>375</v>
      </c>
      <c r="N60">
        <f t="shared" si="9"/>
        <v>-300</v>
      </c>
      <c r="O60">
        <f t="shared" si="9"/>
        <v>-225</v>
      </c>
    </row>
    <row r="61" spans="1:15" x14ac:dyDescent="0.25">
      <c r="B61">
        <v>1</v>
      </c>
      <c r="C61">
        <v>1</v>
      </c>
      <c r="D61">
        <v>-1</v>
      </c>
      <c r="E61">
        <f t="shared" ref="E61:E67" si="10">-E36</f>
        <v>-1</v>
      </c>
      <c r="F61">
        <v>1</v>
      </c>
      <c r="G61">
        <v>-1</v>
      </c>
      <c r="H61">
        <v>1650</v>
      </c>
    </row>
    <row r="62" spans="1:15" x14ac:dyDescent="0.25">
      <c r="B62">
        <v>1</v>
      </c>
      <c r="C62">
        <v>-1</v>
      </c>
      <c r="D62">
        <v>1</v>
      </c>
      <c r="E62">
        <f t="shared" si="10"/>
        <v>1</v>
      </c>
      <c r="F62">
        <v>-1</v>
      </c>
      <c r="G62">
        <v>-1</v>
      </c>
      <c r="H62">
        <v>2850</v>
      </c>
    </row>
    <row r="63" spans="1:15" x14ac:dyDescent="0.25">
      <c r="B63">
        <v>1</v>
      </c>
      <c r="C63">
        <v>-1</v>
      </c>
      <c r="D63">
        <v>-1</v>
      </c>
      <c r="E63">
        <f t="shared" si="10"/>
        <v>1</v>
      </c>
      <c r="F63">
        <v>1</v>
      </c>
      <c r="G63">
        <v>1</v>
      </c>
      <c r="H63">
        <v>1750</v>
      </c>
    </row>
    <row r="64" spans="1:15" x14ac:dyDescent="0.25">
      <c r="B64">
        <v>-1</v>
      </c>
      <c r="C64">
        <v>-1</v>
      </c>
      <c r="D64">
        <v>-1</v>
      </c>
      <c r="E64">
        <f t="shared" si="10"/>
        <v>-1</v>
      </c>
      <c r="F64">
        <v>-1</v>
      </c>
      <c r="G64">
        <v>1</v>
      </c>
      <c r="H64">
        <v>2050</v>
      </c>
    </row>
    <row r="65" spans="1:11" x14ac:dyDescent="0.25">
      <c r="B65">
        <v>-1</v>
      </c>
      <c r="C65">
        <v>1</v>
      </c>
      <c r="D65">
        <v>1</v>
      </c>
      <c r="E65">
        <f t="shared" si="10"/>
        <v>1</v>
      </c>
      <c r="F65">
        <v>1</v>
      </c>
      <c r="G65">
        <v>1</v>
      </c>
      <c r="H65">
        <v>1950</v>
      </c>
    </row>
    <row r="66" spans="1:11" x14ac:dyDescent="0.25">
      <c r="B66">
        <v>-1</v>
      </c>
      <c r="C66">
        <v>1</v>
      </c>
      <c r="D66">
        <v>-1</v>
      </c>
      <c r="E66">
        <f t="shared" si="10"/>
        <v>1</v>
      </c>
      <c r="F66">
        <v>-1</v>
      </c>
      <c r="G66">
        <v>-1</v>
      </c>
      <c r="H66">
        <v>2950</v>
      </c>
    </row>
    <row r="67" spans="1:11" x14ac:dyDescent="0.25">
      <c r="B67">
        <v>-1</v>
      </c>
      <c r="C67">
        <v>-1</v>
      </c>
      <c r="D67">
        <v>1</v>
      </c>
      <c r="E67">
        <f t="shared" si="10"/>
        <v>-1</v>
      </c>
      <c r="F67">
        <v>1</v>
      </c>
      <c r="G67">
        <v>-1</v>
      </c>
      <c r="H67">
        <v>1450</v>
      </c>
    </row>
    <row r="69" spans="1:11" x14ac:dyDescent="0.25">
      <c r="B69" t="s">
        <v>144</v>
      </c>
    </row>
    <row r="70" spans="1:11" x14ac:dyDescent="0.25">
      <c r="B70" t="s">
        <v>145</v>
      </c>
      <c r="C70" t="s">
        <v>146</v>
      </c>
      <c r="D70" t="s">
        <v>147</v>
      </c>
    </row>
    <row r="71" spans="1:11" x14ac:dyDescent="0.25">
      <c r="A71" t="s">
        <v>148</v>
      </c>
      <c r="B71" t="s">
        <v>144</v>
      </c>
    </row>
    <row r="72" spans="1:11" x14ac:dyDescent="0.25">
      <c r="B72">
        <v>-124</v>
      </c>
      <c r="C72">
        <v>-135</v>
      </c>
      <c r="D72">
        <v>236</v>
      </c>
    </row>
    <row r="73" spans="1:11" x14ac:dyDescent="0.25">
      <c r="A73" t="s">
        <v>149</v>
      </c>
      <c r="C73">
        <v>-124</v>
      </c>
      <c r="D73">
        <v>-135</v>
      </c>
      <c r="E73">
        <v>236</v>
      </c>
      <c r="F73">
        <v>2345</v>
      </c>
      <c r="G73">
        <v>-1346</v>
      </c>
      <c r="H73">
        <v>-1256</v>
      </c>
      <c r="I73">
        <v>456</v>
      </c>
    </row>
    <row r="74" spans="1:11" x14ac:dyDescent="0.25">
      <c r="A74" t="s">
        <v>150</v>
      </c>
      <c r="B74" t="s">
        <v>154</v>
      </c>
    </row>
    <row r="75" spans="1:11" x14ac:dyDescent="0.25">
      <c r="A75" t="s">
        <v>151</v>
      </c>
      <c r="B75" s="7">
        <v>1</v>
      </c>
      <c r="C75" s="7">
        <f>C51*-1</f>
        <v>-24</v>
      </c>
      <c r="D75" s="7">
        <f>D51</f>
        <v>-35</v>
      </c>
      <c r="E75">
        <f>E51</f>
        <v>1236</v>
      </c>
      <c r="F75">
        <f>-F51</f>
        <v>12345</v>
      </c>
      <c r="G75">
        <f>-G51</f>
        <v>-346</v>
      </c>
      <c r="H75">
        <f>H51</f>
        <v>-256</v>
      </c>
      <c r="I75">
        <f>-I51</f>
        <v>1456</v>
      </c>
      <c r="K75" t="s">
        <v>157</v>
      </c>
    </row>
    <row r="76" spans="1:11" x14ac:dyDescent="0.25">
      <c r="A76" t="s">
        <v>152</v>
      </c>
      <c r="B76" s="7">
        <v>2</v>
      </c>
      <c r="C76" s="7">
        <f t="shared" ref="C76:C80" si="11">C52*-1</f>
        <v>-14</v>
      </c>
      <c r="D76">
        <f t="shared" ref="D76:E80" si="12">D52</f>
        <v>-1235</v>
      </c>
      <c r="E76" s="7">
        <f t="shared" si="12"/>
        <v>36</v>
      </c>
      <c r="F76">
        <f t="shared" ref="F76:G80" si="13">-F52</f>
        <v>345</v>
      </c>
      <c r="G76">
        <f t="shared" si="13"/>
        <v>-2346</v>
      </c>
      <c r="H76">
        <f t="shared" ref="H76:H80" si="14">H52</f>
        <v>-156</v>
      </c>
      <c r="I76">
        <f t="shared" ref="I76:I80" si="15">-I52</f>
        <v>2456</v>
      </c>
      <c r="K76" t="s">
        <v>158</v>
      </c>
    </row>
    <row r="77" spans="1:11" x14ac:dyDescent="0.25">
      <c r="A77" t="s">
        <v>153</v>
      </c>
      <c r="B77" s="7">
        <v>3</v>
      </c>
      <c r="C77">
        <f t="shared" si="11"/>
        <v>-1234</v>
      </c>
      <c r="D77" s="7">
        <f t="shared" si="12"/>
        <v>-15</v>
      </c>
      <c r="E77" s="7">
        <f t="shared" si="12"/>
        <v>26</v>
      </c>
      <c r="F77">
        <f t="shared" si="13"/>
        <v>245</v>
      </c>
      <c r="G77">
        <f t="shared" si="13"/>
        <v>-146</v>
      </c>
      <c r="H77">
        <f t="shared" si="14"/>
        <v>-12356</v>
      </c>
      <c r="I77">
        <f t="shared" si="15"/>
        <v>3456</v>
      </c>
      <c r="K77" t="s">
        <v>160</v>
      </c>
    </row>
    <row r="78" spans="1:11" x14ac:dyDescent="0.25">
      <c r="A78" t="s">
        <v>183</v>
      </c>
      <c r="B78" s="7"/>
      <c r="C78" s="7">
        <v>4</v>
      </c>
      <c r="D78">
        <v>235</v>
      </c>
      <c r="E78">
        <v>-136</v>
      </c>
      <c r="F78">
        <v>-1345</v>
      </c>
      <c r="G78">
        <v>2346</v>
      </c>
      <c r="H78" s="7">
        <v>56</v>
      </c>
      <c r="I78">
        <v>12456</v>
      </c>
      <c r="K78" t="s">
        <v>192</v>
      </c>
    </row>
    <row r="79" spans="1:11" x14ac:dyDescent="0.25">
      <c r="A79" t="s">
        <v>184</v>
      </c>
      <c r="B79" s="7"/>
      <c r="C79">
        <v>234</v>
      </c>
      <c r="D79" s="7">
        <v>5</v>
      </c>
      <c r="E79">
        <v>-126</v>
      </c>
      <c r="F79">
        <v>-1245</v>
      </c>
      <c r="G79" s="7">
        <v>46</v>
      </c>
      <c r="H79">
        <v>2356</v>
      </c>
      <c r="I79">
        <v>-13456</v>
      </c>
      <c r="K79" t="s">
        <v>193</v>
      </c>
    </row>
    <row r="80" spans="1:11" x14ac:dyDescent="0.25">
      <c r="A80" t="s">
        <v>185</v>
      </c>
      <c r="B80" s="7"/>
      <c r="C80">
        <v>-134</v>
      </c>
      <c r="D80">
        <v>-125</v>
      </c>
      <c r="E80" s="7">
        <v>6</v>
      </c>
      <c r="F80" s="7">
        <v>45</v>
      </c>
      <c r="G80">
        <v>-1246</v>
      </c>
      <c r="H80">
        <v>-1356</v>
      </c>
      <c r="I80">
        <v>23456</v>
      </c>
      <c r="K80" t="s">
        <v>194</v>
      </c>
    </row>
    <row r="82" spans="1:9" x14ac:dyDescent="0.25">
      <c r="B82" t="s">
        <v>161</v>
      </c>
    </row>
    <row r="83" spans="1:9" x14ac:dyDescent="0.25">
      <c r="B83" t="s">
        <v>164</v>
      </c>
      <c r="C83" t="s">
        <v>170</v>
      </c>
      <c r="D83" t="s">
        <v>171</v>
      </c>
      <c r="E83" t="s">
        <v>172</v>
      </c>
      <c r="F83" t="s">
        <v>173</v>
      </c>
      <c r="H83" t="s">
        <v>175</v>
      </c>
    </row>
    <row r="84" spans="1:9" x14ac:dyDescent="0.25">
      <c r="B84" t="s">
        <v>150</v>
      </c>
      <c r="C84">
        <f>AVERAGE(H35:H42)</f>
        <v>2000</v>
      </c>
      <c r="D84">
        <f>AVERAGE(H60:H67)</f>
        <v>2000</v>
      </c>
    </row>
    <row r="85" spans="1:9" x14ac:dyDescent="0.25">
      <c r="B85" t="s">
        <v>163</v>
      </c>
      <c r="C85">
        <f>O35</f>
        <v>200</v>
      </c>
      <c r="D85">
        <f>J60</f>
        <v>-100</v>
      </c>
      <c r="E85" t="str">
        <f>K51</f>
        <v>1+24-35</v>
      </c>
      <c r="F85" t="str">
        <f>K75</f>
        <v>1-24-35</v>
      </c>
      <c r="H85">
        <v>24</v>
      </c>
      <c r="I85">
        <f>(C85-D85)/2</f>
        <v>150</v>
      </c>
    </row>
    <row r="86" spans="1:9" x14ac:dyDescent="0.25">
      <c r="B86" t="s">
        <v>165</v>
      </c>
      <c r="C86">
        <f>P35</f>
        <v>-50</v>
      </c>
      <c r="D86">
        <f>K60</f>
        <v>-25</v>
      </c>
      <c r="E86" t="str">
        <f t="shared" ref="E86:E90" si="16">K52</f>
        <v>2+14+36</v>
      </c>
      <c r="F86" t="str">
        <f t="shared" ref="F86:F90" si="17">K76</f>
        <v>2-14+36</v>
      </c>
      <c r="H86">
        <v>14</v>
      </c>
      <c r="I86">
        <f>(C86-D86)/2</f>
        <v>-12.5</v>
      </c>
    </row>
    <row r="87" spans="1:9" x14ac:dyDescent="0.25">
      <c r="B87" t="s">
        <v>166</v>
      </c>
      <c r="C87">
        <f>Q35</f>
        <v>100</v>
      </c>
      <c r="D87">
        <f>L60</f>
        <v>-100</v>
      </c>
      <c r="E87" t="str">
        <f t="shared" si="16"/>
        <v>3-15+26</v>
      </c>
      <c r="F87" t="str">
        <f t="shared" si="17"/>
        <v>3-15+26</v>
      </c>
    </row>
    <row r="88" spans="1:9" x14ac:dyDescent="0.25">
      <c r="B88" t="s">
        <v>167</v>
      </c>
      <c r="C88">
        <f>R35</f>
        <v>450</v>
      </c>
      <c r="D88">
        <f>M60</f>
        <v>375</v>
      </c>
      <c r="E88" t="str">
        <f t="shared" si="16"/>
        <v>4-56</v>
      </c>
      <c r="F88" t="str">
        <f t="shared" si="17"/>
        <v>4+56</v>
      </c>
      <c r="H88">
        <v>4</v>
      </c>
      <c r="I88">
        <f>(C88+D88)/2</f>
        <v>412.5</v>
      </c>
    </row>
    <row r="89" spans="1:9" x14ac:dyDescent="0.25">
      <c r="B89" t="s">
        <v>168</v>
      </c>
      <c r="C89">
        <f>S35</f>
        <v>-300</v>
      </c>
      <c r="D89">
        <f>N60</f>
        <v>-300</v>
      </c>
      <c r="E89" t="str">
        <f t="shared" si="16"/>
        <v>5-46</v>
      </c>
      <c r="F89" t="str">
        <f t="shared" si="17"/>
        <v>5+46</v>
      </c>
      <c r="H89">
        <v>46</v>
      </c>
      <c r="I89">
        <f>(D89-C89)/2</f>
        <v>0</v>
      </c>
    </row>
    <row r="90" spans="1:9" x14ac:dyDescent="0.25">
      <c r="B90" t="s">
        <v>169</v>
      </c>
      <c r="C90">
        <f>T35</f>
        <v>150</v>
      </c>
      <c r="D90">
        <f>O60</f>
        <v>-225</v>
      </c>
      <c r="E90" t="str">
        <f t="shared" si="16"/>
        <v>6-45</v>
      </c>
      <c r="F90" t="str">
        <f t="shared" si="17"/>
        <v>6+45</v>
      </c>
      <c r="H90">
        <v>45</v>
      </c>
      <c r="I90">
        <f>(D90-C90)/2</f>
        <v>-187.5</v>
      </c>
    </row>
    <row r="92" spans="1:9" x14ac:dyDescent="0.25">
      <c r="A92" t="s">
        <v>176</v>
      </c>
      <c r="B92">
        <v>46</v>
      </c>
    </row>
    <row r="93" spans="1:9" x14ac:dyDescent="0.25">
      <c r="B93" t="s">
        <v>177</v>
      </c>
    </row>
    <row r="94" spans="1:9" x14ac:dyDescent="0.25">
      <c r="B94">
        <v>45</v>
      </c>
    </row>
    <row r="95" spans="1:9" x14ac:dyDescent="0.25">
      <c r="B95" t="s">
        <v>178</v>
      </c>
    </row>
    <row r="96" spans="1:9" x14ac:dyDescent="0.25">
      <c r="B96">
        <v>14</v>
      </c>
    </row>
    <row r="97" spans="2:2" x14ac:dyDescent="0.25">
      <c r="B97" t="s">
        <v>179</v>
      </c>
    </row>
    <row r="98" spans="2:2" x14ac:dyDescent="0.25">
      <c r="B98">
        <v>24</v>
      </c>
    </row>
    <row r="99" spans="2:2" x14ac:dyDescent="0.25">
      <c r="B99" t="s">
        <v>180</v>
      </c>
    </row>
    <row r="100" spans="2:2" x14ac:dyDescent="0.25">
      <c r="B100">
        <v>4</v>
      </c>
    </row>
    <row r="101" spans="2:2" x14ac:dyDescent="0.25">
      <c r="B101" t="s">
        <v>181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9"/>
  <sheetViews>
    <sheetView workbookViewId="0">
      <selection activeCell="F29" sqref="F29"/>
    </sheetView>
  </sheetViews>
  <sheetFormatPr defaultRowHeight="16.5" x14ac:dyDescent="0.25"/>
  <sheetData>
    <row r="3" spans="5:5" x14ac:dyDescent="0.25">
      <c r="E3" t="s">
        <v>195</v>
      </c>
    </row>
    <row r="4" spans="5:5" x14ac:dyDescent="0.25">
      <c r="E4" t="s">
        <v>196</v>
      </c>
    </row>
    <row r="6" spans="5:5" x14ac:dyDescent="0.25">
      <c r="E6">
        <f>32+2*5+1</f>
        <v>43</v>
      </c>
    </row>
    <row r="9" spans="5:5" x14ac:dyDescent="0.25">
      <c r="E9">
        <f>4*10+1</f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工作表7</vt:lpstr>
      <vt:lpstr>2</vt:lpstr>
      <vt:lpstr>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Ferrari gogo</dc:creator>
  <cp:lastModifiedBy>chen yiping</cp:lastModifiedBy>
  <dcterms:created xsi:type="dcterms:W3CDTF">2019-06-07T16:04:49Z</dcterms:created>
  <dcterms:modified xsi:type="dcterms:W3CDTF">2019-06-10T12:27:24Z</dcterms:modified>
</cp:coreProperties>
</file>