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7\"/>
    </mc:Choice>
  </mc:AlternateContent>
  <xr:revisionPtr revIDLastSave="0" documentId="13_ncr:1_{DF65094C-24C0-4E7C-97F7-065FFF22979D}" xr6:coauthVersionLast="47" xr6:coauthVersionMax="47" xr10:uidLastSave="{00000000-0000-0000-0000-000000000000}"/>
  <bookViews>
    <workbookView xWindow="-120" yWindow="-120" windowWidth="29040" windowHeight="15720" activeTab="2" xr2:uid="{213A9671-E847-410E-8CCB-309101DC3D62}"/>
  </bookViews>
  <sheets>
    <sheet name="第1題a-d" sheetId="1" r:id="rId1"/>
    <sheet name="第1題e-f" sheetId="2" r:id="rId2"/>
    <sheet name="第1題g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K10" i="3" s="1"/>
  <c r="K11" i="3" s="1"/>
  <c r="C7" i="2"/>
  <c r="B7" i="2"/>
  <c r="R44" i="4"/>
  <c r="L44" i="4"/>
  <c r="F44" i="4"/>
  <c r="R43" i="4"/>
  <c r="L43" i="4"/>
  <c r="F43" i="4"/>
  <c r="R42" i="4"/>
  <c r="L42" i="4"/>
  <c r="F42" i="4"/>
  <c r="R41" i="4"/>
  <c r="L41" i="4"/>
  <c r="F4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K9" i="3" l="1"/>
  <c r="K12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3" i="3"/>
  <c r="F3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K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D7" i="2"/>
  <c r="J25" i="2"/>
  <c r="J24" i="2"/>
  <c r="J23" i="2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G22" i="2"/>
  <c r="H22" i="2"/>
  <c r="F22" i="2"/>
  <c r="C5" i="2"/>
  <c r="B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F18" i="2"/>
  <c r="F19" i="2"/>
  <c r="F20" i="2"/>
  <c r="F21" i="2"/>
  <c r="F3" i="2"/>
  <c r="C3" i="2"/>
  <c r="B3" i="2"/>
  <c r="F16" i="1"/>
  <c r="K14" i="3" l="1"/>
  <c r="K13" i="3"/>
  <c r="K3" i="3"/>
  <c r="K4" i="3" s="1"/>
  <c r="K2" i="3"/>
  <c r="G16" i="2"/>
  <c r="G15" i="2"/>
  <c r="G14" i="2"/>
  <c r="G10" i="2"/>
  <c r="G9" i="2"/>
  <c r="G8" i="2"/>
  <c r="G7" i="2"/>
  <c r="G3" i="2"/>
  <c r="G6" i="2"/>
  <c r="G21" i="2"/>
  <c r="G5" i="2"/>
  <c r="G20" i="2"/>
  <c r="G12" i="2"/>
  <c r="G19" i="2"/>
  <c r="H17" i="2"/>
  <c r="I17" i="2" s="1"/>
  <c r="G18" i="2"/>
  <c r="G13" i="2"/>
  <c r="G11" i="2"/>
  <c r="D5" i="2"/>
  <c r="G4" i="2"/>
  <c r="K7" i="3" l="1"/>
  <c r="K6" i="3"/>
  <c r="H11" i="2"/>
  <c r="I11" i="2" s="1"/>
  <c r="H15" i="2"/>
  <c r="I15" i="2" s="1"/>
  <c r="H10" i="2"/>
  <c r="I10" i="2" s="1"/>
  <c r="H14" i="2"/>
  <c r="I14" i="2" s="1"/>
  <c r="H9" i="2"/>
  <c r="I9" i="2" s="1"/>
  <c r="H8" i="2"/>
  <c r="I8" i="2" s="1"/>
  <c r="H7" i="2"/>
  <c r="I7" i="2" s="1"/>
  <c r="H3" i="2"/>
  <c r="I3" i="2" s="1"/>
  <c r="H6" i="2"/>
  <c r="I6" i="2" s="1"/>
  <c r="H21" i="2"/>
  <c r="I21" i="2" s="1"/>
  <c r="H20" i="2"/>
  <c r="I20" i="2" s="1"/>
  <c r="H4" i="2"/>
  <c r="I4" i="2" s="1"/>
  <c r="H16" i="2"/>
  <c r="I16" i="2" s="1"/>
  <c r="H19" i="2"/>
  <c r="I19" i="2" s="1"/>
  <c r="H5" i="2"/>
  <c r="I5" i="2" s="1"/>
  <c r="H13" i="2"/>
  <c r="I13" i="2" s="1"/>
  <c r="H18" i="2"/>
  <c r="I18" i="2" s="1"/>
  <c r="H12" i="2"/>
  <c r="I12" i="2" s="1"/>
  <c r="N5" i="3" l="1"/>
  <c r="N13" i="3"/>
  <c r="N21" i="3"/>
  <c r="N29" i="3"/>
  <c r="N37" i="3"/>
  <c r="N7" i="3"/>
  <c r="N15" i="3"/>
  <c r="N23" i="3"/>
  <c r="N31" i="3"/>
  <c r="N39" i="3"/>
  <c r="N8" i="3"/>
  <c r="N16" i="3"/>
  <c r="N24" i="3"/>
  <c r="N32" i="3"/>
  <c r="N40" i="3"/>
  <c r="N9" i="3"/>
  <c r="N17" i="3"/>
  <c r="N25" i="3"/>
  <c r="N33" i="3"/>
  <c r="N41" i="3"/>
  <c r="N11" i="3"/>
  <c r="N19" i="3"/>
  <c r="N27" i="3"/>
  <c r="N35" i="3"/>
  <c r="N4" i="3"/>
  <c r="N12" i="3"/>
  <c r="N20" i="3"/>
  <c r="N28" i="3"/>
  <c r="N36" i="3"/>
  <c r="N6" i="3"/>
  <c r="N22" i="3"/>
  <c r="N38" i="3"/>
  <c r="N10" i="3"/>
  <c r="N18" i="3"/>
  <c r="N26" i="3"/>
  <c r="N34" i="3"/>
  <c r="N42" i="3"/>
  <c r="N3" i="3"/>
  <c r="N14" i="3"/>
  <c r="N30" i="3"/>
  <c r="O4" i="3"/>
  <c r="O12" i="3"/>
  <c r="O20" i="3"/>
  <c r="O28" i="3"/>
  <c r="O36" i="3"/>
  <c r="O6" i="3"/>
  <c r="O14" i="3"/>
  <c r="O22" i="3"/>
  <c r="O7" i="3"/>
  <c r="O15" i="3"/>
  <c r="O23" i="3"/>
  <c r="O31" i="3"/>
  <c r="O39" i="3"/>
  <c r="O8" i="3"/>
  <c r="O16" i="3"/>
  <c r="O24" i="3"/>
  <c r="O32" i="3"/>
  <c r="O40" i="3"/>
  <c r="O10" i="3"/>
  <c r="O26" i="3"/>
  <c r="O34" i="3"/>
  <c r="O42" i="3"/>
  <c r="O19" i="3"/>
  <c r="O27" i="3"/>
  <c r="O35" i="3"/>
  <c r="O13" i="3"/>
  <c r="O29" i="3"/>
  <c r="O30" i="3"/>
  <c r="O9" i="3"/>
  <c r="O17" i="3"/>
  <c r="O25" i="3"/>
  <c r="O33" i="3"/>
  <c r="O41" i="3"/>
  <c r="O3" i="3"/>
  <c r="O18" i="3"/>
  <c r="O11" i="3"/>
  <c r="O5" i="3"/>
  <c r="O21" i="3"/>
  <c r="O37" i="3"/>
  <c r="O38" i="3"/>
  <c r="O6" i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N6" i="1" l="1"/>
  <c r="O7" i="1"/>
  <c r="L8" i="1"/>
  <c r="L11" i="1" s="1"/>
  <c r="G9" i="1"/>
  <c r="J8" i="1"/>
  <c r="L10" i="1"/>
  <c r="J11" i="1" l="1"/>
  <c r="J10" i="1"/>
  <c r="H4" i="1" l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  <c r="M8" i="2" l="1"/>
  <c r="M15" i="2"/>
  <c r="M12" i="2"/>
  <c r="M21" i="2"/>
  <c r="M18" i="2"/>
  <c r="M4" i="2"/>
  <c r="M16" i="2"/>
  <c r="M3" i="2"/>
  <c r="M22" i="2"/>
  <c r="M10" i="2"/>
  <c r="M7" i="2"/>
  <c r="M19" i="2"/>
  <c r="M17" i="2"/>
  <c r="M11" i="2"/>
  <c r="M6" i="2"/>
  <c r="M20" i="2"/>
  <c r="M9" i="2"/>
  <c r="M14" i="2"/>
  <c r="M5" i="2"/>
  <c r="M13" i="2"/>
</calcChain>
</file>

<file path=xl/sharedStrings.xml><?xml version="1.0" encoding="utf-8"?>
<sst xmlns="http://schemas.openxmlformats.org/spreadsheetml/2006/main" count="143" uniqueCount="70">
  <si>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</si>
  <si>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</si>
  <si>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</si>
  <si>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</si>
  <si>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</si>
  <si>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</si>
  <si>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</si>
  <si>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</si>
  <si>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</si>
  <si>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</si>
  <si>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</si>
  <si>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</si>
  <si>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</si>
  <si>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</si>
  <si>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</si>
  <si>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</si>
  <si>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</si>
  <si>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</si>
  <si>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</si>
  <si>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</si>
  <si>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</si>
  <si>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</si>
  <si>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</si>
  <si>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</si>
  <si>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</si>
  <si>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</si>
  <si>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</si>
  <si>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</si>
  <si>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</si>
  <si>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</si>
  <si>
    <t>min</t>
    <phoneticPr fontId="1" type="noConversion"/>
  </si>
  <si>
    <t>max</t>
    <phoneticPr fontId="1" type="noConversion"/>
  </si>
  <si>
    <t>x_i</t>
    <phoneticPr fontId="1" type="noConversion"/>
  </si>
  <si>
    <t>α</t>
    <phoneticPr fontId="1" type="noConversion"/>
  </si>
  <si>
    <t>β</t>
    <phoneticPr fontId="1" type="noConversion"/>
  </si>
  <si>
    <t>freq</t>
    <phoneticPr fontId="1" type="noConversion"/>
  </si>
  <si>
    <t>p_i</t>
    <phoneticPr fontId="1" type="noConversion"/>
  </si>
  <si>
    <t>n*p_i</t>
    <phoneticPr fontId="1" type="noConversion"/>
  </si>
  <si>
    <t>sum</t>
    <phoneticPr fontId="1" type="noConversion"/>
  </si>
  <si>
    <t>(x_i-n*pi)^2/(n*p_i)</t>
    <phoneticPr fontId="1" type="noConversion"/>
  </si>
  <si>
    <t>c^2</t>
    <phoneticPr fontId="1" type="noConversion"/>
  </si>
  <si>
    <t>chisq</t>
    <phoneticPr fontId="1" type="noConversion"/>
  </si>
  <si>
    <t>Gamma</t>
    <phoneticPr fontId="1" type="noConversion"/>
  </si>
  <si>
    <t>Exponential</t>
    <phoneticPr fontId="1" type="noConversion"/>
  </si>
  <si>
    <t>k=19</t>
    <phoneticPr fontId="1" type="noConversion"/>
  </si>
  <si>
    <t>λ</t>
    <phoneticPr fontId="1" type="noConversion"/>
  </si>
  <si>
    <t>first 45</t>
    <phoneticPr fontId="1" type="noConversion"/>
  </si>
  <si>
    <t>X bar</t>
    <phoneticPr fontId="1" type="noConversion"/>
  </si>
  <si>
    <t>average(X bar)</t>
    <phoneticPr fontId="1" type="noConversion"/>
  </si>
  <si>
    <t>X bar bar</t>
    <phoneticPr fontId="1" type="noConversion"/>
  </si>
  <si>
    <t>number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</si>
  <si>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</si>
  <si>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</si>
  <si>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</si>
  <si>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1st number</t>
  </si>
  <si>
    <t>appearance</t>
  </si>
  <si>
    <t>frequences</t>
  </si>
  <si>
    <t>50runs</t>
    <phoneticPr fontId="1" type="noConversion"/>
  </si>
  <si>
    <t>frequence</t>
  </si>
  <si>
    <t>100runs</t>
    <phoneticPr fontId="1" type="noConversion"/>
  </si>
  <si>
    <t>500runs</t>
    <phoneticPr fontId="1" type="noConversion"/>
  </si>
  <si>
    <t>(Xbar-n*p_i)^2/(n*p_i)</t>
  </si>
  <si>
    <t>(Xbar-n*p_i)^2/(n*p_i)</t>
    <phoneticPr fontId="1" type="noConversion"/>
  </si>
  <si>
    <t>χ^2</t>
  </si>
  <si>
    <t>thickness</t>
    <phoneticPr fontId="1" type="noConversion"/>
  </si>
  <si>
    <t>range®</t>
    <phoneticPr fontId="1" type="noConversion"/>
  </si>
  <si>
    <t>R bar</t>
    <phoneticPr fontId="1" type="noConversion"/>
  </si>
  <si>
    <t>CL=R bar</t>
    <phoneticPr fontId="1" type="noConversion"/>
  </si>
  <si>
    <t>X bar chart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</si>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</sst>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第1題g!$M$2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第1題g!$M$3:$M$42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11E-A593-4321BD4968A0}"/>
            </c:ext>
          </c:extLst>
        </c:ser>
        <c:ser>
          <c:idx val="1"/>
          <c:order val="1"/>
          <c:tx>
            <c:strRef>
              <c:f>第1題g!$N$2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第1題g!$N$3:$N$42</c:f>
              <c:numCache>
                <c:formatCode>General</c:formatCode>
                <c:ptCount val="40"/>
                <c:pt idx="0">
                  <c:v>362.54768359643975</c:v>
                </c:pt>
                <c:pt idx="1">
                  <c:v>362.54768359643975</c:v>
                </c:pt>
                <c:pt idx="2">
                  <c:v>362.54768359643975</c:v>
                </c:pt>
                <c:pt idx="3">
                  <c:v>362.54768359643975</c:v>
                </c:pt>
                <c:pt idx="4">
                  <c:v>362.54768359643975</c:v>
                </c:pt>
                <c:pt idx="5">
                  <c:v>362.54768359643975</c:v>
                </c:pt>
                <c:pt idx="6">
                  <c:v>362.54768359643975</c:v>
                </c:pt>
                <c:pt idx="7">
                  <c:v>362.54768359643975</c:v>
                </c:pt>
                <c:pt idx="8">
                  <c:v>362.54768359643975</c:v>
                </c:pt>
                <c:pt idx="9">
                  <c:v>362.54768359643975</c:v>
                </c:pt>
                <c:pt idx="10">
                  <c:v>362.54768359643975</c:v>
                </c:pt>
                <c:pt idx="11">
                  <c:v>362.54768359643975</c:v>
                </c:pt>
                <c:pt idx="12">
                  <c:v>362.54768359643975</c:v>
                </c:pt>
                <c:pt idx="13">
                  <c:v>362.54768359643975</c:v>
                </c:pt>
                <c:pt idx="14">
                  <c:v>362.54768359643975</c:v>
                </c:pt>
                <c:pt idx="15">
                  <c:v>362.54768359643975</c:v>
                </c:pt>
                <c:pt idx="16">
                  <c:v>362.54768359643975</c:v>
                </c:pt>
                <c:pt idx="17">
                  <c:v>362.54768359643975</c:v>
                </c:pt>
                <c:pt idx="18">
                  <c:v>362.54768359643975</c:v>
                </c:pt>
                <c:pt idx="19">
                  <c:v>362.54768359643975</c:v>
                </c:pt>
                <c:pt idx="20">
                  <c:v>362.54768359643975</c:v>
                </c:pt>
                <c:pt idx="21">
                  <c:v>362.54768359643975</c:v>
                </c:pt>
                <c:pt idx="22">
                  <c:v>362.54768359643975</c:v>
                </c:pt>
                <c:pt idx="23">
                  <c:v>362.54768359643975</c:v>
                </c:pt>
                <c:pt idx="24">
                  <c:v>362.54768359643975</c:v>
                </c:pt>
                <c:pt idx="25">
                  <c:v>362.54768359643975</c:v>
                </c:pt>
                <c:pt idx="26">
                  <c:v>362.54768359643975</c:v>
                </c:pt>
                <c:pt idx="27">
                  <c:v>362.54768359643975</c:v>
                </c:pt>
                <c:pt idx="28">
                  <c:v>362.54768359643975</c:v>
                </c:pt>
                <c:pt idx="29">
                  <c:v>362.54768359643975</c:v>
                </c:pt>
                <c:pt idx="30">
                  <c:v>362.54768359643975</c:v>
                </c:pt>
                <c:pt idx="31">
                  <c:v>362.54768359643975</c:v>
                </c:pt>
                <c:pt idx="32">
                  <c:v>362.54768359643975</c:v>
                </c:pt>
                <c:pt idx="33">
                  <c:v>362.54768359643975</c:v>
                </c:pt>
                <c:pt idx="34">
                  <c:v>362.54768359643975</c:v>
                </c:pt>
                <c:pt idx="35">
                  <c:v>362.54768359643975</c:v>
                </c:pt>
                <c:pt idx="36">
                  <c:v>362.54768359643975</c:v>
                </c:pt>
                <c:pt idx="37">
                  <c:v>362.54768359643975</c:v>
                </c:pt>
                <c:pt idx="38">
                  <c:v>362.54768359643975</c:v>
                </c:pt>
                <c:pt idx="39">
                  <c:v>362.54768359643975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3-411E-A593-4321BD4968A0}"/>
            </c:ext>
          </c:extLst>
        </c:ser>
        <c:ser>
          <c:idx val="2"/>
          <c:order val="2"/>
          <c:tx>
            <c:strRef>
              <c:f>第1題g!$O$2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第1題g!$O$3:$O$42</c:f>
              <c:numCache>
                <c:formatCode>General</c:formatCode>
                <c:ptCount val="40"/>
                <c:pt idx="0">
                  <c:v>337.45231640356025</c:v>
                </c:pt>
                <c:pt idx="1">
                  <c:v>337.45231640356025</c:v>
                </c:pt>
                <c:pt idx="2">
                  <c:v>337.45231640356025</c:v>
                </c:pt>
                <c:pt idx="3">
                  <c:v>337.45231640356025</c:v>
                </c:pt>
                <c:pt idx="4">
                  <c:v>337.45231640356025</c:v>
                </c:pt>
                <c:pt idx="5">
                  <c:v>337.45231640356025</c:v>
                </c:pt>
                <c:pt idx="6">
                  <c:v>337.45231640356025</c:v>
                </c:pt>
                <c:pt idx="7">
                  <c:v>337.45231640356025</c:v>
                </c:pt>
                <c:pt idx="8">
                  <c:v>337.45231640356025</c:v>
                </c:pt>
                <c:pt idx="9">
                  <c:v>337.45231640356025</c:v>
                </c:pt>
                <c:pt idx="10">
                  <c:v>337.45231640356025</c:v>
                </c:pt>
                <c:pt idx="11">
                  <c:v>337.45231640356025</c:v>
                </c:pt>
                <c:pt idx="12">
                  <c:v>337.45231640356025</c:v>
                </c:pt>
                <c:pt idx="13">
                  <c:v>337.45231640356025</c:v>
                </c:pt>
                <c:pt idx="14">
                  <c:v>337.45231640356025</c:v>
                </c:pt>
                <c:pt idx="15">
                  <c:v>337.45231640356025</c:v>
                </c:pt>
                <c:pt idx="16">
                  <c:v>337.45231640356025</c:v>
                </c:pt>
                <c:pt idx="17">
                  <c:v>337.45231640356025</c:v>
                </c:pt>
                <c:pt idx="18">
                  <c:v>337.45231640356025</c:v>
                </c:pt>
                <c:pt idx="19">
                  <c:v>337.45231640356025</c:v>
                </c:pt>
                <c:pt idx="20">
                  <c:v>337.45231640356025</c:v>
                </c:pt>
                <c:pt idx="21">
                  <c:v>337.45231640356025</c:v>
                </c:pt>
                <c:pt idx="22">
                  <c:v>337.45231640356025</c:v>
                </c:pt>
                <c:pt idx="23">
                  <c:v>337.45231640356025</c:v>
                </c:pt>
                <c:pt idx="24">
                  <c:v>337.45231640356025</c:v>
                </c:pt>
                <c:pt idx="25">
                  <c:v>337.45231640356025</c:v>
                </c:pt>
                <c:pt idx="26">
                  <c:v>337.45231640356025</c:v>
                </c:pt>
                <c:pt idx="27">
                  <c:v>337.45231640356025</c:v>
                </c:pt>
                <c:pt idx="28">
                  <c:v>337.45231640356025</c:v>
                </c:pt>
                <c:pt idx="29">
                  <c:v>337.45231640356025</c:v>
                </c:pt>
                <c:pt idx="30">
                  <c:v>337.45231640356025</c:v>
                </c:pt>
                <c:pt idx="31">
                  <c:v>337.45231640356025</c:v>
                </c:pt>
                <c:pt idx="32">
                  <c:v>337.45231640356025</c:v>
                </c:pt>
                <c:pt idx="33">
                  <c:v>337.45231640356025</c:v>
                </c:pt>
                <c:pt idx="34">
                  <c:v>337.45231640356025</c:v>
                </c:pt>
                <c:pt idx="35">
                  <c:v>337.45231640356025</c:v>
                </c:pt>
                <c:pt idx="36">
                  <c:v>337.45231640356025</c:v>
                </c:pt>
                <c:pt idx="37">
                  <c:v>337.45231640356025</c:v>
                </c:pt>
                <c:pt idx="38">
                  <c:v>337.45231640356025</c:v>
                </c:pt>
                <c:pt idx="39">
                  <c:v>337.45231640356025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3-411E-A593-4321BD4968A0}"/>
            </c:ext>
          </c:extLst>
        </c:ser>
        <c:ser>
          <c:idx val="3"/>
          <c:order val="3"/>
          <c:tx>
            <c:strRef>
              <c:f>第1題g!$P$2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第1題g!$P$3:$P$42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3-411E-A593-4321BD49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第1題g!$R$2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第1題g!$R$5:$R$44</c:f>
              <c:numCache>
                <c:formatCode>General</c:formatCode>
                <c:ptCount val="40"/>
                <c:pt idx="0">
                  <c:v>3.3176470588235296</c:v>
                </c:pt>
                <c:pt idx="1">
                  <c:v>3.3176470588235296</c:v>
                </c:pt>
                <c:pt idx="2">
                  <c:v>3.3176470588235296</c:v>
                </c:pt>
                <c:pt idx="3">
                  <c:v>3.3176470588235296</c:v>
                </c:pt>
                <c:pt idx="4">
                  <c:v>3.3176470588235296</c:v>
                </c:pt>
                <c:pt idx="5">
                  <c:v>3.3176470588235296</c:v>
                </c:pt>
                <c:pt idx="6">
                  <c:v>3.3176470588235296</c:v>
                </c:pt>
                <c:pt idx="7">
                  <c:v>3.3176470588235296</c:v>
                </c:pt>
                <c:pt idx="8">
                  <c:v>3.3176470588235296</c:v>
                </c:pt>
                <c:pt idx="9">
                  <c:v>3.3176470588235296</c:v>
                </c:pt>
                <c:pt idx="10">
                  <c:v>3.3176470588235296</c:v>
                </c:pt>
                <c:pt idx="11">
                  <c:v>3.3176470588235296</c:v>
                </c:pt>
                <c:pt idx="12">
                  <c:v>3.3176470588235296</c:v>
                </c:pt>
                <c:pt idx="13">
                  <c:v>3.3176470588235296</c:v>
                </c:pt>
                <c:pt idx="14">
                  <c:v>3.3176470588235296</c:v>
                </c:pt>
                <c:pt idx="15">
                  <c:v>3.3176470588235296</c:v>
                </c:pt>
                <c:pt idx="16">
                  <c:v>3.3176470588235296</c:v>
                </c:pt>
                <c:pt idx="17">
                  <c:v>3.3176470588235296</c:v>
                </c:pt>
                <c:pt idx="18">
                  <c:v>3.3176470588235296</c:v>
                </c:pt>
                <c:pt idx="19">
                  <c:v>3.3176470588235296</c:v>
                </c:pt>
                <c:pt idx="20">
                  <c:v>3.3176470588235296</c:v>
                </c:pt>
                <c:pt idx="21">
                  <c:v>3.3176470588235296</c:v>
                </c:pt>
                <c:pt idx="22">
                  <c:v>3.3176470588235296</c:v>
                </c:pt>
                <c:pt idx="23">
                  <c:v>3.3176470588235296</c:v>
                </c:pt>
                <c:pt idx="24">
                  <c:v>3.3176470588235296</c:v>
                </c:pt>
                <c:pt idx="25">
                  <c:v>3.3176470588235296</c:v>
                </c:pt>
                <c:pt idx="26">
                  <c:v>3.3176470588235296</c:v>
                </c:pt>
                <c:pt idx="27">
                  <c:v>3.3176470588235296</c:v>
                </c:pt>
                <c:pt idx="28">
                  <c:v>3.3176470588235296</c:v>
                </c:pt>
                <c:pt idx="29">
                  <c:v>3.3176470588235296</c:v>
                </c:pt>
                <c:pt idx="30">
                  <c:v>3.3176470588235296</c:v>
                </c:pt>
                <c:pt idx="31">
                  <c:v>3.3176470588235296</c:v>
                </c:pt>
                <c:pt idx="32">
                  <c:v>3.3176470588235296</c:v>
                </c:pt>
                <c:pt idx="33">
                  <c:v>3.3176470588235296</c:v>
                </c:pt>
                <c:pt idx="34">
                  <c:v>3.3176470588235296</c:v>
                </c:pt>
                <c:pt idx="35">
                  <c:v>3.3176470588235296</c:v>
                </c:pt>
                <c:pt idx="36">
                  <c:v>3.3176470588235296</c:v>
                </c:pt>
                <c:pt idx="37">
                  <c:v>3.3176470588235296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D-4BF4-9661-4418A611E6C3}"/>
            </c:ext>
          </c:extLst>
        </c:ser>
        <c:ser>
          <c:idx val="1"/>
          <c:order val="1"/>
          <c:tx>
            <c:strRef>
              <c:f>第1題g!$S$2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第1題g!$S$5:$S$44</c:f>
              <c:numCache>
                <c:formatCode>General</c:formatCode>
                <c:ptCount val="40"/>
                <c:pt idx="0">
                  <c:v>7.9976599870538951</c:v>
                </c:pt>
                <c:pt idx="1">
                  <c:v>7.9976599870538951</c:v>
                </c:pt>
                <c:pt idx="2">
                  <c:v>7.9976599870538951</c:v>
                </c:pt>
                <c:pt idx="3">
                  <c:v>7.9976599870538951</c:v>
                </c:pt>
                <c:pt idx="4">
                  <c:v>7.9976599870538951</c:v>
                </c:pt>
                <c:pt idx="5">
                  <c:v>7.9976599870538951</c:v>
                </c:pt>
                <c:pt idx="6">
                  <c:v>7.9976599870538951</c:v>
                </c:pt>
                <c:pt idx="7">
                  <c:v>7.9976599870538951</c:v>
                </c:pt>
                <c:pt idx="8">
                  <c:v>7.9976599870538951</c:v>
                </c:pt>
                <c:pt idx="9">
                  <c:v>7.9976599870538951</c:v>
                </c:pt>
                <c:pt idx="10">
                  <c:v>7.9976599870538951</c:v>
                </c:pt>
                <c:pt idx="11">
                  <c:v>7.9976599870538951</c:v>
                </c:pt>
                <c:pt idx="12">
                  <c:v>7.9976599870538951</c:v>
                </c:pt>
                <c:pt idx="13">
                  <c:v>7.9976599870538951</c:v>
                </c:pt>
                <c:pt idx="14">
                  <c:v>7.9976599870538951</c:v>
                </c:pt>
                <c:pt idx="15">
                  <c:v>7.9976599870538951</c:v>
                </c:pt>
                <c:pt idx="16">
                  <c:v>7.9976599870538951</c:v>
                </c:pt>
                <c:pt idx="17">
                  <c:v>7.9976599870538951</c:v>
                </c:pt>
                <c:pt idx="18">
                  <c:v>7.9976599870538951</c:v>
                </c:pt>
                <c:pt idx="19">
                  <c:v>7.9976599870538951</c:v>
                </c:pt>
                <c:pt idx="20">
                  <c:v>7.9976599870538951</c:v>
                </c:pt>
                <c:pt idx="21">
                  <c:v>7.9976599870538951</c:v>
                </c:pt>
                <c:pt idx="22">
                  <c:v>7.9976599870538951</c:v>
                </c:pt>
                <c:pt idx="23">
                  <c:v>7.9976599870538951</c:v>
                </c:pt>
                <c:pt idx="24">
                  <c:v>7.9976599870538951</c:v>
                </c:pt>
                <c:pt idx="25">
                  <c:v>7.9976599870538951</c:v>
                </c:pt>
                <c:pt idx="26">
                  <c:v>7.9976599870538951</c:v>
                </c:pt>
                <c:pt idx="27">
                  <c:v>7.9976599870538951</c:v>
                </c:pt>
                <c:pt idx="28">
                  <c:v>7.9976599870538951</c:v>
                </c:pt>
                <c:pt idx="29">
                  <c:v>7.9976599870538951</c:v>
                </c:pt>
                <c:pt idx="30">
                  <c:v>7.9976599870538951</c:v>
                </c:pt>
                <c:pt idx="31">
                  <c:v>7.9976599870538951</c:v>
                </c:pt>
                <c:pt idx="32">
                  <c:v>7.9976599870538951</c:v>
                </c:pt>
                <c:pt idx="33">
                  <c:v>7.9976599870538951</c:v>
                </c:pt>
                <c:pt idx="34">
                  <c:v>7.9976599870538951</c:v>
                </c:pt>
                <c:pt idx="35">
                  <c:v>7.9976599870538951</c:v>
                </c:pt>
                <c:pt idx="36">
                  <c:v>7.9976599870538951</c:v>
                </c:pt>
                <c:pt idx="37">
                  <c:v>7.9976599870538951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D-4BF4-9661-4418A611E6C3}"/>
            </c:ext>
          </c:extLst>
        </c:ser>
        <c:ser>
          <c:idx val="2"/>
          <c:order val="2"/>
          <c:tx>
            <c:strRef>
              <c:f>第1題g!$T$2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第1題g!$T$5:$T$44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D-4BF4-9661-4418A611E6C3}"/>
            </c:ext>
          </c:extLst>
        </c:ser>
        <c:ser>
          <c:idx val="3"/>
          <c:order val="3"/>
          <c:tx>
            <c:strRef>
              <c:f>第1題g!$U$2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第1題g!$U$5:$U$44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D-4BF4-9661-4418A611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6511"/>
        <c:axId val="403706927"/>
      </c:scatterChart>
      <c:valAx>
        <c:axId val="4037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927"/>
        <c:crosses val="autoZero"/>
        <c:crossBetween val="midCat"/>
      </c:valAx>
      <c:valAx>
        <c:axId val="4037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879475</xdr:colOff>
      <xdr:row>12</xdr:row>
      <xdr:rowOff>41275</xdr:rowOff>
    </xdr:from>
    <xdr:to>
      <xdr:col>13</xdr:col>
      <xdr:colOff>393700</xdr:colOff>
      <xdr:row>24</xdr:row>
      <xdr:rowOff>193675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39956A-A1C1-4905-96C7-3DF2FC2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523875</xdr:colOff>
      <xdr:row>10</xdr:row>
      <xdr:rowOff>38100</xdr:rowOff>
    </xdr:from>
    <xdr:to>
      <xdr:col>23</xdr:col>
      <xdr:colOff>295275</xdr:colOff>
      <xdr:row>23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6E50B7-0BC3-4CB5-8B9F-612B04C3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opLeftCell="J1" workbookViewId="0">
      <selection activeCell="Q12" sqref="Q12"/>
    </sheetView>
  </sheetViews>
  <sheetFormatPr defaultRowHeight="16.5" x14ac:dyDescent="0.25"/>
  <cols>
    <col min="6" max="6" width="13" customWidth="1"/>
    <col min="7" max="7" width="10.125" customWidth="1"/>
    <col min="8" max="8" width="12.875" bestFit="1" customWidth="1"/>
    <col min="9" max="9" width="13.375" customWidth="1"/>
    <col min="11" max="11" width="13.375" customWidth="1"/>
    <col min="12" max="12" width="11.375" customWidth="1"/>
    <col min="13" max="13" width="13.125" customWidth="1"/>
    <col min="14" max="14" width="10.625" customWidth="1"/>
    <col min="15" max="15" width="11.375" customWidth="1"/>
  </cols>
  <sheetData>
    <row r="1" spans="1:15" x14ac:dyDescent="0.25">
      <c r="A1" s="18" t="s">
        <v>0</v>
      </c>
      <c r="B1" s="19"/>
      <c r="C1" s="19"/>
      <c r="D1" s="19"/>
      <c r="E1" s="20"/>
      <c r="F1" s="21" t="s">
        <v>13</v>
      </c>
      <c r="G1" s="22"/>
      <c r="H1" s="22"/>
      <c r="I1" s="10" t="s">
        <v>20</v>
      </c>
      <c r="J1" s="10"/>
      <c r="K1" s="10" t="s">
        <v>25</v>
      </c>
      <c r="M1" s="22" t="s">
        <v>26</v>
      </c>
      <c r="N1" s="22"/>
      <c r="O1" s="22"/>
    </row>
    <row r="2" spans="1:15" x14ac:dyDescent="0.25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25">
      <c r="A3" s="6">
        <v>352</v>
      </c>
      <c r="B3" s="1">
        <v>352</v>
      </c>
      <c r="C3" s="1">
        <v>353</v>
      </c>
      <c r="D3" s="1">
        <v>351</v>
      </c>
      <c r="E3" s="7">
        <v>354</v>
      </c>
      <c r="F3" s="8" t="s">
        <v>9</v>
      </c>
      <c r="G3">
        <f>AVERAGE(D3:D87)</f>
        <v>347.07058823529411</v>
      </c>
      <c r="H3">
        <f>AVERAGE(E3:E87)</f>
        <v>349.7176470588235</v>
      </c>
      <c r="I3" s="8" t="s">
        <v>9</v>
      </c>
      <c r="J3">
        <f>AVERAGE(D3:D87)</f>
        <v>347.07058823529411</v>
      </c>
      <c r="K3" s="8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25">
      <c r="A4" s="6">
        <v>354</v>
      </c>
      <c r="B4" s="1">
        <v>353</v>
      </c>
      <c r="C4" s="1">
        <v>354</v>
      </c>
      <c r="D4" s="1">
        <v>352</v>
      </c>
      <c r="E4" s="7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25">
      <c r="A5" s="6">
        <v>352</v>
      </c>
      <c r="B5" s="1">
        <v>352</v>
      </c>
      <c r="C5" s="1">
        <v>352</v>
      </c>
      <c r="D5" s="1">
        <v>349</v>
      </c>
      <c r="E5" s="7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25">
      <c r="A6" s="6">
        <v>355</v>
      </c>
      <c r="B6" s="1">
        <v>356</v>
      </c>
      <c r="C6" s="1">
        <v>355</v>
      </c>
      <c r="D6" s="1">
        <v>354</v>
      </c>
      <c r="E6" s="7">
        <v>356</v>
      </c>
      <c r="F6" t="s">
        <v>12</v>
      </c>
      <c r="G6">
        <f>(G4/2+H4/2)^0.5</f>
        <v>3.6045606032992628</v>
      </c>
      <c r="H6">
        <f>G6</f>
        <v>3.6045606032992628</v>
      </c>
      <c r="I6" s="9" t="s">
        <v>23</v>
      </c>
      <c r="J6">
        <v>12</v>
      </c>
      <c r="K6" s="9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25">
      <c r="A7" s="1">
        <v>351</v>
      </c>
      <c r="B7" s="1">
        <v>352</v>
      </c>
      <c r="C7" s="1">
        <v>351</v>
      </c>
      <c r="D7" s="1">
        <v>350</v>
      </c>
      <c r="E7" s="7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25">
      <c r="A8" s="6">
        <v>350</v>
      </c>
      <c r="B8" s="1">
        <v>352</v>
      </c>
      <c r="C8" s="1">
        <v>350</v>
      </c>
      <c r="D8" s="1">
        <v>348</v>
      </c>
      <c r="E8" s="7">
        <v>352</v>
      </c>
      <c r="F8" s="9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25">
      <c r="A9" s="6">
        <v>354</v>
      </c>
      <c r="B9" s="1">
        <v>354</v>
      </c>
      <c r="C9" s="1">
        <v>354</v>
      </c>
      <c r="D9" s="1">
        <v>351</v>
      </c>
      <c r="E9" s="7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1" t="s">
        <v>24</v>
      </c>
      <c r="J9">
        <f>_xlfn.CHISQ.INV.RT(0.1,J7-1)</f>
        <v>100.97998693373012</v>
      </c>
      <c r="K9" s="11" t="s">
        <v>24</v>
      </c>
      <c r="L9">
        <f>_xlfn.CHISQ.INV.RT(0.1,L7-1)</f>
        <v>100.97998693373012</v>
      </c>
    </row>
    <row r="10" spans="1:15" x14ac:dyDescent="0.25">
      <c r="A10" s="6">
        <v>352</v>
      </c>
      <c r="B10" s="1">
        <v>352</v>
      </c>
      <c r="C10" s="1">
        <v>352</v>
      </c>
      <c r="D10" s="1">
        <v>350</v>
      </c>
      <c r="E10" s="7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1" t="s">
        <v>18</v>
      </c>
      <c r="J10" t="str">
        <f>IF(J8&gt;=J9,"reject","accept")</f>
        <v>accept</v>
      </c>
      <c r="K10" s="11" t="s">
        <v>18</v>
      </c>
      <c r="L10" t="str">
        <f>IF(L8&gt;=L9,"reject","accept")</f>
        <v>reject</v>
      </c>
    </row>
    <row r="11" spans="1:15" x14ac:dyDescent="0.25">
      <c r="A11" s="6">
        <v>354</v>
      </c>
      <c r="B11" s="1">
        <v>354</v>
      </c>
      <c r="C11" s="1">
        <v>353</v>
      </c>
      <c r="D11" s="1">
        <v>352</v>
      </c>
      <c r="E11" s="7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1" t="s">
        <v>19</v>
      </c>
      <c r="J11">
        <f>_xlfn.CHISQ.DIST.RT(J8,J7-1)</f>
        <v>0.28883796642437726</v>
      </c>
      <c r="K11" s="11" t="s">
        <v>19</v>
      </c>
      <c r="L11">
        <f>_xlfn.CHISQ.DIST.RT(L8,L7-1)</f>
        <v>4.9007026764476304E-2</v>
      </c>
    </row>
    <row r="12" spans="1:15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>
        <f>_xlfn.NORM.DIST(346.5,349.91,2.235,0)*85</f>
        <v>4.7376913028616645</v>
      </c>
    </row>
    <row r="17" spans="1:5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F3A-4BAF-4756-A3DC-7C530FC9C6E3}">
  <dimension ref="A1:M86"/>
  <sheetViews>
    <sheetView topLeftCell="D1" workbookViewId="0">
      <selection activeCell="K22" sqref="K22"/>
    </sheetView>
  </sheetViews>
  <sheetFormatPr defaultRowHeight="16.5" x14ac:dyDescent="0.25"/>
  <cols>
    <col min="2" max="2" width="14.5" customWidth="1"/>
    <col min="3" max="3" width="16" customWidth="1"/>
    <col min="4" max="4" width="14.375" customWidth="1"/>
    <col min="10" max="10" width="18.5" customWidth="1"/>
    <col min="13" max="13" width="18.125" customWidth="1"/>
  </cols>
  <sheetData>
    <row r="1" spans="1:13" x14ac:dyDescent="0.25">
      <c r="A1" s="3" t="s">
        <v>4</v>
      </c>
      <c r="E1" t="s">
        <v>44</v>
      </c>
      <c r="H1" s="22" t="s">
        <v>42</v>
      </c>
      <c r="I1" s="22"/>
      <c r="J1" s="22"/>
      <c r="K1" s="22" t="s">
        <v>43</v>
      </c>
      <c r="L1" s="22"/>
      <c r="M1" s="22"/>
    </row>
    <row r="2" spans="1:13" x14ac:dyDescent="0.25">
      <c r="A2" s="2">
        <v>351</v>
      </c>
      <c r="B2" t="s">
        <v>30</v>
      </c>
      <c r="C2" t="s">
        <v>31</v>
      </c>
      <c r="E2" t="s">
        <v>64</v>
      </c>
      <c r="F2" t="s">
        <v>32</v>
      </c>
      <c r="G2" t="s">
        <v>35</v>
      </c>
      <c r="H2" t="s">
        <v>36</v>
      </c>
      <c r="I2" t="s">
        <v>37</v>
      </c>
      <c r="J2" t="s">
        <v>39</v>
      </c>
      <c r="K2" t="s">
        <v>36</v>
      </c>
      <c r="L2" t="s">
        <v>37</v>
      </c>
      <c r="M2" t="s">
        <v>39</v>
      </c>
    </row>
    <row r="3" spans="1:13" x14ac:dyDescent="0.25">
      <c r="A3" s="2">
        <v>352</v>
      </c>
      <c r="B3">
        <f>MIN(A2:A86)</f>
        <v>336</v>
      </c>
      <c r="C3">
        <f>MAX(A2:A86)</f>
        <v>354</v>
      </c>
      <c r="E3">
        <v>336</v>
      </c>
      <c r="F3">
        <f>COUNTIF($A$2:$A$86,E3)</f>
        <v>2</v>
      </c>
      <c r="G3">
        <f>F3/SUM($F$3:$F$21)</f>
        <v>2.3529411764705882E-2</v>
      </c>
      <c r="H3">
        <f>_xlfn.GAMMA.DIST(E3,$B$7,$C$7,0)</f>
        <v>7.701305021607939E-4</v>
      </c>
      <c r="I3">
        <f>H3*85</f>
        <v>6.5461092683667482E-2</v>
      </c>
      <c r="J3">
        <f>(F3-I3)^2/I3</f>
        <v>57.170460047245861</v>
      </c>
      <c r="K3">
        <f>_xlfn.EXPON.DIST(E3,$D$7,0)</f>
        <v>1.0943103190729421E-3</v>
      </c>
      <c r="L3">
        <f>85*K3</f>
        <v>9.3016377121200089E-2</v>
      </c>
      <c r="M3">
        <f ca="1">(F3-M3)^2/L3</f>
        <v>0</v>
      </c>
    </row>
    <row r="4" spans="1:13" x14ac:dyDescent="0.25">
      <c r="A4" s="2">
        <v>349</v>
      </c>
      <c r="B4" t="s">
        <v>9</v>
      </c>
      <c r="C4" t="s">
        <v>10</v>
      </c>
      <c r="D4" t="s">
        <v>11</v>
      </c>
      <c r="E4">
        <v>337</v>
      </c>
      <c r="F4">
        <f t="shared" ref="F4:F21" si="0">COUNTIF($A$2:$A$86,E4)</f>
        <v>0</v>
      </c>
      <c r="G4">
        <f t="shared" ref="G4:G21" si="1">F4/SUM($F$3:$F$21)</f>
        <v>0</v>
      </c>
      <c r="H4">
        <f t="shared" ref="H4:H21" si="2">_xlfn.GAMMA.DIST(E4,$B$7,$C$7,0)</f>
        <v>1.8405851629077819E-3</v>
      </c>
      <c r="I4">
        <f t="shared" ref="I4:I21" si="3">H4*85</f>
        <v>0.15644973884716146</v>
      </c>
      <c r="J4">
        <f t="shared" ref="J4:J21" si="4">(F4-I4)^2/I4</f>
        <v>0.15644973884716146</v>
      </c>
      <c r="K4">
        <f t="shared" ref="K4:K21" si="5">_xlfn.EXPON.DIST(E4,$D$7,0)</f>
        <v>1.0911618663552644E-3</v>
      </c>
      <c r="L4">
        <f t="shared" ref="L4:L21" si="6">85*K4</f>
        <v>9.2748758640197479E-2</v>
      </c>
      <c r="M4">
        <f t="shared" ref="M4:M21" ca="1" si="7">(F4-M4)^2/L4</f>
        <v>0</v>
      </c>
    </row>
    <row r="5" spans="1:13" x14ac:dyDescent="0.25">
      <c r="A5" s="2">
        <v>354</v>
      </c>
      <c r="B5">
        <f>AVERAGE(A2:A86)</f>
        <v>347.07058823529411</v>
      </c>
      <c r="C5">
        <f>_xlfn.VAR.S(A2:A86)</f>
        <v>12.471148459383761</v>
      </c>
      <c r="D5">
        <f>C5^0.5</f>
        <v>3.531451324793216</v>
      </c>
      <c r="E5">
        <v>338</v>
      </c>
      <c r="F5">
        <f t="shared" si="0"/>
        <v>1</v>
      </c>
      <c r="G5">
        <f t="shared" si="1"/>
        <v>1.1764705882352941E-2</v>
      </c>
      <c r="H5">
        <f t="shared" si="2"/>
        <v>4.0403114604880518E-3</v>
      </c>
      <c r="I5">
        <f t="shared" si="3"/>
        <v>0.34342647414148442</v>
      </c>
      <c r="J5">
        <f t="shared" si="4"/>
        <v>1.2552579003582682</v>
      </c>
      <c r="K5">
        <f t="shared" si="5"/>
        <v>1.0880224720868608E-3</v>
      </c>
      <c r="L5">
        <f t="shared" si="6"/>
        <v>9.2481910127383174E-2</v>
      </c>
      <c r="M5">
        <f t="shared" ca="1" si="7"/>
        <v>0</v>
      </c>
    </row>
    <row r="6" spans="1:13" x14ac:dyDescent="0.25">
      <c r="A6" s="2">
        <v>350</v>
      </c>
      <c r="B6" s="9" t="s">
        <v>33</v>
      </c>
      <c r="C6" s="9" t="s">
        <v>34</v>
      </c>
      <c r="D6" s="9" t="s">
        <v>45</v>
      </c>
      <c r="E6">
        <v>339</v>
      </c>
      <c r="F6">
        <f t="shared" si="0"/>
        <v>0</v>
      </c>
      <c r="G6">
        <f t="shared" si="1"/>
        <v>0</v>
      </c>
      <c r="H6">
        <f t="shared" si="2"/>
        <v>8.1500321976242917E-3</v>
      </c>
      <c r="I6">
        <f t="shared" si="3"/>
        <v>0.69275273679806482</v>
      </c>
      <c r="J6">
        <f t="shared" si="4"/>
        <v>0.69275273679806482</v>
      </c>
      <c r="K6">
        <f t="shared" si="5"/>
        <v>1.0848921102055635E-3</v>
      </c>
      <c r="L6">
        <f t="shared" si="6"/>
        <v>9.2215829367472898E-2</v>
      </c>
      <c r="M6">
        <f t="shared" ca="1" si="7"/>
        <v>0</v>
      </c>
    </row>
    <row r="7" spans="1:13" x14ac:dyDescent="0.25">
      <c r="A7" s="2">
        <v>348</v>
      </c>
      <c r="B7">
        <f>B5^2/C5</f>
        <v>9658.9334663365316</v>
      </c>
      <c r="C7">
        <f>C5/B5</f>
        <v>3.5932599540612849E-2</v>
      </c>
      <c r="D7">
        <f>1/B5</f>
        <v>2.8812582624317819E-3</v>
      </c>
      <c r="E7">
        <v>340</v>
      </c>
      <c r="F7">
        <f t="shared" si="0"/>
        <v>1</v>
      </c>
      <c r="G7">
        <f t="shared" si="1"/>
        <v>1.1764705882352941E-2</v>
      </c>
      <c r="H7">
        <f t="shared" si="2"/>
        <v>1.5114912588487928E-2</v>
      </c>
      <c r="I7">
        <f t="shared" si="3"/>
        <v>1.2847675700214738</v>
      </c>
      <c r="J7">
        <f t="shared" si="4"/>
        <v>6.3118474366985769E-2</v>
      </c>
      <c r="K7">
        <f t="shared" si="5"/>
        <v>1.0817707547241882E-3</v>
      </c>
      <c r="L7">
        <f t="shared" si="6"/>
        <v>9.1950514151556001E-2</v>
      </c>
      <c r="M7">
        <f t="shared" ca="1" si="7"/>
        <v>0</v>
      </c>
    </row>
    <row r="8" spans="1:13" x14ac:dyDescent="0.25">
      <c r="A8" s="2">
        <v>351</v>
      </c>
      <c r="B8" t="s">
        <v>22</v>
      </c>
      <c r="E8">
        <v>341</v>
      </c>
      <c r="F8">
        <f t="shared" si="0"/>
        <v>0</v>
      </c>
      <c r="G8">
        <f t="shared" si="1"/>
        <v>0</v>
      </c>
      <c r="H8">
        <f t="shared" si="2"/>
        <v>2.5785061529421376E-2</v>
      </c>
      <c r="I8">
        <f t="shared" si="3"/>
        <v>2.1917302300008168</v>
      </c>
      <c r="J8">
        <f t="shared" si="4"/>
        <v>2.1917302300008168</v>
      </c>
      <c r="K8">
        <f t="shared" si="5"/>
        <v>1.0786583797303189E-3</v>
      </c>
      <c r="L8">
        <f t="shared" si="6"/>
        <v>9.1685962277077107E-2</v>
      </c>
      <c r="M8">
        <f t="shared" ca="1" si="7"/>
        <v>0</v>
      </c>
    </row>
    <row r="9" spans="1:13" x14ac:dyDescent="0.25">
      <c r="A9" s="2">
        <v>350</v>
      </c>
      <c r="B9">
        <v>85</v>
      </c>
      <c r="E9">
        <v>342</v>
      </c>
      <c r="F9">
        <f t="shared" si="0"/>
        <v>4</v>
      </c>
      <c r="G9">
        <f t="shared" si="1"/>
        <v>4.7058823529411764E-2</v>
      </c>
      <c r="H9">
        <f t="shared" si="2"/>
        <v>4.048176299069333E-2</v>
      </c>
      <c r="I9">
        <f t="shared" si="3"/>
        <v>3.4409498542089332</v>
      </c>
      <c r="J9">
        <f t="shared" si="4"/>
        <v>9.0828718450145687E-2</v>
      </c>
      <c r="K9">
        <f t="shared" si="5"/>
        <v>1.0755549593860925E-3</v>
      </c>
      <c r="L9">
        <f t="shared" si="6"/>
        <v>9.1422171547817871E-2</v>
      </c>
      <c r="M9">
        <f t="shared" ca="1" si="7"/>
        <v>0</v>
      </c>
    </row>
    <row r="10" spans="1:13" x14ac:dyDescent="0.25">
      <c r="A10" s="2">
        <v>352</v>
      </c>
      <c r="E10">
        <v>343</v>
      </c>
      <c r="F10">
        <f t="shared" si="0"/>
        <v>2</v>
      </c>
      <c r="G10">
        <f t="shared" si="1"/>
        <v>2.3529411764705882E-2</v>
      </c>
      <c r="H10">
        <f t="shared" si="2"/>
        <v>5.8518072550149569E-2</v>
      </c>
      <c r="I10">
        <f t="shared" si="3"/>
        <v>4.9740361667627138</v>
      </c>
      <c r="J10">
        <f t="shared" si="4"/>
        <v>1.7782120645433983</v>
      </c>
      <c r="K10">
        <f t="shared" si="5"/>
        <v>1.0724604679279842E-3</v>
      </c>
      <c r="L10">
        <f t="shared" si="6"/>
        <v>9.1159139773878656E-2</v>
      </c>
      <c r="M10">
        <f t="shared" ca="1" si="7"/>
        <v>0</v>
      </c>
    </row>
    <row r="11" spans="1:13" x14ac:dyDescent="0.25">
      <c r="A11" s="2">
        <v>351</v>
      </c>
      <c r="E11">
        <v>344</v>
      </c>
      <c r="F11">
        <f t="shared" si="0"/>
        <v>4</v>
      </c>
      <c r="G11">
        <f t="shared" si="1"/>
        <v>4.7058823529411764E-2</v>
      </c>
      <c r="H11">
        <f t="shared" si="2"/>
        <v>7.7923554298015937E-2</v>
      </c>
      <c r="I11">
        <f t="shared" si="3"/>
        <v>6.6235021153313545</v>
      </c>
      <c r="J11">
        <f t="shared" si="4"/>
        <v>1.0391426211243486</v>
      </c>
      <c r="K11">
        <f t="shared" si="5"/>
        <v>1.069374879666594E-3</v>
      </c>
      <c r="L11">
        <f t="shared" si="6"/>
        <v>9.0896864771660493E-2</v>
      </c>
      <c r="M11">
        <f t="shared" ca="1" si="7"/>
        <v>0</v>
      </c>
    </row>
    <row r="12" spans="1:13" x14ac:dyDescent="0.25">
      <c r="A12" s="2">
        <v>351</v>
      </c>
      <c r="E12">
        <v>345</v>
      </c>
      <c r="F12">
        <f t="shared" si="0"/>
        <v>7</v>
      </c>
      <c r="G12">
        <f t="shared" si="1"/>
        <v>8.2352941176470587E-2</v>
      </c>
      <c r="H12">
        <f t="shared" si="2"/>
        <v>9.5631863257402694E-2</v>
      </c>
      <c r="I12">
        <f t="shared" si="3"/>
        <v>8.1287083768792296</v>
      </c>
      <c r="J12">
        <f t="shared" si="4"/>
        <v>0.15672632612346857</v>
      </c>
      <c r="K12">
        <f t="shared" si="5"/>
        <v>1.0662981689864325E-3</v>
      </c>
      <c r="L12">
        <f t="shared" si="6"/>
        <v>9.0635344363846765E-2</v>
      </c>
      <c r="M12">
        <f t="shared" ca="1" si="7"/>
        <v>0</v>
      </c>
    </row>
    <row r="13" spans="1:13" x14ac:dyDescent="0.25">
      <c r="A13" s="2">
        <v>351</v>
      </c>
      <c r="E13">
        <v>346</v>
      </c>
      <c r="F13">
        <f t="shared" si="0"/>
        <v>15</v>
      </c>
      <c r="G13">
        <f t="shared" si="1"/>
        <v>0.17647058823529413</v>
      </c>
      <c r="H13">
        <f t="shared" si="2"/>
        <v>0.10821732269277187</v>
      </c>
      <c r="I13">
        <f t="shared" si="3"/>
        <v>9.1984724288856086</v>
      </c>
      <c r="J13">
        <f t="shared" si="4"/>
        <v>3.6590556115281059</v>
      </c>
      <c r="K13">
        <f t="shared" si="5"/>
        <v>1.0632303103457097E-3</v>
      </c>
      <c r="L13">
        <f t="shared" si="6"/>
        <v>9.0374576379385327E-2</v>
      </c>
      <c r="M13">
        <f t="shared" ca="1" si="7"/>
        <v>0</v>
      </c>
    </row>
    <row r="14" spans="1:13" x14ac:dyDescent="0.25">
      <c r="A14" s="2">
        <v>348</v>
      </c>
      <c r="E14">
        <v>347</v>
      </c>
      <c r="F14">
        <f t="shared" si="0"/>
        <v>12</v>
      </c>
      <c r="G14">
        <f t="shared" si="1"/>
        <v>0.14117647058823529</v>
      </c>
      <c r="H14">
        <f t="shared" si="2"/>
        <v>0.11296779736736627</v>
      </c>
      <c r="I14">
        <f t="shared" si="3"/>
        <v>9.6022627762261337</v>
      </c>
      <c r="J14">
        <f t="shared" si="4"/>
        <v>0.59872802153518323</v>
      </c>
      <c r="K14">
        <f t="shared" si="5"/>
        <v>1.0601712782761217E-3</v>
      </c>
      <c r="L14">
        <f t="shared" si="6"/>
        <v>9.0114558653470345E-2</v>
      </c>
      <c r="M14">
        <f t="shared" ca="1" si="7"/>
        <v>0</v>
      </c>
    </row>
    <row r="15" spans="1:13" x14ac:dyDescent="0.25">
      <c r="A15" s="2">
        <v>353</v>
      </c>
      <c r="E15">
        <v>348</v>
      </c>
      <c r="F15">
        <f t="shared" si="0"/>
        <v>11</v>
      </c>
      <c r="G15">
        <f t="shared" si="1"/>
        <v>0.12941176470588237</v>
      </c>
      <c r="H15">
        <f t="shared" si="2"/>
        <v>0.10883733347088335</v>
      </c>
      <c r="I15">
        <f t="shared" si="3"/>
        <v>9.2511733450250855</v>
      </c>
      <c r="J15">
        <f t="shared" si="4"/>
        <v>0.33059532613724424</v>
      </c>
      <c r="K15">
        <f t="shared" si="5"/>
        <v>1.0571210473826398E-3</v>
      </c>
      <c r="L15">
        <f t="shared" si="6"/>
        <v>8.9855289027524377E-2</v>
      </c>
      <c r="M15">
        <f t="shared" ca="1" si="7"/>
        <v>0</v>
      </c>
    </row>
    <row r="16" spans="1:13" x14ac:dyDescent="0.25">
      <c r="A16" s="2">
        <v>351</v>
      </c>
      <c r="E16">
        <v>349</v>
      </c>
      <c r="F16">
        <f t="shared" si="0"/>
        <v>4</v>
      </c>
      <c r="G16">
        <f t="shared" si="1"/>
        <v>4.7058823529411764E-2</v>
      </c>
      <c r="H16">
        <f t="shared" si="2"/>
        <v>9.6820293177353037E-2</v>
      </c>
      <c r="I16">
        <f t="shared" si="3"/>
        <v>8.2297249200750073</v>
      </c>
      <c r="J16">
        <f t="shared" si="4"/>
        <v>2.1738968280534547</v>
      </c>
      <c r="K16">
        <f t="shared" si="5"/>
        <v>1.0540795923432995E-3</v>
      </c>
      <c r="L16">
        <f t="shared" si="6"/>
        <v>8.9596765349180457E-2</v>
      </c>
      <c r="M16">
        <f t="shared" ca="1" si="7"/>
        <v>0</v>
      </c>
    </row>
    <row r="17" spans="1:13" x14ac:dyDescent="0.25">
      <c r="A17" s="2">
        <v>352</v>
      </c>
      <c r="E17">
        <v>350</v>
      </c>
      <c r="F17">
        <f t="shared" si="0"/>
        <v>8</v>
      </c>
      <c r="G17">
        <f t="shared" si="1"/>
        <v>9.4117647058823528E-2</v>
      </c>
      <c r="H17">
        <f t="shared" si="2"/>
        <v>7.9564320572952943E-2</v>
      </c>
      <c r="I17">
        <f t="shared" si="3"/>
        <v>6.762967248701</v>
      </c>
      <c r="J17">
        <f t="shared" si="4"/>
        <v>0.22626902829971524</v>
      </c>
      <c r="K17">
        <f t="shared" si="5"/>
        <v>1.0510468879089915E-3</v>
      </c>
      <c r="L17">
        <f t="shared" si="6"/>
        <v>8.9338985472264279E-2</v>
      </c>
      <c r="M17">
        <f t="shared" ca="1" si="7"/>
        <v>0</v>
      </c>
    </row>
    <row r="18" spans="1:13" x14ac:dyDescent="0.25">
      <c r="A18" s="2">
        <v>354</v>
      </c>
      <c r="E18">
        <v>351</v>
      </c>
      <c r="F18">
        <f t="shared" si="0"/>
        <v>6</v>
      </c>
      <c r="G18">
        <f t="shared" si="1"/>
        <v>7.0588235294117646E-2</v>
      </c>
      <c r="H18">
        <f t="shared" si="2"/>
        <v>6.0426896320624118E-2</v>
      </c>
      <c r="I18">
        <f t="shared" si="3"/>
        <v>5.1362861872530496</v>
      </c>
      <c r="J18">
        <f t="shared" si="4"/>
        <v>0.14524142992290021</v>
      </c>
      <c r="K18">
        <f t="shared" si="5"/>
        <v>1.0480229089032489E-3</v>
      </c>
      <c r="L18">
        <f t="shared" si="6"/>
        <v>8.9081947256776151E-2</v>
      </c>
      <c r="M18">
        <f t="shared" ca="1" si="7"/>
        <v>0</v>
      </c>
    </row>
    <row r="19" spans="1:13" x14ac:dyDescent="0.25">
      <c r="A19" s="2">
        <v>342</v>
      </c>
      <c r="E19">
        <v>352</v>
      </c>
      <c r="F19">
        <f t="shared" si="0"/>
        <v>4</v>
      </c>
      <c r="G19">
        <f t="shared" si="1"/>
        <v>4.7058823529411764E-2</v>
      </c>
      <c r="H19">
        <f t="shared" si="2"/>
        <v>4.2432342275792422E-2</v>
      </c>
      <c r="I19">
        <f t="shared" si="3"/>
        <v>3.6067490934423558</v>
      </c>
      <c r="J19">
        <f t="shared" si="4"/>
        <v>4.2876915333417712E-2</v>
      </c>
      <c r="K19">
        <f t="shared" si="5"/>
        <v>1.0450076302220424E-3</v>
      </c>
      <c r="L19">
        <f t="shared" si="6"/>
        <v>8.8825648568873608E-2</v>
      </c>
      <c r="M19">
        <f t="shared" ca="1" si="7"/>
        <v>0</v>
      </c>
    </row>
    <row r="20" spans="1:13" x14ac:dyDescent="0.25">
      <c r="A20" s="2">
        <v>347</v>
      </c>
      <c r="E20">
        <v>353</v>
      </c>
      <c r="F20">
        <f t="shared" si="0"/>
        <v>2</v>
      </c>
      <c r="G20">
        <f t="shared" si="1"/>
        <v>2.3529411764705882E-2</v>
      </c>
      <c r="H20">
        <f t="shared" si="2"/>
        <v>2.7562060074800138E-2</v>
      </c>
      <c r="I20">
        <f t="shared" si="3"/>
        <v>2.3427751063580118</v>
      </c>
      <c r="J20">
        <f t="shared" si="4"/>
        <v>5.0151964317820992E-2</v>
      </c>
      <c r="K20">
        <f t="shared" si="5"/>
        <v>1.0420010268335687E-3</v>
      </c>
      <c r="L20">
        <f t="shared" si="6"/>
        <v>8.8570087280853332E-2</v>
      </c>
      <c r="M20">
        <f t="shared" ca="1" si="7"/>
        <v>0</v>
      </c>
    </row>
    <row r="21" spans="1:13" x14ac:dyDescent="0.25">
      <c r="A21" s="2">
        <v>343</v>
      </c>
      <c r="E21">
        <v>354</v>
      </c>
      <c r="F21">
        <f t="shared" si="0"/>
        <v>2</v>
      </c>
      <c r="G21">
        <f t="shared" si="1"/>
        <v>2.3529411764705882E-2</v>
      </c>
      <c r="H21">
        <f t="shared" si="2"/>
        <v>1.6567837333978378E-2</v>
      </c>
      <c r="I21">
        <f t="shared" si="3"/>
        <v>1.4082661733881621</v>
      </c>
      <c r="J21">
        <f t="shared" si="4"/>
        <v>0.24863831012447157</v>
      </c>
      <c r="K21">
        <f t="shared" si="5"/>
        <v>1.0390030737780437E-3</v>
      </c>
      <c r="L21">
        <f t="shared" si="6"/>
        <v>8.8315261271133719E-2</v>
      </c>
      <c r="M21">
        <f t="shared" ca="1" si="7"/>
        <v>0</v>
      </c>
    </row>
    <row r="22" spans="1:13" x14ac:dyDescent="0.25">
      <c r="A22" s="2">
        <v>346</v>
      </c>
      <c r="E22" s="12" t="s">
        <v>38</v>
      </c>
      <c r="F22" s="13">
        <f>SUM(F3:F21)</f>
        <v>85</v>
      </c>
      <c r="G22" s="13">
        <f t="shared" ref="G22:J22" si="8">SUM(G3:G21)</f>
        <v>1</v>
      </c>
      <c r="H22" s="14">
        <f t="shared" si="8"/>
        <v>0.98165248982387432</v>
      </c>
      <c r="I22" s="12" t="s">
        <v>40</v>
      </c>
      <c r="J22" s="15">
        <f t="shared" si="8"/>
        <v>72.070132293110831</v>
      </c>
      <c r="K22" s="16">
        <f>SUM(K3:K21)</f>
        <v>2.0262188134135908E-2</v>
      </c>
      <c r="L22" s="12" t="s">
        <v>40</v>
      </c>
      <c r="M22" s="15">
        <f ca="1">SUM(M3:M21)</f>
        <v>0</v>
      </c>
    </row>
    <row r="23" spans="1:13" x14ac:dyDescent="0.25">
      <c r="A23" s="2">
        <v>346</v>
      </c>
      <c r="I23" t="s">
        <v>41</v>
      </c>
      <c r="J23">
        <f>_xlfn.CHISQ.INV.RT(0.1,18)</f>
        <v>25.989423082637209</v>
      </c>
      <c r="L23" t="s">
        <v>41</v>
      </c>
    </row>
    <row r="24" spans="1:13" x14ac:dyDescent="0.25">
      <c r="A24" s="2">
        <v>346</v>
      </c>
      <c r="I24" t="s">
        <v>18</v>
      </c>
      <c r="J24" t="str">
        <f>IF(J22&gt;J23,"reject","accept")</f>
        <v>reject</v>
      </c>
    </row>
    <row r="25" spans="1:13" x14ac:dyDescent="0.25">
      <c r="A25" s="2">
        <v>347</v>
      </c>
      <c r="I25" t="s">
        <v>19</v>
      </c>
      <c r="J25">
        <f>_xlfn.CHISQ.DIST.RT(J22,18)</f>
        <v>2.0110666131143229E-8</v>
      </c>
    </row>
    <row r="26" spans="1:13" x14ac:dyDescent="0.25">
      <c r="A26" s="2">
        <v>346</v>
      </c>
    </row>
    <row r="27" spans="1:13" x14ac:dyDescent="0.25">
      <c r="A27" s="2">
        <v>343</v>
      </c>
    </row>
    <row r="28" spans="1:13" x14ac:dyDescent="0.25">
      <c r="A28" s="2">
        <v>336</v>
      </c>
    </row>
    <row r="29" spans="1:13" x14ac:dyDescent="0.25">
      <c r="A29" s="2">
        <v>344</v>
      </c>
    </row>
    <row r="30" spans="1:13" x14ac:dyDescent="0.25">
      <c r="A30" s="2">
        <v>345</v>
      </c>
    </row>
    <row r="31" spans="1:13" x14ac:dyDescent="0.25">
      <c r="A31" s="2">
        <v>345</v>
      </c>
    </row>
    <row r="32" spans="1:13" x14ac:dyDescent="0.25">
      <c r="A32" s="2">
        <v>344</v>
      </c>
    </row>
    <row r="33" spans="1:1" x14ac:dyDescent="0.25">
      <c r="A33" s="2">
        <v>348</v>
      </c>
    </row>
    <row r="34" spans="1:1" x14ac:dyDescent="0.25">
      <c r="A34" s="2">
        <v>350</v>
      </c>
    </row>
    <row r="35" spans="1:1" x14ac:dyDescent="0.25">
      <c r="A35" s="2">
        <v>345</v>
      </c>
    </row>
    <row r="36" spans="1:1" x14ac:dyDescent="0.25">
      <c r="A36" s="2">
        <v>345</v>
      </c>
    </row>
    <row r="37" spans="1:1" x14ac:dyDescent="0.25">
      <c r="A37" s="2">
        <v>350</v>
      </c>
    </row>
    <row r="38" spans="1:1" x14ac:dyDescent="0.25">
      <c r="A38" s="2">
        <v>342</v>
      </c>
    </row>
    <row r="39" spans="1:1" x14ac:dyDescent="0.25">
      <c r="A39" s="2">
        <v>352</v>
      </c>
    </row>
    <row r="40" spans="1:1" x14ac:dyDescent="0.25">
      <c r="A40" s="2">
        <v>340</v>
      </c>
    </row>
    <row r="41" spans="1:1" x14ac:dyDescent="0.25">
      <c r="A41" s="2">
        <v>347</v>
      </c>
    </row>
    <row r="42" spans="1:1" x14ac:dyDescent="0.25">
      <c r="A42" s="2">
        <v>347</v>
      </c>
    </row>
    <row r="43" spans="1:1" x14ac:dyDescent="0.25">
      <c r="A43" s="2">
        <v>350</v>
      </c>
    </row>
    <row r="44" spans="1:1" x14ac:dyDescent="0.25">
      <c r="A44" s="2">
        <v>347</v>
      </c>
    </row>
    <row r="45" spans="1:1" x14ac:dyDescent="0.25">
      <c r="A45" s="2">
        <v>346</v>
      </c>
    </row>
    <row r="46" spans="1:1" x14ac:dyDescent="0.25">
      <c r="A46" s="2">
        <v>338</v>
      </c>
    </row>
    <row r="47" spans="1:1" x14ac:dyDescent="0.25">
      <c r="A47" s="2">
        <v>347</v>
      </c>
    </row>
    <row r="48" spans="1:1" x14ac:dyDescent="0.25">
      <c r="A48" s="2">
        <v>349</v>
      </c>
    </row>
    <row r="49" spans="1:1" x14ac:dyDescent="0.25">
      <c r="A49" s="2">
        <v>342</v>
      </c>
    </row>
    <row r="50" spans="1:1" x14ac:dyDescent="0.25">
      <c r="A50" s="2">
        <v>342</v>
      </c>
    </row>
    <row r="51" spans="1:1" x14ac:dyDescent="0.25">
      <c r="A51" s="2">
        <v>347</v>
      </c>
    </row>
    <row r="52" spans="1:1" x14ac:dyDescent="0.25">
      <c r="A52" s="2">
        <v>348</v>
      </c>
    </row>
    <row r="53" spans="1:1" x14ac:dyDescent="0.25">
      <c r="A53" s="2">
        <v>353</v>
      </c>
    </row>
    <row r="54" spans="1:1" x14ac:dyDescent="0.25">
      <c r="A54" s="2">
        <v>347</v>
      </c>
    </row>
    <row r="55" spans="1:1" x14ac:dyDescent="0.25">
      <c r="A55" s="2">
        <v>348</v>
      </c>
    </row>
    <row r="56" spans="1:1" x14ac:dyDescent="0.25">
      <c r="A56" s="2">
        <v>348</v>
      </c>
    </row>
    <row r="57" spans="1:1" x14ac:dyDescent="0.25">
      <c r="A57" s="2">
        <v>345</v>
      </c>
    </row>
    <row r="58" spans="1:1" x14ac:dyDescent="0.25">
      <c r="A58" s="2">
        <v>346</v>
      </c>
    </row>
    <row r="59" spans="1:1" x14ac:dyDescent="0.25">
      <c r="A59" s="2">
        <v>346</v>
      </c>
    </row>
    <row r="60" spans="1:1" x14ac:dyDescent="0.25">
      <c r="A60" s="2">
        <v>346</v>
      </c>
    </row>
    <row r="61" spans="1:1" x14ac:dyDescent="0.25">
      <c r="A61" s="2">
        <v>350</v>
      </c>
    </row>
    <row r="62" spans="1:1" x14ac:dyDescent="0.25">
      <c r="A62" s="2">
        <v>350</v>
      </c>
    </row>
    <row r="63" spans="1:1" x14ac:dyDescent="0.25">
      <c r="A63" s="2">
        <v>350</v>
      </c>
    </row>
    <row r="64" spans="1:1" x14ac:dyDescent="0.25">
      <c r="A64" s="2">
        <v>344</v>
      </c>
    </row>
    <row r="65" spans="1:1" x14ac:dyDescent="0.25">
      <c r="A65" s="2">
        <v>348</v>
      </c>
    </row>
    <row r="66" spans="1:1" x14ac:dyDescent="0.25">
      <c r="A66" s="2">
        <v>349</v>
      </c>
    </row>
    <row r="67" spans="1:1" x14ac:dyDescent="0.25">
      <c r="A67" s="2">
        <v>346</v>
      </c>
    </row>
    <row r="68" spans="1:1" x14ac:dyDescent="0.25">
      <c r="A68" s="2">
        <v>347</v>
      </c>
    </row>
    <row r="69" spans="1:1" x14ac:dyDescent="0.25">
      <c r="A69" s="2">
        <v>346</v>
      </c>
    </row>
    <row r="70" spans="1:1" x14ac:dyDescent="0.25">
      <c r="A70" s="2">
        <v>345</v>
      </c>
    </row>
    <row r="71" spans="1:1" x14ac:dyDescent="0.25">
      <c r="A71" s="2">
        <v>349</v>
      </c>
    </row>
    <row r="72" spans="1:1" x14ac:dyDescent="0.25">
      <c r="A72" s="2">
        <v>347</v>
      </c>
    </row>
    <row r="73" spans="1:1" x14ac:dyDescent="0.25">
      <c r="A73" s="2">
        <v>336</v>
      </c>
    </row>
    <row r="74" spans="1:1" x14ac:dyDescent="0.25">
      <c r="A74" s="2">
        <v>346</v>
      </c>
    </row>
    <row r="75" spans="1:1" x14ac:dyDescent="0.25">
      <c r="A75" s="2">
        <v>346</v>
      </c>
    </row>
    <row r="76" spans="1:1" x14ac:dyDescent="0.25">
      <c r="A76" s="2">
        <v>344</v>
      </c>
    </row>
    <row r="77" spans="1:1" x14ac:dyDescent="0.25">
      <c r="A77" s="2">
        <v>346</v>
      </c>
    </row>
    <row r="78" spans="1:1" x14ac:dyDescent="0.25">
      <c r="A78" s="2">
        <v>345</v>
      </c>
    </row>
    <row r="79" spans="1:1" x14ac:dyDescent="0.25">
      <c r="A79" s="2">
        <v>347</v>
      </c>
    </row>
    <row r="80" spans="1:1" x14ac:dyDescent="0.25">
      <c r="A80" s="2">
        <v>348</v>
      </c>
    </row>
    <row r="81" spans="1:1" x14ac:dyDescent="0.25">
      <c r="A81" s="2">
        <v>348</v>
      </c>
    </row>
    <row r="82" spans="1:1" x14ac:dyDescent="0.25">
      <c r="A82" s="2">
        <v>346</v>
      </c>
    </row>
    <row r="83" spans="1:1" x14ac:dyDescent="0.25">
      <c r="A83" s="2">
        <v>347</v>
      </c>
    </row>
    <row r="84" spans="1:1" x14ac:dyDescent="0.25">
      <c r="A84" s="2">
        <v>348</v>
      </c>
    </row>
    <row r="85" spans="1:1" x14ac:dyDescent="0.25">
      <c r="A85" s="2">
        <v>348</v>
      </c>
    </row>
    <row r="86" spans="1:1" x14ac:dyDescent="0.25">
      <c r="A86" s="2">
        <v>346</v>
      </c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079-D14C-4D77-87E0-ECB4CEC88EC2}">
  <dimension ref="A1:U87"/>
  <sheetViews>
    <sheetView tabSelected="1" topLeftCell="D1" workbookViewId="0">
      <selection activeCell="W7" sqref="W7"/>
    </sheetView>
  </sheetViews>
  <sheetFormatPr defaultRowHeight="16.5" x14ac:dyDescent="0.25"/>
  <cols>
    <col min="6" max="7" width="14.375" customWidth="1"/>
    <col min="10" max="10" width="15" customWidth="1"/>
  </cols>
  <sheetData>
    <row r="1" spans="1:21" x14ac:dyDescent="0.25">
      <c r="A1" s="18" t="s">
        <v>0</v>
      </c>
      <c r="B1" s="19"/>
      <c r="C1" s="19"/>
      <c r="D1" s="19"/>
      <c r="E1" s="20"/>
      <c r="F1" s="2"/>
      <c r="G1" s="17"/>
      <c r="J1" t="s">
        <v>46</v>
      </c>
      <c r="M1" s="22" t="s">
        <v>68</v>
      </c>
      <c r="N1" s="22"/>
      <c r="O1" s="22"/>
      <c r="P1" s="22"/>
    </row>
    <row r="2" spans="1:21" x14ac:dyDescent="0.25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F2" s="3" t="s">
        <v>48</v>
      </c>
      <c r="G2" s="8" t="s">
        <v>65</v>
      </c>
      <c r="H2" s="8" t="s">
        <v>50</v>
      </c>
      <c r="I2" s="8"/>
      <c r="J2" s="8" t="s">
        <v>49</v>
      </c>
      <c r="K2">
        <f>AVERAGE(F3:F47)</f>
        <v>348.50666666666672</v>
      </c>
      <c r="M2" t="s">
        <v>53</v>
      </c>
      <c r="N2" t="s">
        <v>51</v>
      </c>
      <c r="O2" t="s">
        <v>52</v>
      </c>
      <c r="P2" t="s">
        <v>47</v>
      </c>
      <c r="R2" t="s">
        <v>53</v>
      </c>
      <c r="S2" t="s">
        <v>51</v>
      </c>
      <c r="T2" t="s">
        <v>52</v>
      </c>
      <c r="U2" t="s">
        <v>69</v>
      </c>
    </row>
    <row r="3" spans="1:21" x14ac:dyDescent="0.25">
      <c r="A3" s="6">
        <v>352</v>
      </c>
      <c r="B3" s="2">
        <v>352</v>
      </c>
      <c r="C3" s="2">
        <v>353</v>
      </c>
      <c r="D3" s="2">
        <v>351</v>
      </c>
      <c r="E3" s="7">
        <v>354</v>
      </c>
      <c r="F3" s="2">
        <f>AVERAGE(A3:E3)</f>
        <v>352.4</v>
      </c>
      <c r="G3" s="17">
        <f>MAX(A3:E3)-MIN(A3:E3)</f>
        <v>3</v>
      </c>
      <c r="H3" s="8">
        <v>1</v>
      </c>
      <c r="J3" t="s">
        <v>10</v>
      </c>
      <c r="K3">
        <f>_xlfn.VAR.S(F3:F47)</f>
        <v>17.493818181818209</v>
      </c>
      <c r="L3">
        <v>1</v>
      </c>
      <c r="M3">
        <f>$K$5</f>
        <v>350</v>
      </c>
      <c r="N3">
        <f>$K$6</f>
        <v>362.54768359643975</v>
      </c>
      <c r="O3">
        <f>$K$7</f>
        <v>337.45231640356025</v>
      </c>
      <c r="P3">
        <v>349.2</v>
      </c>
      <c r="Q3">
        <v>1</v>
      </c>
      <c r="R3">
        <f>$K$12</f>
        <v>3.3176470588235296</v>
      </c>
      <c r="S3">
        <f>$K$13</f>
        <v>7.9976599870538951</v>
      </c>
      <c r="T3">
        <f>0</f>
        <v>0</v>
      </c>
      <c r="U3">
        <f>G48</f>
        <v>4</v>
      </c>
    </row>
    <row r="4" spans="1:21" x14ac:dyDescent="0.25">
      <c r="A4" s="6">
        <v>354</v>
      </c>
      <c r="B4" s="2">
        <v>353</v>
      </c>
      <c r="C4" s="2">
        <v>354</v>
      </c>
      <c r="D4" s="2">
        <v>352</v>
      </c>
      <c r="E4" s="7">
        <v>354</v>
      </c>
      <c r="F4" s="2">
        <f t="shared" ref="F4:F67" si="0">AVERAGE(A4:E4)</f>
        <v>353.4</v>
      </c>
      <c r="G4" s="17">
        <f t="shared" ref="G4:G67" si="1">MAX(A4:E4)-MIN(A4:E4)</f>
        <v>2</v>
      </c>
      <c r="H4" s="8">
        <v>2</v>
      </c>
      <c r="J4" t="s">
        <v>11</v>
      </c>
      <c r="K4">
        <f>K3^0.5</f>
        <v>4.1825611988132589</v>
      </c>
      <c r="L4">
        <v>2</v>
      </c>
      <c r="M4">
        <f t="shared" ref="M4:M42" si="2">$K$5</f>
        <v>350</v>
      </c>
      <c r="N4">
        <f t="shared" ref="N4:N42" si="3">$K$6</f>
        <v>362.54768359643975</v>
      </c>
      <c r="O4">
        <f t="shared" ref="O4:O42" si="4">$K$7</f>
        <v>337.45231640356025</v>
      </c>
      <c r="P4">
        <v>349.6</v>
      </c>
      <c r="Q4">
        <v>2</v>
      </c>
      <c r="R4">
        <f t="shared" ref="R4:R42" si="5">$K$12</f>
        <v>3.3176470588235296</v>
      </c>
      <c r="S4">
        <f t="shared" ref="S4:S42" si="6">$K$13</f>
        <v>7.9976599870538951</v>
      </c>
      <c r="T4">
        <f>0</f>
        <v>0</v>
      </c>
      <c r="U4">
        <f t="shared" ref="U4:U42" si="7">G49</f>
        <v>2</v>
      </c>
    </row>
    <row r="5" spans="1:21" x14ac:dyDescent="0.25">
      <c r="A5" s="6">
        <v>352</v>
      </c>
      <c r="B5" s="2">
        <v>352</v>
      </c>
      <c r="C5" s="2">
        <v>352</v>
      </c>
      <c r="D5" s="2">
        <v>349</v>
      </c>
      <c r="E5" s="7">
        <v>353</v>
      </c>
      <c r="F5" s="2">
        <f t="shared" si="0"/>
        <v>351.6</v>
      </c>
      <c r="G5" s="17">
        <f t="shared" si="1"/>
        <v>4</v>
      </c>
      <c r="H5" s="8">
        <v>3</v>
      </c>
      <c r="J5" t="s">
        <v>53</v>
      </c>
      <c r="K5">
        <v>350</v>
      </c>
      <c r="L5">
        <v>3</v>
      </c>
      <c r="M5">
        <f t="shared" si="2"/>
        <v>350</v>
      </c>
      <c r="N5">
        <f t="shared" si="3"/>
        <v>362.54768359643975</v>
      </c>
      <c r="O5">
        <f t="shared" si="4"/>
        <v>337.45231640356025</v>
      </c>
      <c r="P5">
        <v>343.2</v>
      </c>
      <c r="Q5">
        <v>3</v>
      </c>
      <c r="R5">
        <f t="shared" si="5"/>
        <v>3.3176470588235296</v>
      </c>
      <c r="S5">
        <f t="shared" si="6"/>
        <v>7.9976599870538951</v>
      </c>
      <c r="T5">
        <f>0</f>
        <v>0</v>
      </c>
      <c r="U5">
        <f t="shared" si="7"/>
        <v>3</v>
      </c>
    </row>
    <row r="6" spans="1:21" x14ac:dyDescent="0.25">
      <c r="A6" s="6">
        <v>355</v>
      </c>
      <c r="B6" s="2">
        <v>356</v>
      </c>
      <c r="C6" s="2">
        <v>355</v>
      </c>
      <c r="D6" s="2">
        <v>354</v>
      </c>
      <c r="E6" s="7">
        <v>356</v>
      </c>
      <c r="F6" s="2">
        <f t="shared" si="0"/>
        <v>355.2</v>
      </c>
      <c r="G6" s="17">
        <f t="shared" si="1"/>
        <v>2</v>
      </c>
      <c r="H6" s="8">
        <v>4</v>
      </c>
      <c r="J6" t="s">
        <v>51</v>
      </c>
      <c r="K6">
        <f>K5+3*K4</f>
        <v>362.54768359643975</v>
      </c>
      <c r="L6">
        <v>4</v>
      </c>
      <c r="M6">
        <f t="shared" si="2"/>
        <v>350</v>
      </c>
      <c r="N6">
        <f t="shared" si="3"/>
        <v>362.54768359643975</v>
      </c>
      <c r="O6">
        <f t="shared" si="4"/>
        <v>337.45231640356025</v>
      </c>
      <c r="P6">
        <v>343.6</v>
      </c>
      <c r="Q6">
        <v>4</v>
      </c>
      <c r="R6">
        <f t="shared" si="5"/>
        <v>3.3176470588235296</v>
      </c>
      <c r="S6">
        <f t="shared" si="6"/>
        <v>7.9976599870538951</v>
      </c>
      <c r="T6">
        <f>0</f>
        <v>0</v>
      </c>
      <c r="U6">
        <f t="shared" si="7"/>
        <v>3</v>
      </c>
    </row>
    <row r="7" spans="1:21" x14ac:dyDescent="0.25">
      <c r="A7" s="2">
        <v>351</v>
      </c>
      <c r="B7" s="2">
        <v>352</v>
      </c>
      <c r="C7" s="2">
        <v>351</v>
      </c>
      <c r="D7" s="2">
        <v>350</v>
      </c>
      <c r="E7" s="7">
        <v>353</v>
      </c>
      <c r="F7" s="2">
        <f t="shared" si="0"/>
        <v>351.4</v>
      </c>
      <c r="G7" s="17">
        <f t="shared" si="1"/>
        <v>3</v>
      </c>
      <c r="H7" s="8">
        <v>5</v>
      </c>
      <c r="J7" t="s">
        <v>52</v>
      </c>
      <c r="K7">
        <f>K5-3*K4</f>
        <v>337.45231640356025</v>
      </c>
      <c r="L7">
        <v>5</v>
      </c>
      <c r="M7">
        <f t="shared" si="2"/>
        <v>350</v>
      </c>
      <c r="N7">
        <f t="shared" si="3"/>
        <v>362.54768359643975</v>
      </c>
      <c r="O7">
        <f t="shared" si="4"/>
        <v>337.45231640356025</v>
      </c>
      <c r="P7">
        <v>349.2</v>
      </c>
      <c r="Q7">
        <v>5</v>
      </c>
      <c r="R7">
        <f t="shared" si="5"/>
        <v>3.3176470588235296</v>
      </c>
      <c r="S7">
        <f t="shared" si="6"/>
        <v>7.9976599870538951</v>
      </c>
      <c r="T7">
        <f>0</f>
        <v>0</v>
      </c>
      <c r="U7">
        <f t="shared" si="7"/>
        <v>3</v>
      </c>
    </row>
    <row r="8" spans="1:21" x14ac:dyDescent="0.25">
      <c r="A8" s="6">
        <v>350</v>
      </c>
      <c r="B8" s="2">
        <v>352</v>
      </c>
      <c r="C8" s="2">
        <v>350</v>
      </c>
      <c r="D8" s="2">
        <v>348</v>
      </c>
      <c r="E8" s="7">
        <v>352</v>
      </c>
      <c r="F8" s="2">
        <f t="shared" si="0"/>
        <v>350.4</v>
      </c>
      <c r="G8" s="17">
        <f t="shared" si="1"/>
        <v>4</v>
      </c>
      <c r="H8" s="8">
        <v>6</v>
      </c>
      <c r="L8">
        <v>6</v>
      </c>
      <c r="M8">
        <f t="shared" si="2"/>
        <v>350</v>
      </c>
      <c r="N8">
        <f t="shared" si="3"/>
        <v>362.54768359643975</v>
      </c>
      <c r="O8">
        <f t="shared" si="4"/>
        <v>337.45231640356025</v>
      </c>
      <c r="P8">
        <v>349.4</v>
      </c>
      <c r="Q8">
        <v>6</v>
      </c>
      <c r="R8">
        <f t="shared" si="5"/>
        <v>3.3176470588235296</v>
      </c>
      <c r="S8">
        <f t="shared" si="6"/>
        <v>7.9976599870538951</v>
      </c>
      <c r="T8">
        <f>0</f>
        <v>0</v>
      </c>
      <c r="U8">
        <f t="shared" si="7"/>
        <v>2</v>
      </c>
    </row>
    <row r="9" spans="1:21" x14ac:dyDescent="0.25">
      <c r="A9" s="6">
        <v>354</v>
      </c>
      <c r="B9" s="2">
        <v>354</v>
      </c>
      <c r="C9" s="2">
        <v>354</v>
      </c>
      <c r="D9" s="2">
        <v>351</v>
      </c>
      <c r="E9" s="7">
        <v>355</v>
      </c>
      <c r="F9" s="2">
        <f t="shared" si="0"/>
        <v>353.6</v>
      </c>
      <c r="G9" s="17">
        <f t="shared" si="1"/>
        <v>4</v>
      </c>
      <c r="H9" s="8">
        <v>7</v>
      </c>
      <c r="J9" t="s">
        <v>66</v>
      </c>
      <c r="K9">
        <f>AVERAGE(G3:G87)</f>
        <v>3.3176470588235296</v>
      </c>
      <c r="L9">
        <v>7</v>
      </c>
      <c r="M9">
        <f t="shared" si="2"/>
        <v>350</v>
      </c>
      <c r="N9">
        <f t="shared" si="3"/>
        <v>362.54768359643975</v>
      </c>
      <c r="O9">
        <f t="shared" si="4"/>
        <v>337.45231640356025</v>
      </c>
      <c r="P9">
        <v>354.6</v>
      </c>
      <c r="Q9">
        <v>7</v>
      </c>
      <c r="R9">
        <f t="shared" si="5"/>
        <v>3.3176470588235296</v>
      </c>
      <c r="S9">
        <f t="shared" si="6"/>
        <v>7.9976599870538951</v>
      </c>
      <c r="T9">
        <f>0</f>
        <v>0</v>
      </c>
      <c r="U9">
        <f t="shared" si="7"/>
        <v>3</v>
      </c>
    </row>
    <row r="10" spans="1:21" x14ac:dyDescent="0.25">
      <c r="A10" s="6">
        <v>352</v>
      </c>
      <c r="B10" s="2">
        <v>352</v>
      </c>
      <c r="C10" s="2">
        <v>352</v>
      </c>
      <c r="D10" s="2">
        <v>350</v>
      </c>
      <c r="E10" s="7">
        <v>353</v>
      </c>
      <c r="F10" s="2">
        <f t="shared" si="0"/>
        <v>351.8</v>
      </c>
      <c r="G10" s="17">
        <f t="shared" si="1"/>
        <v>3</v>
      </c>
      <c r="H10" s="8">
        <v>8</v>
      </c>
      <c r="J10" t="s">
        <v>10</v>
      </c>
      <c r="K10">
        <f>_xlfn.VAR.S(G3:G87)</f>
        <v>2.4336134453781506</v>
      </c>
      <c r="L10">
        <v>8</v>
      </c>
      <c r="M10">
        <f t="shared" si="2"/>
        <v>350</v>
      </c>
      <c r="N10">
        <f t="shared" si="3"/>
        <v>362.54768359643975</v>
      </c>
      <c r="O10">
        <f t="shared" si="4"/>
        <v>337.45231640356025</v>
      </c>
      <c r="P10">
        <v>349</v>
      </c>
      <c r="Q10">
        <v>8</v>
      </c>
      <c r="R10">
        <f t="shared" si="5"/>
        <v>3.3176470588235296</v>
      </c>
      <c r="S10">
        <f t="shared" si="6"/>
        <v>7.9976599870538951</v>
      </c>
      <c r="T10">
        <f>0</f>
        <v>0</v>
      </c>
      <c r="U10">
        <f t="shared" si="7"/>
        <v>3</v>
      </c>
    </row>
    <row r="11" spans="1:21" x14ac:dyDescent="0.25">
      <c r="A11" s="6">
        <v>354</v>
      </c>
      <c r="B11" s="2">
        <v>354</v>
      </c>
      <c r="C11" s="2">
        <v>353</v>
      </c>
      <c r="D11" s="2">
        <v>352</v>
      </c>
      <c r="E11" s="7">
        <v>354</v>
      </c>
      <c r="F11" s="2">
        <f t="shared" si="0"/>
        <v>353.4</v>
      </c>
      <c r="G11" s="17">
        <f t="shared" si="1"/>
        <v>2</v>
      </c>
      <c r="H11" s="8">
        <v>9</v>
      </c>
      <c r="J11" t="s">
        <v>11</v>
      </c>
      <c r="K11">
        <f>K10^0.5</f>
        <v>1.5600043094101217</v>
      </c>
      <c r="L11">
        <v>9</v>
      </c>
      <c r="M11">
        <f t="shared" si="2"/>
        <v>350</v>
      </c>
      <c r="N11">
        <f t="shared" si="3"/>
        <v>362.54768359643975</v>
      </c>
      <c r="O11">
        <f t="shared" si="4"/>
        <v>337.45231640356025</v>
      </c>
      <c r="P11">
        <v>350.4</v>
      </c>
      <c r="Q11">
        <v>9</v>
      </c>
      <c r="R11">
        <f t="shared" si="5"/>
        <v>3.3176470588235296</v>
      </c>
      <c r="S11">
        <f t="shared" si="6"/>
        <v>7.9976599870538951</v>
      </c>
      <c r="T11">
        <f>0</f>
        <v>0</v>
      </c>
      <c r="U11">
        <f t="shared" si="7"/>
        <v>4</v>
      </c>
    </row>
    <row r="12" spans="1:21" x14ac:dyDescent="0.25">
      <c r="A12" s="2">
        <v>352</v>
      </c>
      <c r="B12" s="2">
        <v>353</v>
      </c>
      <c r="C12" s="2">
        <v>353</v>
      </c>
      <c r="D12" s="2">
        <v>351</v>
      </c>
      <c r="E12" s="2">
        <v>354</v>
      </c>
      <c r="F12" s="2">
        <f t="shared" si="0"/>
        <v>352.6</v>
      </c>
      <c r="G12" s="17">
        <f t="shared" si="1"/>
        <v>3</v>
      </c>
      <c r="H12" s="8">
        <v>10</v>
      </c>
      <c r="J12" t="s">
        <v>67</v>
      </c>
      <c r="K12">
        <f>K9</f>
        <v>3.3176470588235296</v>
      </c>
      <c r="L12">
        <v>10</v>
      </c>
      <c r="M12">
        <f t="shared" si="2"/>
        <v>350</v>
      </c>
      <c r="N12">
        <f t="shared" si="3"/>
        <v>362.54768359643975</v>
      </c>
      <c r="O12">
        <f t="shared" si="4"/>
        <v>337.45231640356025</v>
      </c>
      <c r="P12">
        <v>349.8</v>
      </c>
      <c r="Q12">
        <v>10</v>
      </c>
      <c r="R12">
        <f t="shared" si="5"/>
        <v>3.3176470588235296</v>
      </c>
      <c r="S12">
        <f t="shared" si="6"/>
        <v>7.9976599870538951</v>
      </c>
      <c r="T12">
        <f>0</f>
        <v>0</v>
      </c>
      <c r="U12">
        <f t="shared" si="7"/>
        <v>3</v>
      </c>
    </row>
    <row r="13" spans="1:21" x14ac:dyDescent="0.25">
      <c r="A13" s="2">
        <v>353</v>
      </c>
      <c r="B13" s="2">
        <v>352</v>
      </c>
      <c r="C13" s="2">
        <v>353</v>
      </c>
      <c r="D13" s="2">
        <v>351</v>
      </c>
      <c r="E13" s="2">
        <v>353</v>
      </c>
      <c r="F13" s="2">
        <f t="shared" si="0"/>
        <v>352.4</v>
      </c>
      <c r="G13" s="17">
        <f t="shared" si="1"/>
        <v>2</v>
      </c>
      <c r="H13" s="8">
        <v>11</v>
      </c>
      <c r="J13" t="s">
        <v>51</v>
      </c>
      <c r="K13">
        <f>K12+3*K11</f>
        <v>7.9976599870538951</v>
      </c>
      <c r="L13">
        <v>11</v>
      </c>
      <c r="M13">
        <f t="shared" si="2"/>
        <v>350</v>
      </c>
      <c r="N13">
        <f t="shared" si="3"/>
        <v>362.54768359643975</v>
      </c>
      <c r="O13">
        <f t="shared" si="4"/>
        <v>337.45231640356025</v>
      </c>
      <c r="P13">
        <v>349.4</v>
      </c>
      <c r="Q13">
        <v>11</v>
      </c>
      <c r="R13">
        <f t="shared" si="5"/>
        <v>3.3176470588235296</v>
      </c>
      <c r="S13">
        <f t="shared" si="6"/>
        <v>7.9976599870538951</v>
      </c>
      <c r="T13">
        <f>0</f>
        <v>0</v>
      </c>
      <c r="U13">
        <f t="shared" si="7"/>
        <v>11</v>
      </c>
    </row>
    <row r="14" spans="1:21" x14ac:dyDescent="0.25">
      <c r="A14" s="2">
        <v>351</v>
      </c>
      <c r="B14" s="2">
        <v>352</v>
      </c>
      <c r="C14" s="2">
        <v>352</v>
      </c>
      <c r="D14" s="2">
        <v>351</v>
      </c>
      <c r="E14" s="2">
        <v>353</v>
      </c>
      <c r="F14" s="2">
        <f t="shared" si="0"/>
        <v>351.8</v>
      </c>
      <c r="G14" s="17">
        <f t="shared" si="1"/>
        <v>2</v>
      </c>
      <c r="H14" s="8">
        <v>12</v>
      </c>
      <c r="J14" t="s">
        <v>52</v>
      </c>
      <c r="K14">
        <f>K12-3*K11</f>
        <v>-1.3623658694068355</v>
      </c>
      <c r="L14">
        <v>12</v>
      </c>
      <c r="M14">
        <f t="shared" si="2"/>
        <v>350</v>
      </c>
      <c r="N14">
        <f t="shared" si="3"/>
        <v>362.54768359643975</v>
      </c>
      <c r="O14">
        <f t="shared" si="4"/>
        <v>337.45231640356025</v>
      </c>
      <c r="P14">
        <v>349.2</v>
      </c>
      <c r="Q14">
        <v>12</v>
      </c>
      <c r="R14">
        <f t="shared" si="5"/>
        <v>3.3176470588235296</v>
      </c>
      <c r="S14">
        <f t="shared" si="6"/>
        <v>7.9976599870538951</v>
      </c>
      <c r="T14">
        <f>0</f>
        <v>0</v>
      </c>
      <c r="U14">
        <f t="shared" si="7"/>
        <v>10</v>
      </c>
    </row>
    <row r="15" spans="1:21" x14ac:dyDescent="0.25">
      <c r="A15" s="2">
        <v>352</v>
      </c>
      <c r="B15" s="2">
        <v>352</v>
      </c>
      <c r="C15" s="2">
        <v>351</v>
      </c>
      <c r="D15" s="2">
        <v>348</v>
      </c>
      <c r="E15" s="2">
        <v>351</v>
      </c>
      <c r="F15" s="2">
        <f t="shared" si="0"/>
        <v>350.8</v>
      </c>
      <c r="G15" s="17">
        <f t="shared" si="1"/>
        <v>4</v>
      </c>
      <c r="H15" s="8">
        <v>13</v>
      </c>
      <c r="L15">
        <v>13</v>
      </c>
      <c r="M15">
        <f t="shared" si="2"/>
        <v>350</v>
      </c>
      <c r="N15">
        <f t="shared" si="3"/>
        <v>362.54768359643975</v>
      </c>
      <c r="O15">
        <f t="shared" si="4"/>
        <v>337.45231640356025</v>
      </c>
      <c r="P15">
        <v>347</v>
      </c>
      <c r="Q15">
        <v>13</v>
      </c>
      <c r="R15">
        <f t="shared" si="5"/>
        <v>3.3176470588235296</v>
      </c>
      <c r="S15">
        <f t="shared" si="6"/>
        <v>7.9976599870538951</v>
      </c>
      <c r="T15">
        <f>0</f>
        <v>0</v>
      </c>
      <c r="U15">
        <f t="shared" si="7"/>
        <v>3</v>
      </c>
    </row>
    <row r="16" spans="1:21" x14ac:dyDescent="0.25">
      <c r="A16" s="2">
        <v>352</v>
      </c>
      <c r="B16" s="2">
        <v>352</v>
      </c>
      <c r="C16" s="2">
        <v>350</v>
      </c>
      <c r="D16" s="2">
        <v>353</v>
      </c>
      <c r="E16" s="2">
        <v>352</v>
      </c>
      <c r="F16" s="2">
        <f t="shared" si="0"/>
        <v>351.8</v>
      </c>
      <c r="G16" s="17">
        <f t="shared" si="1"/>
        <v>3</v>
      </c>
      <c r="H16" s="8">
        <v>14</v>
      </c>
      <c r="L16">
        <v>14</v>
      </c>
      <c r="M16">
        <f t="shared" si="2"/>
        <v>350</v>
      </c>
      <c r="N16">
        <f t="shared" si="3"/>
        <v>362.54768359643975</v>
      </c>
      <c r="O16">
        <f t="shared" si="4"/>
        <v>337.45231640356025</v>
      </c>
      <c r="P16">
        <v>347.8</v>
      </c>
      <c r="Q16">
        <v>14</v>
      </c>
      <c r="R16">
        <f t="shared" si="5"/>
        <v>3.3176470588235296</v>
      </c>
      <c r="S16">
        <f t="shared" si="6"/>
        <v>7.9976599870538951</v>
      </c>
      <c r="T16">
        <f>0</f>
        <v>0</v>
      </c>
      <c r="U16">
        <f t="shared" si="7"/>
        <v>3</v>
      </c>
    </row>
    <row r="17" spans="1:21" x14ac:dyDescent="0.25">
      <c r="A17" s="2">
        <v>352</v>
      </c>
      <c r="B17" s="2">
        <v>353</v>
      </c>
      <c r="C17" s="2">
        <v>353</v>
      </c>
      <c r="D17" s="2">
        <v>351</v>
      </c>
      <c r="E17" s="2">
        <v>354</v>
      </c>
      <c r="F17" s="2">
        <f t="shared" si="0"/>
        <v>352.6</v>
      </c>
      <c r="G17" s="17">
        <f t="shared" si="1"/>
        <v>3</v>
      </c>
      <c r="H17" s="8">
        <v>15</v>
      </c>
      <c r="L17">
        <v>15</v>
      </c>
      <c r="M17">
        <f t="shared" si="2"/>
        <v>350</v>
      </c>
      <c r="N17">
        <f t="shared" si="3"/>
        <v>362.54768359643975</v>
      </c>
      <c r="O17">
        <f t="shared" si="4"/>
        <v>337.45231640356025</v>
      </c>
      <c r="P17">
        <v>350.4</v>
      </c>
      <c r="Q17">
        <v>15</v>
      </c>
      <c r="R17">
        <f t="shared" si="5"/>
        <v>3.3176470588235296</v>
      </c>
      <c r="S17">
        <f t="shared" si="6"/>
        <v>7.9976599870538951</v>
      </c>
      <c r="T17">
        <f>0</f>
        <v>0</v>
      </c>
      <c r="U17">
        <f t="shared" si="7"/>
        <v>5</v>
      </c>
    </row>
    <row r="18" spans="1:21" x14ac:dyDescent="0.25">
      <c r="A18" s="2">
        <v>351</v>
      </c>
      <c r="B18" s="2">
        <v>351</v>
      </c>
      <c r="C18" s="2">
        <v>350</v>
      </c>
      <c r="D18" s="2">
        <v>352</v>
      </c>
      <c r="E18" s="2">
        <v>351</v>
      </c>
      <c r="F18" s="2">
        <f t="shared" si="0"/>
        <v>351</v>
      </c>
      <c r="G18" s="17">
        <f t="shared" si="1"/>
        <v>2</v>
      </c>
      <c r="H18" s="8">
        <v>16</v>
      </c>
      <c r="L18">
        <v>16</v>
      </c>
      <c r="M18">
        <f t="shared" si="2"/>
        <v>350</v>
      </c>
      <c r="N18">
        <f t="shared" si="3"/>
        <v>362.54768359643975</v>
      </c>
      <c r="O18">
        <f t="shared" si="4"/>
        <v>337.45231640356025</v>
      </c>
      <c r="P18">
        <v>349.8</v>
      </c>
      <c r="Q18">
        <v>16</v>
      </c>
      <c r="R18">
        <f t="shared" si="5"/>
        <v>3.3176470588235296</v>
      </c>
      <c r="S18">
        <f t="shared" si="6"/>
        <v>7.9976599870538951</v>
      </c>
      <c r="T18">
        <f>0</f>
        <v>0</v>
      </c>
      <c r="U18">
        <f t="shared" si="7"/>
        <v>3</v>
      </c>
    </row>
    <row r="19" spans="1:21" x14ac:dyDescent="0.25">
      <c r="A19" s="2">
        <v>352</v>
      </c>
      <c r="B19" s="2">
        <v>352</v>
      </c>
      <c r="C19" s="2">
        <v>352</v>
      </c>
      <c r="D19" s="2">
        <v>354</v>
      </c>
      <c r="E19" s="2">
        <v>354</v>
      </c>
      <c r="F19" s="2">
        <f t="shared" si="0"/>
        <v>352.8</v>
      </c>
      <c r="G19" s="17">
        <f t="shared" si="1"/>
        <v>2</v>
      </c>
      <c r="H19" s="8">
        <v>17</v>
      </c>
      <c r="L19">
        <v>17</v>
      </c>
      <c r="M19">
        <f t="shared" si="2"/>
        <v>350</v>
      </c>
      <c r="N19">
        <f t="shared" si="3"/>
        <v>362.54768359643975</v>
      </c>
      <c r="O19">
        <f t="shared" si="4"/>
        <v>337.45231640356025</v>
      </c>
      <c r="P19">
        <v>349.8</v>
      </c>
      <c r="Q19">
        <v>17</v>
      </c>
      <c r="R19">
        <f t="shared" si="5"/>
        <v>3.3176470588235296</v>
      </c>
      <c r="S19">
        <f t="shared" si="6"/>
        <v>7.9976599870538951</v>
      </c>
      <c r="T19">
        <f>0</f>
        <v>0</v>
      </c>
      <c r="U19">
        <f t="shared" si="7"/>
        <v>3</v>
      </c>
    </row>
    <row r="20" spans="1:21" x14ac:dyDescent="0.25">
      <c r="A20" s="2">
        <v>338</v>
      </c>
      <c r="B20" s="2">
        <v>339</v>
      </c>
      <c r="C20" s="2">
        <v>338</v>
      </c>
      <c r="D20" s="2">
        <v>342</v>
      </c>
      <c r="E20" s="2">
        <v>340</v>
      </c>
      <c r="F20" s="2">
        <f t="shared" si="0"/>
        <v>339.4</v>
      </c>
      <c r="G20" s="17">
        <f t="shared" si="1"/>
        <v>4</v>
      </c>
      <c r="H20" s="8">
        <v>18</v>
      </c>
      <c r="L20">
        <v>18</v>
      </c>
      <c r="M20">
        <f t="shared" si="2"/>
        <v>350</v>
      </c>
      <c r="N20">
        <f t="shared" si="3"/>
        <v>362.54768359643975</v>
      </c>
      <c r="O20">
        <f t="shared" si="4"/>
        <v>337.45231640356025</v>
      </c>
      <c r="P20">
        <v>346.6</v>
      </c>
      <c r="Q20">
        <v>18</v>
      </c>
      <c r="R20">
        <f t="shared" si="5"/>
        <v>3.3176470588235296</v>
      </c>
      <c r="S20">
        <f t="shared" si="6"/>
        <v>7.9976599870538951</v>
      </c>
      <c r="T20">
        <f>0</f>
        <v>0</v>
      </c>
      <c r="U20">
        <f t="shared" si="7"/>
        <v>4</v>
      </c>
    </row>
    <row r="21" spans="1:21" x14ac:dyDescent="0.25">
      <c r="A21" s="2">
        <v>346</v>
      </c>
      <c r="B21" s="2">
        <v>344</v>
      </c>
      <c r="C21" s="2">
        <v>345</v>
      </c>
      <c r="D21" s="2">
        <v>347</v>
      </c>
      <c r="E21" s="2">
        <v>345</v>
      </c>
      <c r="F21" s="2">
        <f t="shared" si="0"/>
        <v>345.4</v>
      </c>
      <c r="G21" s="17">
        <f t="shared" si="1"/>
        <v>3</v>
      </c>
      <c r="H21" s="8">
        <v>19</v>
      </c>
      <c r="L21">
        <v>19</v>
      </c>
      <c r="M21">
        <f t="shared" si="2"/>
        <v>350</v>
      </c>
      <c r="N21">
        <f t="shared" si="3"/>
        <v>362.54768359643975</v>
      </c>
      <c r="O21">
        <f t="shared" si="4"/>
        <v>337.45231640356025</v>
      </c>
      <c r="P21">
        <v>348.6</v>
      </c>
      <c r="Q21">
        <v>19</v>
      </c>
      <c r="R21">
        <f t="shared" si="5"/>
        <v>3.3176470588235296</v>
      </c>
      <c r="S21">
        <f t="shared" si="6"/>
        <v>7.9976599870538951</v>
      </c>
      <c r="T21">
        <f>0</f>
        <v>0</v>
      </c>
      <c r="U21">
        <f t="shared" si="7"/>
        <v>2</v>
      </c>
    </row>
    <row r="22" spans="1:21" x14ac:dyDescent="0.25">
      <c r="A22" s="2">
        <v>344</v>
      </c>
      <c r="B22" s="2">
        <v>343</v>
      </c>
      <c r="C22" s="2">
        <v>343</v>
      </c>
      <c r="D22" s="2">
        <v>343</v>
      </c>
      <c r="E22" s="2">
        <v>345</v>
      </c>
      <c r="F22" s="2">
        <f t="shared" si="0"/>
        <v>343.6</v>
      </c>
      <c r="G22" s="17">
        <f t="shared" si="1"/>
        <v>2</v>
      </c>
      <c r="H22" s="8">
        <v>20</v>
      </c>
      <c r="L22">
        <v>20</v>
      </c>
      <c r="M22">
        <f t="shared" si="2"/>
        <v>350</v>
      </c>
      <c r="N22">
        <f t="shared" si="3"/>
        <v>362.54768359643975</v>
      </c>
      <c r="O22">
        <f t="shared" si="4"/>
        <v>337.45231640356025</v>
      </c>
      <c r="P22">
        <v>350.6</v>
      </c>
      <c r="Q22">
        <v>20</v>
      </c>
      <c r="R22">
        <f t="shared" si="5"/>
        <v>3.3176470588235296</v>
      </c>
      <c r="S22">
        <f t="shared" si="6"/>
        <v>7.9976599870538951</v>
      </c>
      <c r="T22">
        <f>0</f>
        <v>0</v>
      </c>
      <c r="U22">
        <f t="shared" si="7"/>
        <v>3</v>
      </c>
    </row>
    <row r="23" spans="1:21" x14ac:dyDescent="0.25">
      <c r="A23" s="2">
        <v>345</v>
      </c>
      <c r="B23" s="2">
        <v>345</v>
      </c>
      <c r="C23" s="2">
        <v>344</v>
      </c>
      <c r="D23" s="2">
        <v>346</v>
      </c>
      <c r="E23" s="2">
        <v>345</v>
      </c>
      <c r="F23" s="2">
        <f t="shared" si="0"/>
        <v>345</v>
      </c>
      <c r="G23" s="17">
        <f t="shared" si="1"/>
        <v>2</v>
      </c>
      <c r="H23" s="8">
        <v>21</v>
      </c>
      <c r="L23">
        <v>21</v>
      </c>
      <c r="M23">
        <f t="shared" si="2"/>
        <v>350</v>
      </c>
      <c r="N23">
        <f t="shared" si="3"/>
        <v>362.54768359643975</v>
      </c>
      <c r="O23">
        <f t="shared" si="4"/>
        <v>337.45231640356025</v>
      </c>
      <c r="P23">
        <v>347.8</v>
      </c>
      <c r="Q23">
        <v>21</v>
      </c>
      <c r="R23">
        <f t="shared" si="5"/>
        <v>3.3176470588235296</v>
      </c>
      <c r="S23">
        <f t="shared" si="6"/>
        <v>7.9976599870538951</v>
      </c>
      <c r="T23">
        <f>0</f>
        <v>0</v>
      </c>
      <c r="U23">
        <f t="shared" si="7"/>
        <v>3</v>
      </c>
    </row>
    <row r="24" spans="1:21" x14ac:dyDescent="0.25">
      <c r="A24" s="2">
        <v>346</v>
      </c>
      <c r="B24" s="2">
        <v>346</v>
      </c>
      <c r="C24" s="2">
        <v>345</v>
      </c>
      <c r="D24" s="2">
        <v>346</v>
      </c>
      <c r="E24" s="2">
        <v>347</v>
      </c>
      <c r="F24" s="2">
        <f t="shared" si="0"/>
        <v>346</v>
      </c>
      <c r="G24" s="17">
        <f t="shared" si="1"/>
        <v>2</v>
      </c>
      <c r="H24" s="8">
        <v>22</v>
      </c>
      <c r="L24">
        <v>22</v>
      </c>
      <c r="M24">
        <f t="shared" si="2"/>
        <v>350</v>
      </c>
      <c r="N24">
        <f t="shared" si="3"/>
        <v>362.54768359643975</v>
      </c>
      <c r="O24">
        <f t="shared" si="4"/>
        <v>337.45231640356025</v>
      </c>
      <c r="P24">
        <v>348.4</v>
      </c>
      <c r="Q24">
        <v>22</v>
      </c>
      <c r="R24">
        <f t="shared" si="5"/>
        <v>3.3176470588235296</v>
      </c>
      <c r="S24">
        <f t="shared" si="6"/>
        <v>7.9976599870538951</v>
      </c>
      <c r="T24">
        <f>0</f>
        <v>0</v>
      </c>
      <c r="U24">
        <f t="shared" si="7"/>
        <v>2</v>
      </c>
    </row>
    <row r="25" spans="1:21" x14ac:dyDescent="0.25">
      <c r="A25" s="2">
        <v>348</v>
      </c>
      <c r="B25" s="2">
        <v>350</v>
      </c>
      <c r="C25" s="2">
        <v>346</v>
      </c>
      <c r="D25" s="2">
        <v>346</v>
      </c>
      <c r="E25" s="2">
        <v>350</v>
      </c>
      <c r="F25" s="2">
        <f t="shared" si="0"/>
        <v>348</v>
      </c>
      <c r="G25" s="17">
        <f t="shared" si="1"/>
        <v>4</v>
      </c>
      <c r="H25" s="8">
        <v>23</v>
      </c>
      <c r="L25">
        <v>23</v>
      </c>
      <c r="M25">
        <f t="shared" si="2"/>
        <v>350</v>
      </c>
      <c r="N25">
        <f t="shared" si="3"/>
        <v>362.54768359643975</v>
      </c>
      <c r="O25">
        <f t="shared" si="4"/>
        <v>337.45231640356025</v>
      </c>
      <c r="P25">
        <v>347.4</v>
      </c>
      <c r="Q25">
        <v>23</v>
      </c>
      <c r="R25">
        <f t="shared" si="5"/>
        <v>3.3176470588235296</v>
      </c>
      <c r="S25">
        <f t="shared" si="6"/>
        <v>7.9976599870538951</v>
      </c>
      <c r="T25">
        <f>0</f>
        <v>0</v>
      </c>
      <c r="U25">
        <f t="shared" si="7"/>
        <v>2</v>
      </c>
    </row>
    <row r="26" spans="1:21" x14ac:dyDescent="0.25">
      <c r="A26" s="2">
        <v>348</v>
      </c>
      <c r="B26" s="2">
        <v>350</v>
      </c>
      <c r="C26" s="2">
        <v>346</v>
      </c>
      <c r="D26" s="2">
        <v>347</v>
      </c>
      <c r="E26" s="2">
        <v>350</v>
      </c>
      <c r="F26" s="2">
        <f t="shared" si="0"/>
        <v>348.2</v>
      </c>
      <c r="G26" s="17">
        <f t="shared" si="1"/>
        <v>4</v>
      </c>
      <c r="H26" s="8">
        <v>24</v>
      </c>
      <c r="L26">
        <v>24</v>
      </c>
      <c r="M26">
        <f t="shared" si="2"/>
        <v>350</v>
      </c>
      <c r="N26">
        <f t="shared" si="3"/>
        <v>362.54768359643975</v>
      </c>
      <c r="O26">
        <f t="shared" si="4"/>
        <v>337.45231640356025</v>
      </c>
      <c r="P26">
        <v>346.8</v>
      </c>
      <c r="Q26">
        <v>24</v>
      </c>
      <c r="R26">
        <f t="shared" si="5"/>
        <v>3.3176470588235296</v>
      </c>
      <c r="S26">
        <f t="shared" si="6"/>
        <v>7.9976599870538951</v>
      </c>
      <c r="T26">
        <f>0</f>
        <v>0</v>
      </c>
      <c r="U26">
        <f t="shared" si="7"/>
        <v>3</v>
      </c>
    </row>
    <row r="27" spans="1:21" x14ac:dyDescent="0.25">
      <c r="A27" s="2">
        <v>348</v>
      </c>
      <c r="B27" s="2">
        <v>348</v>
      </c>
      <c r="C27" s="2">
        <v>346</v>
      </c>
      <c r="D27" s="2">
        <v>346</v>
      </c>
      <c r="E27" s="2">
        <v>349</v>
      </c>
      <c r="F27" s="2">
        <f t="shared" si="0"/>
        <v>347.4</v>
      </c>
      <c r="G27" s="17">
        <f t="shared" si="1"/>
        <v>3</v>
      </c>
      <c r="H27" s="8">
        <v>25</v>
      </c>
      <c r="L27">
        <v>25</v>
      </c>
      <c r="M27">
        <f t="shared" si="2"/>
        <v>350</v>
      </c>
      <c r="N27">
        <f t="shared" si="3"/>
        <v>362.54768359643975</v>
      </c>
      <c r="O27">
        <f t="shared" si="4"/>
        <v>337.45231640356025</v>
      </c>
      <c r="P27">
        <v>347</v>
      </c>
      <c r="Q27">
        <v>25</v>
      </c>
      <c r="R27">
        <f t="shared" si="5"/>
        <v>3.3176470588235296</v>
      </c>
      <c r="S27">
        <f t="shared" si="6"/>
        <v>7.9976599870538951</v>
      </c>
      <c r="T27">
        <f>0</f>
        <v>0</v>
      </c>
      <c r="U27">
        <f t="shared" si="7"/>
        <v>4</v>
      </c>
    </row>
    <row r="28" spans="1:21" x14ac:dyDescent="0.25">
      <c r="A28" s="2">
        <v>344</v>
      </c>
      <c r="B28" s="2">
        <v>344</v>
      </c>
      <c r="C28" s="2">
        <v>345</v>
      </c>
      <c r="D28" s="2">
        <v>343</v>
      </c>
      <c r="E28" s="2">
        <v>346</v>
      </c>
      <c r="F28" s="2">
        <f t="shared" si="0"/>
        <v>344.4</v>
      </c>
      <c r="G28" s="17">
        <f t="shared" si="1"/>
        <v>3</v>
      </c>
      <c r="H28" s="8">
        <v>26</v>
      </c>
      <c r="L28">
        <v>26</v>
      </c>
      <c r="M28">
        <f t="shared" si="2"/>
        <v>350</v>
      </c>
      <c r="N28">
        <f t="shared" si="3"/>
        <v>362.54768359643975</v>
      </c>
      <c r="O28">
        <f t="shared" si="4"/>
        <v>337.45231640356025</v>
      </c>
      <c r="P28">
        <v>348.8</v>
      </c>
      <c r="Q28">
        <v>26</v>
      </c>
      <c r="R28">
        <f t="shared" si="5"/>
        <v>3.3176470588235296</v>
      </c>
      <c r="S28">
        <f t="shared" si="6"/>
        <v>7.9976599870538951</v>
      </c>
      <c r="T28">
        <f>0</f>
        <v>0</v>
      </c>
      <c r="U28">
        <f t="shared" si="7"/>
        <v>3</v>
      </c>
    </row>
    <row r="29" spans="1:21" x14ac:dyDescent="0.25">
      <c r="A29" s="2">
        <v>337</v>
      </c>
      <c r="B29" s="2">
        <v>337</v>
      </c>
      <c r="C29" s="2">
        <v>338</v>
      </c>
      <c r="D29" s="2">
        <v>336</v>
      </c>
      <c r="E29" s="2">
        <v>339</v>
      </c>
      <c r="F29" s="2">
        <f t="shared" si="0"/>
        <v>337.4</v>
      </c>
      <c r="G29" s="17">
        <f t="shared" si="1"/>
        <v>3</v>
      </c>
      <c r="H29" s="8">
        <v>27</v>
      </c>
      <c r="L29">
        <v>27</v>
      </c>
      <c r="M29">
        <f t="shared" si="2"/>
        <v>350</v>
      </c>
      <c r="N29">
        <f t="shared" si="3"/>
        <v>362.54768359643975</v>
      </c>
      <c r="O29">
        <f t="shared" si="4"/>
        <v>337.45231640356025</v>
      </c>
      <c r="P29">
        <v>338.4</v>
      </c>
      <c r="Q29">
        <v>27</v>
      </c>
      <c r="R29">
        <f t="shared" si="5"/>
        <v>3.3176470588235296</v>
      </c>
      <c r="S29">
        <f t="shared" si="6"/>
        <v>7.9976599870538951</v>
      </c>
      <c r="T29">
        <f>0</f>
        <v>0</v>
      </c>
      <c r="U29">
        <f t="shared" si="7"/>
        <v>4</v>
      </c>
    </row>
    <row r="30" spans="1:21" x14ac:dyDescent="0.25">
      <c r="A30" s="2">
        <v>344</v>
      </c>
      <c r="B30" s="2">
        <v>344</v>
      </c>
      <c r="C30" s="2">
        <v>345</v>
      </c>
      <c r="D30" s="2">
        <v>344</v>
      </c>
      <c r="E30" s="2">
        <v>346</v>
      </c>
      <c r="F30" s="2">
        <f t="shared" si="0"/>
        <v>344.6</v>
      </c>
      <c r="G30" s="17">
        <f t="shared" si="1"/>
        <v>2</v>
      </c>
      <c r="H30" s="8">
        <v>28</v>
      </c>
      <c r="L30">
        <v>28</v>
      </c>
      <c r="M30">
        <f t="shared" si="2"/>
        <v>350</v>
      </c>
      <c r="N30">
        <f t="shared" si="3"/>
        <v>362.54768359643975</v>
      </c>
      <c r="O30">
        <f t="shared" si="4"/>
        <v>337.45231640356025</v>
      </c>
      <c r="P30">
        <v>347.8</v>
      </c>
      <c r="Q30">
        <v>28</v>
      </c>
      <c r="R30">
        <f t="shared" si="5"/>
        <v>3.3176470588235296</v>
      </c>
      <c r="S30">
        <f t="shared" si="6"/>
        <v>7.9976599870538951</v>
      </c>
      <c r="T30">
        <f>0</f>
        <v>0</v>
      </c>
      <c r="U30">
        <f t="shared" si="7"/>
        <v>3</v>
      </c>
    </row>
    <row r="31" spans="1:21" x14ac:dyDescent="0.25">
      <c r="A31" s="2">
        <v>345</v>
      </c>
      <c r="B31" s="2">
        <v>345</v>
      </c>
      <c r="C31" s="2">
        <v>346</v>
      </c>
      <c r="D31" s="2">
        <v>345</v>
      </c>
      <c r="E31" s="2">
        <v>348</v>
      </c>
      <c r="F31" s="2">
        <f t="shared" si="0"/>
        <v>345.8</v>
      </c>
      <c r="G31" s="17">
        <f t="shared" si="1"/>
        <v>3</v>
      </c>
      <c r="H31" s="8">
        <v>29</v>
      </c>
      <c r="L31">
        <v>29</v>
      </c>
      <c r="M31">
        <f t="shared" si="2"/>
        <v>350</v>
      </c>
      <c r="N31">
        <f t="shared" si="3"/>
        <v>362.54768359643975</v>
      </c>
      <c r="O31">
        <f t="shared" si="4"/>
        <v>337.45231640356025</v>
      </c>
      <c r="P31">
        <v>347.6</v>
      </c>
      <c r="Q31">
        <v>29</v>
      </c>
      <c r="R31">
        <f t="shared" si="5"/>
        <v>3.3176470588235296</v>
      </c>
      <c r="S31">
        <f t="shared" si="6"/>
        <v>7.9976599870538951</v>
      </c>
      <c r="T31">
        <f>0</f>
        <v>0</v>
      </c>
      <c r="U31">
        <f t="shared" si="7"/>
        <v>2</v>
      </c>
    </row>
    <row r="32" spans="1:21" x14ac:dyDescent="0.25">
      <c r="A32" s="2">
        <v>344</v>
      </c>
      <c r="B32" s="2">
        <v>345</v>
      </c>
      <c r="C32" s="2">
        <v>345</v>
      </c>
      <c r="D32" s="2">
        <v>345</v>
      </c>
      <c r="E32" s="2">
        <v>346</v>
      </c>
      <c r="F32" s="2">
        <f t="shared" si="0"/>
        <v>345</v>
      </c>
      <c r="G32" s="17">
        <f t="shared" si="1"/>
        <v>2</v>
      </c>
      <c r="H32" s="8">
        <v>30</v>
      </c>
      <c r="L32">
        <v>30</v>
      </c>
      <c r="M32">
        <f t="shared" si="2"/>
        <v>350</v>
      </c>
      <c r="N32">
        <f t="shared" si="3"/>
        <v>362.54768359643975</v>
      </c>
      <c r="O32">
        <f t="shared" si="4"/>
        <v>337.45231640356025</v>
      </c>
      <c r="P32">
        <v>346</v>
      </c>
      <c r="Q32">
        <v>30</v>
      </c>
      <c r="R32">
        <f t="shared" si="5"/>
        <v>3.3176470588235296</v>
      </c>
      <c r="S32">
        <f t="shared" si="6"/>
        <v>7.9976599870538951</v>
      </c>
      <c r="T32">
        <f>0</f>
        <v>0</v>
      </c>
      <c r="U32">
        <f t="shared" si="7"/>
        <v>3</v>
      </c>
    </row>
    <row r="33" spans="1:21" x14ac:dyDescent="0.25">
      <c r="A33" s="2">
        <v>345</v>
      </c>
      <c r="B33" s="2">
        <v>345</v>
      </c>
      <c r="C33" s="2">
        <v>345</v>
      </c>
      <c r="D33" s="2">
        <v>344</v>
      </c>
      <c r="E33" s="2">
        <v>347</v>
      </c>
      <c r="F33" s="2">
        <f t="shared" si="0"/>
        <v>345.2</v>
      </c>
      <c r="G33" s="17">
        <f t="shared" si="1"/>
        <v>3</v>
      </c>
      <c r="H33" s="8">
        <v>31</v>
      </c>
      <c r="L33">
        <v>31</v>
      </c>
      <c r="M33">
        <f t="shared" si="2"/>
        <v>350</v>
      </c>
      <c r="N33">
        <f t="shared" si="3"/>
        <v>362.54768359643975</v>
      </c>
      <c r="O33">
        <f t="shared" si="4"/>
        <v>337.45231640356025</v>
      </c>
      <c r="P33">
        <v>347.6</v>
      </c>
      <c r="Q33">
        <v>31</v>
      </c>
      <c r="R33">
        <f t="shared" si="5"/>
        <v>3.3176470588235296</v>
      </c>
      <c r="S33">
        <f t="shared" si="6"/>
        <v>7.9976599870538951</v>
      </c>
      <c r="T33">
        <f>0</f>
        <v>0</v>
      </c>
      <c r="U33">
        <f t="shared" si="7"/>
        <v>3</v>
      </c>
    </row>
    <row r="34" spans="1:21" x14ac:dyDescent="0.25">
      <c r="A34" s="2">
        <v>349</v>
      </c>
      <c r="B34" s="2">
        <v>349</v>
      </c>
      <c r="C34" s="2">
        <v>348</v>
      </c>
      <c r="D34" s="2">
        <v>348</v>
      </c>
      <c r="E34" s="2">
        <v>350</v>
      </c>
      <c r="F34" s="2">
        <f t="shared" si="0"/>
        <v>348.8</v>
      </c>
      <c r="G34" s="17">
        <f t="shared" si="1"/>
        <v>2</v>
      </c>
      <c r="H34" s="8">
        <v>32</v>
      </c>
      <c r="L34">
        <v>32</v>
      </c>
      <c r="M34">
        <f t="shared" si="2"/>
        <v>350</v>
      </c>
      <c r="N34">
        <f t="shared" si="3"/>
        <v>362.54768359643975</v>
      </c>
      <c r="O34">
        <f t="shared" si="4"/>
        <v>337.45231640356025</v>
      </c>
      <c r="P34">
        <v>346.6</v>
      </c>
      <c r="Q34">
        <v>32</v>
      </c>
      <c r="R34">
        <f t="shared" si="5"/>
        <v>3.3176470588235296</v>
      </c>
      <c r="S34">
        <f t="shared" si="6"/>
        <v>7.9976599870538951</v>
      </c>
      <c r="T34">
        <f>0</f>
        <v>0</v>
      </c>
      <c r="U34">
        <f t="shared" si="7"/>
        <v>3</v>
      </c>
    </row>
    <row r="35" spans="1:21" x14ac:dyDescent="0.25">
      <c r="A35" s="2">
        <v>349</v>
      </c>
      <c r="B35" s="2">
        <v>350</v>
      </c>
      <c r="C35" s="2">
        <v>348</v>
      </c>
      <c r="D35" s="2">
        <v>350</v>
      </c>
      <c r="E35" s="2">
        <v>349</v>
      </c>
      <c r="F35" s="2">
        <f t="shared" si="0"/>
        <v>349.2</v>
      </c>
      <c r="G35" s="17">
        <f t="shared" si="1"/>
        <v>2</v>
      </c>
      <c r="H35" s="8">
        <v>33</v>
      </c>
      <c r="L35">
        <v>33</v>
      </c>
      <c r="M35">
        <f t="shared" si="2"/>
        <v>350</v>
      </c>
      <c r="N35">
        <f t="shared" si="3"/>
        <v>362.54768359643975</v>
      </c>
      <c r="O35">
        <f t="shared" si="4"/>
        <v>337.45231640356025</v>
      </c>
      <c r="P35">
        <v>349</v>
      </c>
      <c r="Q35">
        <v>33</v>
      </c>
      <c r="R35">
        <f t="shared" si="5"/>
        <v>3.3176470588235296</v>
      </c>
      <c r="S35">
        <f t="shared" si="6"/>
        <v>7.9976599870538951</v>
      </c>
      <c r="T35">
        <f>0</f>
        <v>0</v>
      </c>
      <c r="U35">
        <f t="shared" si="7"/>
        <v>3</v>
      </c>
    </row>
    <row r="36" spans="1:21" x14ac:dyDescent="0.25">
      <c r="A36" s="2">
        <v>348</v>
      </c>
      <c r="B36" s="2">
        <v>348</v>
      </c>
      <c r="C36" s="2">
        <v>348</v>
      </c>
      <c r="D36" s="2">
        <v>345</v>
      </c>
      <c r="E36" s="2">
        <v>349</v>
      </c>
      <c r="F36" s="2">
        <f t="shared" si="0"/>
        <v>347.6</v>
      </c>
      <c r="G36" s="17">
        <f t="shared" si="1"/>
        <v>4</v>
      </c>
      <c r="H36" s="8">
        <v>34</v>
      </c>
      <c r="L36">
        <v>34</v>
      </c>
      <c r="M36">
        <f t="shared" si="2"/>
        <v>350</v>
      </c>
      <c r="N36">
        <f t="shared" si="3"/>
        <v>362.54768359643975</v>
      </c>
      <c r="O36">
        <f t="shared" si="4"/>
        <v>337.45231640356025</v>
      </c>
      <c r="P36">
        <v>349.8</v>
      </c>
      <c r="Q36">
        <v>34</v>
      </c>
      <c r="R36">
        <f t="shared" si="5"/>
        <v>3.3176470588235296</v>
      </c>
      <c r="S36">
        <f t="shared" si="6"/>
        <v>7.9976599870538951</v>
      </c>
      <c r="T36">
        <f>0</f>
        <v>0</v>
      </c>
      <c r="U36">
        <f t="shared" si="7"/>
        <v>3</v>
      </c>
    </row>
    <row r="37" spans="1:21" x14ac:dyDescent="0.25">
      <c r="A37" s="2">
        <v>348</v>
      </c>
      <c r="B37" s="2">
        <v>349</v>
      </c>
      <c r="C37" s="2">
        <v>348</v>
      </c>
      <c r="D37" s="2">
        <v>345</v>
      </c>
      <c r="E37" s="2">
        <v>348</v>
      </c>
      <c r="F37" s="2">
        <f t="shared" si="0"/>
        <v>347.6</v>
      </c>
      <c r="G37" s="17">
        <f t="shared" si="1"/>
        <v>4</v>
      </c>
      <c r="H37" s="8">
        <v>35</v>
      </c>
      <c r="L37">
        <v>35</v>
      </c>
      <c r="M37">
        <f t="shared" si="2"/>
        <v>350</v>
      </c>
      <c r="N37">
        <f t="shared" si="3"/>
        <v>362.54768359643975</v>
      </c>
      <c r="O37">
        <f t="shared" si="4"/>
        <v>337.45231640356025</v>
      </c>
      <c r="P37">
        <v>349.6</v>
      </c>
      <c r="Q37">
        <v>35</v>
      </c>
      <c r="R37">
        <f t="shared" si="5"/>
        <v>3.3176470588235296</v>
      </c>
      <c r="S37">
        <f t="shared" si="6"/>
        <v>7.9976599870538951</v>
      </c>
      <c r="T37">
        <f>0</f>
        <v>0</v>
      </c>
      <c r="U37">
        <f t="shared" si="7"/>
        <v>3</v>
      </c>
    </row>
    <row r="38" spans="1:21" x14ac:dyDescent="0.25">
      <c r="A38" s="2">
        <v>354</v>
      </c>
      <c r="B38" s="2">
        <v>350</v>
      </c>
      <c r="C38" s="2">
        <v>360</v>
      </c>
      <c r="D38" s="2">
        <v>350</v>
      </c>
      <c r="E38" s="2">
        <v>359</v>
      </c>
      <c r="F38" s="2">
        <f t="shared" si="0"/>
        <v>354.6</v>
      </c>
      <c r="G38" s="17">
        <f t="shared" si="1"/>
        <v>10</v>
      </c>
      <c r="H38" s="8">
        <v>36</v>
      </c>
      <c r="L38">
        <v>36</v>
      </c>
      <c r="M38">
        <f t="shared" si="2"/>
        <v>350</v>
      </c>
      <c r="N38">
        <f t="shared" si="3"/>
        <v>362.54768359643975</v>
      </c>
      <c r="O38">
        <f t="shared" si="4"/>
        <v>337.45231640356025</v>
      </c>
      <c r="P38">
        <v>348</v>
      </c>
      <c r="Q38">
        <v>36</v>
      </c>
      <c r="R38">
        <f t="shared" si="5"/>
        <v>3.3176470588235296</v>
      </c>
      <c r="S38">
        <f t="shared" si="6"/>
        <v>7.9976599870538951</v>
      </c>
      <c r="T38">
        <f>0</f>
        <v>0</v>
      </c>
      <c r="U38">
        <f t="shared" si="7"/>
        <v>4</v>
      </c>
    </row>
    <row r="39" spans="1:21" x14ac:dyDescent="0.25">
      <c r="A39" s="2">
        <v>346</v>
      </c>
      <c r="B39" s="2">
        <v>344</v>
      </c>
      <c r="C39" s="2">
        <v>344</v>
      </c>
      <c r="D39" s="2">
        <v>342</v>
      </c>
      <c r="E39" s="2">
        <v>345</v>
      </c>
      <c r="F39" s="2">
        <f t="shared" si="0"/>
        <v>344.2</v>
      </c>
      <c r="G39" s="17">
        <f t="shared" si="1"/>
        <v>4</v>
      </c>
      <c r="H39" s="8">
        <v>37</v>
      </c>
      <c r="L39">
        <v>37</v>
      </c>
      <c r="M39">
        <f t="shared" si="2"/>
        <v>350</v>
      </c>
      <c r="N39">
        <f t="shared" si="3"/>
        <v>362.54768359643975</v>
      </c>
      <c r="O39">
        <f t="shared" si="4"/>
        <v>337.45231640356025</v>
      </c>
      <c r="P39">
        <v>349</v>
      </c>
      <c r="Q39">
        <v>37</v>
      </c>
      <c r="R39">
        <f t="shared" si="5"/>
        <v>3.3176470588235296</v>
      </c>
      <c r="S39">
        <f t="shared" si="6"/>
        <v>7.9976599870538951</v>
      </c>
      <c r="T39">
        <f>0</f>
        <v>0</v>
      </c>
      <c r="U39">
        <f t="shared" si="7"/>
        <v>3</v>
      </c>
    </row>
    <row r="40" spans="1:21" x14ac:dyDescent="0.25">
      <c r="A40" s="2">
        <v>350</v>
      </c>
      <c r="B40" s="2">
        <v>351</v>
      </c>
      <c r="C40" s="2">
        <v>351</v>
      </c>
      <c r="D40" s="2">
        <v>352</v>
      </c>
      <c r="E40" s="2">
        <v>354</v>
      </c>
      <c r="F40" s="2">
        <f t="shared" si="0"/>
        <v>351.6</v>
      </c>
      <c r="G40" s="17">
        <f t="shared" si="1"/>
        <v>4</v>
      </c>
      <c r="H40" s="8">
        <v>38</v>
      </c>
      <c r="L40">
        <v>38</v>
      </c>
      <c r="M40">
        <f t="shared" si="2"/>
        <v>350</v>
      </c>
      <c r="N40">
        <f t="shared" si="3"/>
        <v>362.54768359643975</v>
      </c>
      <c r="O40">
        <f t="shared" si="4"/>
        <v>337.45231640356025</v>
      </c>
      <c r="P40">
        <v>346.6</v>
      </c>
      <c r="Q40">
        <v>38</v>
      </c>
      <c r="R40">
        <f t="shared" si="5"/>
        <v>3.3176470588235296</v>
      </c>
      <c r="S40">
        <f t="shared" si="6"/>
        <v>7.9976599870538951</v>
      </c>
      <c r="T40">
        <f>0</f>
        <v>0</v>
      </c>
      <c r="U40">
        <f t="shared" si="7"/>
        <v>3</v>
      </c>
    </row>
    <row r="41" spans="1:21" x14ac:dyDescent="0.25">
      <c r="A41" s="2">
        <v>342</v>
      </c>
      <c r="B41" s="2">
        <v>342</v>
      </c>
      <c r="C41" s="2">
        <v>343</v>
      </c>
      <c r="D41" s="2">
        <v>340</v>
      </c>
      <c r="E41" s="2">
        <v>344</v>
      </c>
      <c r="F41" s="2">
        <f t="shared" si="0"/>
        <v>342.2</v>
      </c>
      <c r="G41" s="17">
        <f t="shared" si="1"/>
        <v>4</v>
      </c>
      <c r="H41" s="8">
        <v>39</v>
      </c>
      <c r="L41">
        <v>39</v>
      </c>
      <c r="M41">
        <f t="shared" si="2"/>
        <v>350</v>
      </c>
      <c r="N41">
        <f t="shared" si="3"/>
        <v>362.54768359643975</v>
      </c>
      <c r="O41">
        <f t="shared" si="4"/>
        <v>337.45231640356025</v>
      </c>
      <c r="P41">
        <v>350.4</v>
      </c>
      <c r="Q41">
        <v>39</v>
      </c>
      <c r="R41">
        <f t="shared" si="5"/>
        <v>3.3176470588235296</v>
      </c>
      <c r="S41">
        <f t="shared" si="6"/>
        <v>7.9976599870538951</v>
      </c>
      <c r="T41">
        <f>0</f>
        <v>0</v>
      </c>
      <c r="U41">
        <f t="shared" si="7"/>
        <v>4</v>
      </c>
    </row>
    <row r="42" spans="1:21" x14ac:dyDescent="0.25">
      <c r="A42" s="2">
        <v>349</v>
      </c>
      <c r="B42" s="2">
        <v>349</v>
      </c>
      <c r="C42" s="2">
        <v>349</v>
      </c>
      <c r="D42" s="2">
        <v>347</v>
      </c>
      <c r="E42" s="2">
        <v>351</v>
      </c>
      <c r="F42" s="2">
        <f t="shared" si="0"/>
        <v>349</v>
      </c>
      <c r="G42" s="17">
        <f t="shared" si="1"/>
        <v>4</v>
      </c>
      <c r="H42" s="8">
        <v>40</v>
      </c>
      <c r="L42">
        <v>40</v>
      </c>
      <c r="M42">
        <f t="shared" si="2"/>
        <v>350</v>
      </c>
      <c r="N42">
        <f t="shared" si="3"/>
        <v>362.54768359643975</v>
      </c>
      <c r="O42">
        <f t="shared" si="4"/>
        <v>337.45231640356025</v>
      </c>
      <c r="P42">
        <v>348.6</v>
      </c>
      <c r="Q42">
        <v>40</v>
      </c>
      <c r="R42">
        <f t="shared" si="5"/>
        <v>3.3176470588235296</v>
      </c>
      <c r="S42">
        <f t="shared" si="6"/>
        <v>7.9976599870538951</v>
      </c>
      <c r="T42">
        <f>0</f>
        <v>0</v>
      </c>
      <c r="U42">
        <f t="shared" si="7"/>
        <v>5</v>
      </c>
    </row>
    <row r="43" spans="1:21" x14ac:dyDescent="0.25">
      <c r="A43" s="2">
        <v>349</v>
      </c>
      <c r="B43" s="2">
        <v>348</v>
      </c>
      <c r="C43" s="2">
        <v>348</v>
      </c>
      <c r="D43" s="2">
        <v>347</v>
      </c>
      <c r="E43" s="2">
        <v>350</v>
      </c>
      <c r="F43" s="2">
        <f t="shared" si="0"/>
        <v>348.4</v>
      </c>
      <c r="G43" s="17">
        <f t="shared" si="1"/>
        <v>3</v>
      </c>
      <c r="H43" s="8">
        <v>41</v>
      </c>
    </row>
    <row r="44" spans="1:21" x14ac:dyDescent="0.25">
      <c r="A44" s="2">
        <v>349</v>
      </c>
      <c r="B44" s="2">
        <v>349</v>
      </c>
      <c r="C44" s="2">
        <v>347</v>
      </c>
      <c r="D44" s="2">
        <v>350</v>
      </c>
      <c r="E44" s="2">
        <v>349</v>
      </c>
      <c r="F44" s="2">
        <f t="shared" si="0"/>
        <v>348.8</v>
      </c>
      <c r="G44" s="17">
        <f t="shared" si="1"/>
        <v>3</v>
      </c>
      <c r="H44" s="8">
        <v>42</v>
      </c>
    </row>
    <row r="45" spans="1:21" x14ac:dyDescent="0.25">
      <c r="A45" s="2">
        <v>348</v>
      </c>
      <c r="B45" s="2">
        <v>348</v>
      </c>
      <c r="C45" s="2">
        <v>347</v>
      </c>
      <c r="D45" s="2">
        <v>347</v>
      </c>
      <c r="E45" s="2">
        <v>349</v>
      </c>
      <c r="F45" s="2">
        <f t="shared" si="0"/>
        <v>347.8</v>
      </c>
      <c r="G45" s="17">
        <f t="shared" si="1"/>
        <v>2</v>
      </c>
      <c r="H45" s="8">
        <v>43</v>
      </c>
    </row>
    <row r="46" spans="1:21" x14ac:dyDescent="0.25">
      <c r="A46" s="2">
        <v>349</v>
      </c>
      <c r="B46" s="2">
        <v>349</v>
      </c>
      <c r="C46" s="2">
        <v>349</v>
      </c>
      <c r="D46" s="2">
        <v>346</v>
      </c>
      <c r="E46" s="2">
        <v>350</v>
      </c>
      <c r="F46" s="2">
        <f t="shared" si="0"/>
        <v>348.6</v>
      </c>
      <c r="G46" s="17">
        <f t="shared" si="1"/>
        <v>4</v>
      </c>
      <c r="H46" s="8">
        <v>44</v>
      </c>
    </row>
    <row r="47" spans="1:21" x14ac:dyDescent="0.25">
      <c r="A47" s="2">
        <v>339</v>
      </c>
      <c r="B47" s="2">
        <v>340</v>
      </c>
      <c r="C47" s="2">
        <v>341</v>
      </c>
      <c r="D47" s="2">
        <v>338</v>
      </c>
      <c r="E47" s="2">
        <v>342</v>
      </c>
      <c r="F47" s="2">
        <f t="shared" si="0"/>
        <v>340</v>
      </c>
      <c r="G47" s="17">
        <f t="shared" si="1"/>
        <v>4</v>
      </c>
      <c r="H47" s="8">
        <v>45</v>
      </c>
    </row>
    <row r="48" spans="1:21" x14ac:dyDescent="0.25">
      <c r="A48" s="2">
        <v>350</v>
      </c>
      <c r="B48" s="2">
        <v>350</v>
      </c>
      <c r="C48" s="2">
        <v>348</v>
      </c>
      <c r="D48" s="2">
        <v>347</v>
      </c>
      <c r="E48" s="2">
        <v>351</v>
      </c>
      <c r="F48" s="2">
        <f t="shared" si="0"/>
        <v>349.2</v>
      </c>
      <c r="G48" s="17">
        <f t="shared" si="1"/>
        <v>4</v>
      </c>
      <c r="H48" s="8">
        <v>46</v>
      </c>
    </row>
    <row r="49" spans="1:8" x14ac:dyDescent="0.25">
      <c r="A49" s="2">
        <v>349</v>
      </c>
      <c r="B49" s="2">
        <v>350</v>
      </c>
      <c r="C49" s="2">
        <v>349</v>
      </c>
      <c r="D49" s="2">
        <v>349</v>
      </c>
      <c r="E49" s="2">
        <v>351</v>
      </c>
      <c r="F49" s="2">
        <f t="shared" si="0"/>
        <v>349.6</v>
      </c>
      <c r="G49" s="17">
        <f t="shared" si="1"/>
        <v>2</v>
      </c>
      <c r="H49" s="8">
        <v>47</v>
      </c>
    </row>
    <row r="50" spans="1:8" x14ac:dyDescent="0.25">
      <c r="A50" s="2">
        <v>343</v>
      </c>
      <c r="B50" s="2">
        <v>343</v>
      </c>
      <c r="C50" s="2">
        <v>343</v>
      </c>
      <c r="D50" s="2">
        <v>342</v>
      </c>
      <c r="E50" s="2">
        <v>345</v>
      </c>
      <c r="F50" s="2">
        <f t="shared" si="0"/>
        <v>343.2</v>
      </c>
      <c r="G50" s="17">
        <f t="shared" si="1"/>
        <v>3</v>
      </c>
      <c r="H50" s="8">
        <v>48</v>
      </c>
    </row>
    <row r="51" spans="1:8" x14ac:dyDescent="0.25">
      <c r="A51" s="2">
        <v>342</v>
      </c>
      <c r="B51" s="2">
        <v>344</v>
      </c>
      <c r="C51" s="2">
        <v>345</v>
      </c>
      <c r="D51" s="2">
        <v>342</v>
      </c>
      <c r="E51" s="2">
        <v>345</v>
      </c>
      <c r="F51" s="2">
        <f t="shared" si="0"/>
        <v>343.6</v>
      </c>
      <c r="G51" s="17">
        <f t="shared" si="1"/>
        <v>3</v>
      </c>
      <c r="H51" s="8">
        <v>49</v>
      </c>
    </row>
    <row r="52" spans="1:8" x14ac:dyDescent="0.25">
      <c r="A52" s="2">
        <v>350</v>
      </c>
      <c r="B52" s="2">
        <v>350</v>
      </c>
      <c r="C52" s="2">
        <v>349</v>
      </c>
      <c r="D52" s="2">
        <v>347</v>
      </c>
      <c r="E52" s="2">
        <v>350</v>
      </c>
      <c r="F52" s="2">
        <f t="shared" si="0"/>
        <v>349.2</v>
      </c>
      <c r="G52" s="17">
        <f t="shared" si="1"/>
        <v>3</v>
      </c>
      <c r="H52" s="8">
        <v>50</v>
      </c>
    </row>
    <row r="53" spans="1:8" x14ac:dyDescent="0.25">
      <c r="A53" s="2">
        <v>350</v>
      </c>
      <c r="B53" s="2">
        <v>350</v>
      </c>
      <c r="C53" s="2">
        <v>349</v>
      </c>
      <c r="D53" s="2">
        <v>348</v>
      </c>
      <c r="E53" s="2">
        <v>350</v>
      </c>
      <c r="F53" s="2">
        <f t="shared" si="0"/>
        <v>349.4</v>
      </c>
      <c r="G53" s="17">
        <f t="shared" si="1"/>
        <v>2</v>
      </c>
      <c r="H53" s="8">
        <v>51</v>
      </c>
    </row>
    <row r="54" spans="1:8" x14ac:dyDescent="0.25">
      <c r="A54" s="2">
        <v>355</v>
      </c>
      <c r="B54" s="2">
        <v>354</v>
      </c>
      <c r="C54" s="2">
        <v>355</v>
      </c>
      <c r="D54" s="2">
        <v>353</v>
      </c>
      <c r="E54" s="2">
        <v>356</v>
      </c>
      <c r="F54" s="2">
        <f t="shared" si="0"/>
        <v>354.6</v>
      </c>
      <c r="G54" s="17">
        <f t="shared" si="1"/>
        <v>3</v>
      </c>
      <c r="H54" s="8">
        <v>52</v>
      </c>
    </row>
    <row r="55" spans="1:8" x14ac:dyDescent="0.25">
      <c r="A55" s="2">
        <v>349</v>
      </c>
      <c r="B55" s="2">
        <v>349</v>
      </c>
      <c r="C55" s="2">
        <v>350</v>
      </c>
      <c r="D55" s="2">
        <v>347</v>
      </c>
      <c r="E55" s="2">
        <v>350</v>
      </c>
      <c r="F55" s="2">
        <f t="shared" si="0"/>
        <v>349</v>
      </c>
      <c r="G55" s="17">
        <f t="shared" si="1"/>
        <v>3</v>
      </c>
      <c r="H55" s="8">
        <v>53</v>
      </c>
    </row>
    <row r="56" spans="1:8" x14ac:dyDescent="0.25">
      <c r="A56" s="2">
        <v>351</v>
      </c>
      <c r="B56" s="2">
        <v>351</v>
      </c>
      <c r="C56" s="2">
        <v>350</v>
      </c>
      <c r="D56" s="2">
        <v>348</v>
      </c>
      <c r="E56" s="2">
        <v>352</v>
      </c>
      <c r="F56" s="2">
        <f t="shared" si="0"/>
        <v>350.4</v>
      </c>
      <c r="G56" s="17">
        <f t="shared" si="1"/>
        <v>4</v>
      </c>
      <c r="H56" s="8">
        <v>54</v>
      </c>
    </row>
    <row r="57" spans="1:8" x14ac:dyDescent="0.25">
      <c r="A57" s="2">
        <v>350</v>
      </c>
      <c r="B57" s="2">
        <v>350</v>
      </c>
      <c r="C57" s="2">
        <v>350</v>
      </c>
      <c r="D57" s="2">
        <v>348</v>
      </c>
      <c r="E57" s="2">
        <v>351</v>
      </c>
      <c r="F57" s="2">
        <f t="shared" si="0"/>
        <v>349.8</v>
      </c>
      <c r="G57" s="17">
        <f t="shared" si="1"/>
        <v>3</v>
      </c>
      <c r="H57" s="8">
        <v>55</v>
      </c>
    </row>
    <row r="58" spans="1:8" x14ac:dyDescent="0.25">
      <c r="A58" s="2">
        <v>345</v>
      </c>
      <c r="B58" s="2">
        <v>346</v>
      </c>
      <c r="C58" s="2">
        <v>355</v>
      </c>
      <c r="D58" s="2">
        <v>345</v>
      </c>
      <c r="E58" s="2">
        <v>356</v>
      </c>
      <c r="F58" s="2">
        <f t="shared" si="0"/>
        <v>349.4</v>
      </c>
      <c r="G58" s="17">
        <f t="shared" si="1"/>
        <v>11</v>
      </c>
      <c r="H58" s="8">
        <v>56</v>
      </c>
    </row>
    <row r="59" spans="1:8" x14ac:dyDescent="0.25">
      <c r="A59" s="2">
        <v>345</v>
      </c>
      <c r="B59" s="2">
        <v>346</v>
      </c>
      <c r="C59" s="2">
        <v>354</v>
      </c>
      <c r="D59" s="2">
        <v>346</v>
      </c>
      <c r="E59" s="2">
        <v>355</v>
      </c>
      <c r="F59" s="2">
        <f t="shared" si="0"/>
        <v>349.2</v>
      </c>
      <c r="G59" s="17">
        <f t="shared" si="1"/>
        <v>10</v>
      </c>
      <c r="H59" s="8">
        <v>57</v>
      </c>
    </row>
    <row r="60" spans="1:8" x14ac:dyDescent="0.25">
      <c r="A60" s="2">
        <v>348</v>
      </c>
      <c r="B60" s="2">
        <v>345</v>
      </c>
      <c r="C60" s="2">
        <v>348</v>
      </c>
      <c r="D60" s="2">
        <v>346</v>
      </c>
      <c r="E60" s="2">
        <v>348</v>
      </c>
      <c r="F60" s="2">
        <f t="shared" si="0"/>
        <v>347</v>
      </c>
      <c r="G60" s="17">
        <f t="shared" si="1"/>
        <v>3</v>
      </c>
      <c r="H60" s="8">
        <v>58</v>
      </c>
    </row>
    <row r="61" spans="1:8" x14ac:dyDescent="0.25">
      <c r="A61" s="2">
        <v>348</v>
      </c>
      <c r="B61" s="2">
        <v>348</v>
      </c>
      <c r="C61" s="2">
        <v>348</v>
      </c>
      <c r="D61" s="2">
        <v>346</v>
      </c>
      <c r="E61" s="2">
        <v>349</v>
      </c>
      <c r="F61" s="2">
        <f t="shared" si="0"/>
        <v>347.8</v>
      </c>
      <c r="G61" s="17">
        <f t="shared" si="1"/>
        <v>3</v>
      </c>
      <c r="H61" s="8">
        <v>59</v>
      </c>
    </row>
    <row r="62" spans="1:8" x14ac:dyDescent="0.25">
      <c r="A62" s="2">
        <v>352</v>
      </c>
      <c r="B62" s="2">
        <v>348</v>
      </c>
      <c r="C62" s="2">
        <v>349</v>
      </c>
      <c r="D62" s="2">
        <v>350</v>
      </c>
      <c r="E62" s="2">
        <v>353</v>
      </c>
      <c r="F62" s="2">
        <f t="shared" si="0"/>
        <v>350.4</v>
      </c>
      <c r="G62" s="17">
        <f t="shared" si="1"/>
        <v>5</v>
      </c>
      <c r="H62" s="8">
        <v>60</v>
      </c>
    </row>
    <row r="63" spans="1:8" x14ac:dyDescent="0.25">
      <c r="A63" s="2">
        <v>350</v>
      </c>
      <c r="B63" s="2">
        <v>350</v>
      </c>
      <c r="C63" s="2">
        <v>348</v>
      </c>
      <c r="D63" s="2">
        <v>350</v>
      </c>
      <c r="E63" s="2">
        <v>351</v>
      </c>
      <c r="F63" s="2">
        <f t="shared" si="0"/>
        <v>349.8</v>
      </c>
      <c r="G63" s="17">
        <f t="shared" si="1"/>
        <v>3</v>
      </c>
      <c r="H63" s="8">
        <v>61</v>
      </c>
    </row>
    <row r="64" spans="1:8" x14ac:dyDescent="0.25">
      <c r="A64" s="2">
        <v>350</v>
      </c>
      <c r="B64" s="2">
        <v>350</v>
      </c>
      <c r="C64" s="2">
        <v>348</v>
      </c>
      <c r="D64" s="2">
        <v>350</v>
      </c>
      <c r="E64" s="2">
        <v>351</v>
      </c>
      <c r="F64" s="2">
        <f t="shared" si="0"/>
        <v>349.8</v>
      </c>
      <c r="G64" s="17">
        <f t="shared" si="1"/>
        <v>3</v>
      </c>
      <c r="H64" s="8">
        <v>62</v>
      </c>
    </row>
    <row r="65" spans="1:8" x14ac:dyDescent="0.25">
      <c r="A65" s="2">
        <v>348</v>
      </c>
      <c r="B65" s="2">
        <v>347</v>
      </c>
      <c r="C65" s="2">
        <v>346</v>
      </c>
      <c r="D65" s="2">
        <v>344</v>
      </c>
      <c r="E65" s="2">
        <v>348</v>
      </c>
      <c r="F65" s="2">
        <f t="shared" si="0"/>
        <v>346.6</v>
      </c>
      <c r="G65" s="17">
        <f t="shared" si="1"/>
        <v>4</v>
      </c>
      <c r="H65" s="8">
        <v>63</v>
      </c>
    </row>
    <row r="66" spans="1:8" x14ac:dyDescent="0.25">
      <c r="A66" s="2">
        <v>348</v>
      </c>
      <c r="B66" s="2">
        <v>349</v>
      </c>
      <c r="C66" s="2">
        <v>348</v>
      </c>
      <c r="D66" s="2">
        <v>348</v>
      </c>
      <c r="E66" s="2">
        <v>350</v>
      </c>
      <c r="F66" s="2">
        <f t="shared" si="0"/>
        <v>348.6</v>
      </c>
      <c r="G66" s="17">
        <f t="shared" si="1"/>
        <v>2</v>
      </c>
      <c r="H66" s="8">
        <v>64</v>
      </c>
    </row>
    <row r="67" spans="1:8" x14ac:dyDescent="0.25">
      <c r="A67" s="2">
        <v>351</v>
      </c>
      <c r="B67" s="2">
        <v>351</v>
      </c>
      <c r="C67" s="2">
        <v>350</v>
      </c>
      <c r="D67" s="2">
        <v>349</v>
      </c>
      <c r="E67" s="2">
        <v>352</v>
      </c>
      <c r="F67" s="2">
        <f t="shared" si="0"/>
        <v>350.6</v>
      </c>
      <c r="G67" s="17">
        <f t="shared" si="1"/>
        <v>3</v>
      </c>
      <c r="H67" s="8">
        <v>65</v>
      </c>
    </row>
    <row r="68" spans="1:8" x14ac:dyDescent="0.25">
      <c r="A68" s="2">
        <v>347</v>
      </c>
      <c r="B68" s="2">
        <v>348</v>
      </c>
      <c r="C68" s="2">
        <v>349</v>
      </c>
      <c r="D68" s="2">
        <v>346</v>
      </c>
      <c r="E68" s="2">
        <v>349</v>
      </c>
      <c r="F68" s="2">
        <f t="shared" ref="F68:F87" si="8">AVERAGE(A68:E68)</f>
        <v>347.8</v>
      </c>
      <c r="G68" s="17">
        <f t="shared" ref="G68:G87" si="9">MAX(A68:E68)-MIN(A68:E68)</f>
        <v>3</v>
      </c>
      <c r="H68" s="8">
        <v>66</v>
      </c>
    </row>
    <row r="69" spans="1:8" x14ac:dyDescent="0.25">
      <c r="A69" s="2">
        <v>349</v>
      </c>
      <c r="B69" s="2">
        <v>349</v>
      </c>
      <c r="C69" s="2">
        <v>348</v>
      </c>
      <c r="D69" s="2">
        <v>347</v>
      </c>
      <c r="E69" s="2">
        <v>349</v>
      </c>
      <c r="F69" s="2">
        <f t="shared" si="8"/>
        <v>348.4</v>
      </c>
      <c r="G69" s="17">
        <f t="shared" si="9"/>
        <v>2</v>
      </c>
      <c r="H69" s="8">
        <v>67</v>
      </c>
    </row>
    <row r="70" spans="1:8" x14ac:dyDescent="0.25">
      <c r="A70" s="2">
        <v>347</v>
      </c>
      <c r="B70" s="2">
        <v>348</v>
      </c>
      <c r="C70" s="2">
        <v>348</v>
      </c>
      <c r="D70" s="2">
        <v>346</v>
      </c>
      <c r="E70" s="2">
        <v>348</v>
      </c>
      <c r="F70" s="2">
        <f t="shared" si="8"/>
        <v>347.4</v>
      </c>
      <c r="G70" s="17">
        <f t="shared" si="9"/>
        <v>2</v>
      </c>
      <c r="H70" s="8">
        <v>68</v>
      </c>
    </row>
    <row r="71" spans="1:8" x14ac:dyDescent="0.25">
      <c r="A71" s="2">
        <v>347</v>
      </c>
      <c r="B71" s="2">
        <v>347</v>
      </c>
      <c r="C71" s="2">
        <v>347</v>
      </c>
      <c r="D71" s="2">
        <v>345</v>
      </c>
      <c r="E71" s="2">
        <v>348</v>
      </c>
      <c r="F71" s="2">
        <f t="shared" si="8"/>
        <v>346.8</v>
      </c>
      <c r="G71" s="17">
        <f t="shared" si="9"/>
        <v>3</v>
      </c>
      <c r="H71" s="8">
        <v>69</v>
      </c>
    </row>
    <row r="72" spans="1:8" x14ac:dyDescent="0.25">
      <c r="A72" s="2">
        <v>347</v>
      </c>
      <c r="B72" s="2">
        <v>347</v>
      </c>
      <c r="C72" s="2">
        <v>345</v>
      </c>
      <c r="D72" s="2">
        <v>349</v>
      </c>
      <c r="E72" s="2">
        <v>347</v>
      </c>
      <c r="F72" s="2">
        <f t="shared" si="8"/>
        <v>347</v>
      </c>
      <c r="G72" s="17">
        <f t="shared" si="9"/>
        <v>4</v>
      </c>
      <c r="H72" s="8">
        <v>70</v>
      </c>
    </row>
    <row r="73" spans="1:8" x14ac:dyDescent="0.25">
      <c r="A73" s="2">
        <v>349</v>
      </c>
      <c r="B73" s="2">
        <v>349</v>
      </c>
      <c r="C73" s="2">
        <v>349</v>
      </c>
      <c r="D73" s="2">
        <v>347</v>
      </c>
      <c r="E73" s="2">
        <v>350</v>
      </c>
      <c r="F73" s="2">
        <f t="shared" si="8"/>
        <v>348.8</v>
      </c>
      <c r="G73" s="17">
        <f t="shared" si="9"/>
        <v>3</v>
      </c>
      <c r="H73" s="8">
        <v>71</v>
      </c>
    </row>
    <row r="74" spans="1:8" x14ac:dyDescent="0.25">
      <c r="A74" s="2">
        <v>338</v>
      </c>
      <c r="B74" s="2">
        <v>338</v>
      </c>
      <c r="C74" s="2">
        <v>340</v>
      </c>
      <c r="D74" s="2">
        <v>336</v>
      </c>
      <c r="E74" s="2">
        <v>340</v>
      </c>
      <c r="F74" s="2">
        <f t="shared" si="8"/>
        <v>338.4</v>
      </c>
      <c r="G74" s="17">
        <f t="shared" si="9"/>
        <v>4</v>
      </c>
      <c r="H74" s="8">
        <v>72</v>
      </c>
    </row>
    <row r="75" spans="1:8" x14ac:dyDescent="0.25">
      <c r="A75" s="2">
        <v>348</v>
      </c>
      <c r="B75" s="2">
        <v>348</v>
      </c>
      <c r="C75" s="2">
        <v>348</v>
      </c>
      <c r="D75" s="2">
        <v>346</v>
      </c>
      <c r="E75" s="2">
        <v>349</v>
      </c>
      <c r="F75" s="2">
        <f t="shared" si="8"/>
        <v>347.8</v>
      </c>
      <c r="G75" s="17">
        <f t="shared" si="9"/>
        <v>3</v>
      </c>
      <c r="H75" s="8">
        <v>73</v>
      </c>
    </row>
    <row r="76" spans="1:8" x14ac:dyDescent="0.25">
      <c r="A76" s="2">
        <v>348</v>
      </c>
      <c r="B76" s="2">
        <v>348</v>
      </c>
      <c r="C76" s="2">
        <v>348</v>
      </c>
      <c r="D76" s="2">
        <v>346</v>
      </c>
      <c r="E76" s="2">
        <v>348</v>
      </c>
      <c r="F76" s="2">
        <f t="shared" si="8"/>
        <v>347.6</v>
      </c>
      <c r="G76" s="17">
        <f t="shared" si="9"/>
        <v>2</v>
      </c>
      <c r="H76" s="8">
        <v>74</v>
      </c>
    </row>
    <row r="77" spans="1:8" x14ac:dyDescent="0.25">
      <c r="A77" s="2">
        <v>346</v>
      </c>
      <c r="B77" s="2">
        <v>346</v>
      </c>
      <c r="C77" s="2">
        <v>347</v>
      </c>
      <c r="D77" s="2">
        <v>344</v>
      </c>
      <c r="E77" s="2">
        <v>347</v>
      </c>
      <c r="F77" s="2">
        <f t="shared" si="8"/>
        <v>346</v>
      </c>
      <c r="G77" s="17">
        <f t="shared" si="9"/>
        <v>3</v>
      </c>
      <c r="H77" s="8">
        <v>75</v>
      </c>
    </row>
    <row r="78" spans="1:8" x14ac:dyDescent="0.25">
      <c r="A78" s="2">
        <v>348</v>
      </c>
      <c r="B78" s="2">
        <v>348</v>
      </c>
      <c r="C78" s="2">
        <v>347</v>
      </c>
      <c r="D78" s="2">
        <v>346</v>
      </c>
      <c r="E78" s="2">
        <v>349</v>
      </c>
      <c r="F78" s="2">
        <f t="shared" si="8"/>
        <v>347.6</v>
      </c>
      <c r="G78" s="17">
        <f t="shared" si="9"/>
        <v>3</v>
      </c>
      <c r="H78" s="8">
        <v>76</v>
      </c>
    </row>
    <row r="79" spans="1:8" x14ac:dyDescent="0.25">
      <c r="A79" s="2">
        <v>346</v>
      </c>
      <c r="B79" s="2">
        <v>347</v>
      </c>
      <c r="C79" s="2">
        <v>347</v>
      </c>
      <c r="D79" s="2">
        <v>345</v>
      </c>
      <c r="E79" s="2">
        <v>348</v>
      </c>
      <c r="F79" s="2">
        <f t="shared" si="8"/>
        <v>346.6</v>
      </c>
      <c r="G79" s="17">
        <f t="shared" si="9"/>
        <v>3</v>
      </c>
      <c r="H79" s="8">
        <v>77</v>
      </c>
    </row>
    <row r="80" spans="1:8" x14ac:dyDescent="0.25">
      <c r="A80" s="2">
        <v>350</v>
      </c>
      <c r="B80" s="2">
        <v>349</v>
      </c>
      <c r="C80" s="2">
        <v>349</v>
      </c>
      <c r="D80" s="2">
        <v>347</v>
      </c>
      <c r="E80" s="2">
        <v>350</v>
      </c>
      <c r="F80" s="2">
        <f t="shared" si="8"/>
        <v>349</v>
      </c>
      <c r="G80" s="17">
        <f t="shared" si="9"/>
        <v>3</v>
      </c>
      <c r="H80" s="8">
        <v>78</v>
      </c>
    </row>
    <row r="81" spans="1:8" x14ac:dyDescent="0.25">
      <c r="A81" s="2">
        <v>350</v>
      </c>
      <c r="B81" s="2">
        <v>350</v>
      </c>
      <c r="C81" s="2">
        <v>350</v>
      </c>
      <c r="D81" s="2">
        <v>348</v>
      </c>
      <c r="E81" s="2">
        <v>351</v>
      </c>
      <c r="F81" s="2">
        <f t="shared" si="8"/>
        <v>349.8</v>
      </c>
      <c r="G81" s="17">
        <f t="shared" si="9"/>
        <v>3</v>
      </c>
      <c r="H81" s="8">
        <v>79</v>
      </c>
    </row>
    <row r="82" spans="1:8" x14ac:dyDescent="0.25">
      <c r="A82" s="2">
        <v>350</v>
      </c>
      <c r="B82" s="2">
        <v>350</v>
      </c>
      <c r="C82" s="2">
        <v>349</v>
      </c>
      <c r="D82" s="2">
        <v>348</v>
      </c>
      <c r="E82" s="2">
        <v>351</v>
      </c>
      <c r="F82" s="2">
        <f t="shared" si="8"/>
        <v>349.6</v>
      </c>
      <c r="G82" s="17">
        <f t="shared" si="9"/>
        <v>3</v>
      </c>
      <c r="H82" s="8">
        <v>80</v>
      </c>
    </row>
    <row r="83" spans="1:8" x14ac:dyDescent="0.25">
      <c r="A83" s="2">
        <v>348</v>
      </c>
      <c r="B83" s="2">
        <v>348</v>
      </c>
      <c r="C83" s="2">
        <v>348</v>
      </c>
      <c r="D83" s="2">
        <v>346</v>
      </c>
      <c r="E83" s="2">
        <v>350</v>
      </c>
      <c r="F83" s="2">
        <f t="shared" si="8"/>
        <v>348</v>
      </c>
      <c r="G83" s="17">
        <f t="shared" si="9"/>
        <v>4</v>
      </c>
      <c r="H83" s="8">
        <v>81</v>
      </c>
    </row>
    <row r="84" spans="1:8" x14ac:dyDescent="0.25">
      <c r="A84" s="2">
        <v>350</v>
      </c>
      <c r="B84" s="2">
        <v>349</v>
      </c>
      <c r="C84" s="2">
        <v>349</v>
      </c>
      <c r="D84" s="2">
        <v>347</v>
      </c>
      <c r="E84" s="2">
        <v>350</v>
      </c>
      <c r="F84" s="2">
        <f t="shared" si="8"/>
        <v>349</v>
      </c>
      <c r="G84" s="17">
        <f t="shared" si="9"/>
        <v>3</v>
      </c>
      <c r="H84" s="8">
        <v>82</v>
      </c>
    </row>
    <row r="85" spans="1:8" x14ac:dyDescent="0.25">
      <c r="A85" s="2">
        <v>345</v>
      </c>
      <c r="B85" s="2">
        <v>347</v>
      </c>
      <c r="C85" s="2">
        <v>346</v>
      </c>
      <c r="D85" s="2">
        <v>348</v>
      </c>
      <c r="E85" s="2">
        <v>347</v>
      </c>
      <c r="F85" s="2">
        <f t="shared" si="8"/>
        <v>346.6</v>
      </c>
      <c r="G85" s="17">
        <f t="shared" si="9"/>
        <v>3</v>
      </c>
      <c r="H85" s="8">
        <v>83</v>
      </c>
    </row>
    <row r="86" spans="1:8" x14ac:dyDescent="0.25">
      <c r="A86" s="2">
        <v>351</v>
      </c>
      <c r="B86" s="2">
        <v>351</v>
      </c>
      <c r="C86" s="2">
        <v>350</v>
      </c>
      <c r="D86" s="2">
        <v>348</v>
      </c>
      <c r="E86" s="2">
        <v>352</v>
      </c>
      <c r="F86" s="2">
        <f t="shared" si="8"/>
        <v>350.4</v>
      </c>
      <c r="G86" s="17">
        <f t="shared" si="9"/>
        <v>4</v>
      </c>
      <c r="H86" s="8">
        <v>84</v>
      </c>
    </row>
    <row r="87" spans="1:8" x14ac:dyDescent="0.25">
      <c r="A87" s="2">
        <v>349</v>
      </c>
      <c r="B87" s="2">
        <v>348</v>
      </c>
      <c r="C87" s="2">
        <v>349</v>
      </c>
      <c r="D87" s="2">
        <v>346</v>
      </c>
      <c r="E87" s="2">
        <v>351</v>
      </c>
      <c r="F87" s="2">
        <f t="shared" si="8"/>
        <v>348.6</v>
      </c>
      <c r="G87" s="17">
        <f t="shared" si="9"/>
        <v>5</v>
      </c>
      <c r="H87" s="8">
        <v>85</v>
      </c>
    </row>
  </sheetData>
  <mergeCells count="2">
    <mergeCell ref="A1:E1"/>
    <mergeCell ref="M1:P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14AF-0B29-4F08-BDD3-64D6B55884A0}">
  <dimension ref="A1:R44"/>
  <sheetViews>
    <sheetView topLeftCell="J1" workbookViewId="0">
      <selection activeCell="R44" sqref="R44"/>
    </sheetView>
  </sheetViews>
  <sheetFormatPr defaultRowHeight="16.5" x14ac:dyDescent="0.25"/>
  <cols>
    <col min="6" max="6" width="22.875" customWidth="1"/>
    <col min="12" max="12" width="22.75" customWidth="1"/>
    <col min="18" max="18" width="20.25" customWidth="1"/>
  </cols>
  <sheetData>
    <row r="1" spans="1:18" x14ac:dyDescent="0.25">
      <c r="A1" t="s">
        <v>57</v>
      </c>
      <c r="G1" t="s">
        <v>59</v>
      </c>
      <c r="M1" t="s">
        <v>60</v>
      </c>
    </row>
    <row r="2" spans="1:18" x14ac:dyDescent="0.25">
      <c r="A2" t="s">
        <v>54</v>
      </c>
      <c r="B2" t="s">
        <v>55</v>
      </c>
      <c r="C2" t="s">
        <v>56</v>
      </c>
      <c r="D2" t="s">
        <v>36</v>
      </c>
      <c r="E2" t="s">
        <v>37</v>
      </c>
      <c r="F2" t="s">
        <v>62</v>
      </c>
      <c r="G2" t="s">
        <v>54</v>
      </c>
      <c r="H2" t="s">
        <v>55</v>
      </c>
      <c r="I2" t="s">
        <v>58</v>
      </c>
      <c r="J2" t="s">
        <v>36</v>
      </c>
      <c r="K2" t="s">
        <v>37</v>
      </c>
      <c r="L2" t="s">
        <v>61</v>
      </c>
      <c r="M2" t="s">
        <v>54</v>
      </c>
      <c r="N2" t="s">
        <v>55</v>
      </c>
      <c r="O2" t="s">
        <v>58</v>
      </c>
      <c r="P2" t="s">
        <v>36</v>
      </c>
      <c r="Q2" t="s">
        <v>37</v>
      </c>
      <c r="R2" t="s">
        <v>61</v>
      </c>
    </row>
    <row r="3" spans="1:18" x14ac:dyDescent="0.25">
      <c r="A3">
        <v>1</v>
      </c>
      <c r="B3">
        <v>10</v>
      </c>
      <c r="C3">
        <v>0.2</v>
      </c>
      <c r="D3">
        <f>6/38</f>
        <v>0.15789473684210525</v>
      </c>
      <c r="E3">
        <f>50*D3</f>
        <v>7.8947368421052628</v>
      </c>
      <c r="F3">
        <f>(B3-E3)^2/E3</f>
        <v>0.56140350877193002</v>
      </c>
      <c r="G3">
        <v>1</v>
      </c>
      <c r="H3">
        <v>16</v>
      </c>
      <c r="I3">
        <v>0.16</v>
      </c>
      <c r="J3">
        <f>6/38</f>
        <v>0.15789473684210525</v>
      </c>
      <c r="K3">
        <f>100*J3</f>
        <v>15.789473684210526</v>
      </c>
      <c r="L3">
        <f>(H3-K3)^2/K3</f>
        <v>2.8070175438596667E-3</v>
      </c>
      <c r="M3">
        <v>1</v>
      </c>
      <c r="N3">
        <v>76</v>
      </c>
      <c r="O3">
        <v>0.152</v>
      </c>
      <c r="P3">
        <f>6/38</f>
        <v>0.15789473684210525</v>
      </c>
      <c r="Q3">
        <f>P3*500</f>
        <v>78.94736842105263</v>
      </c>
      <c r="R3">
        <f>(N3-Q3)^2/Q3</f>
        <v>0.11003508771929814</v>
      </c>
    </row>
    <row r="4" spans="1:18" x14ac:dyDescent="0.25">
      <c r="A4">
        <v>2</v>
      </c>
      <c r="B4">
        <v>8</v>
      </c>
      <c r="C4">
        <v>0.16</v>
      </c>
      <c r="D4">
        <f t="shared" ref="D4:D40" si="0">6/38</f>
        <v>0.15789473684210525</v>
      </c>
      <c r="E4">
        <f t="shared" ref="E4:E40" si="1">50*D4</f>
        <v>7.8947368421052628</v>
      </c>
      <c r="F4">
        <f t="shared" ref="F4:F40" si="2">(B4-E4)^2/E4</f>
        <v>1.4035087719298333E-3</v>
      </c>
      <c r="G4">
        <v>2</v>
      </c>
      <c r="H4">
        <v>15</v>
      </c>
      <c r="I4">
        <v>0.15</v>
      </c>
      <c r="J4">
        <f t="shared" ref="J4:J40" si="3">6/38</f>
        <v>0.15789473684210525</v>
      </c>
      <c r="K4">
        <f t="shared" ref="K4:K40" si="4">100*J4</f>
        <v>15.789473684210526</v>
      </c>
      <c r="L4">
        <f t="shared" ref="L4:L40" si="5">(H4-K4)^2/K4</f>
        <v>3.9473684210526251E-2</v>
      </c>
      <c r="M4">
        <v>2</v>
      </c>
      <c r="N4">
        <v>84</v>
      </c>
      <c r="O4">
        <v>0.16800000000000001</v>
      </c>
      <c r="P4">
        <f t="shared" ref="P4:P40" si="6">6/38</f>
        <v>0.15789473684210525</v>
      </c>
      <c r="Q4">
        <f t="shared" ref="Q4:Q40" si="7">P4*500</f>
        <v>78.94736842105263</v>
      </c>
      <c r="R4">
        <f t="shared" ref="R4:R40" si="8">(N4-Q4)^2/Q4</f>
        <v>0.3233684210526318</v>
      </c>
    </row>
    <row r="5" spans="1:18" x14ac:dyDescent="0.25">
      <c r="A5">
        <v>3</v>
      </c>
      <c r="B5">
        <v>12</v>
      </c>
      <c r="C5">
        <v>0.24</v>
      </c>
      <c r="D5">
        <f t="shared" si="0"/>
        <v>0.15789473684210525</v>
      </c>
      <c r="E5">
        <f t="shared" si="1"/>
        <v>7.8947368421052628</v>
      </c>
      <c r="F5">
        <f t="shared" si="2"/>
        <v>2.1347368421052635</v>
      </c>
      <c r="G5">
        <v>3</v>
      </c>
      <c r="H5">
        <v>21</v>
      </c>
      <c r="I5">
        <v>0.21</v>
      </c>
      <c r="J5">
        <f t="shared" si="3"/>
        <v>0.15789473684210525</v>
      </c>
      <c r="K5">
        <f t="shared" si="4"/>
        <v>15.789473684210526</v>
      </c>
      <c r="L5">
        <f t="shared" si="5"/>
        <v>1.7194736842105267</v>
      </c>
      <c r="M5">
        <v>3</v>
      </c>
      <c r="N5">
        <v>91</v>
      </c>
      <c r="O5">
        <v>0.182</v>
      </c>
      <c r="P5">
        <f t="shared" si="6"/>
        <v>0.15789473684210525</v>
      </c>
      <c r="Q5">
        <f t="shared" si="7"/>
        <v>78.94736842105263</v>
      </c>
      <c r="R5">
        <f t="shared" si="8"/>
        <v>1.8400350877192988</v>
      </c>
    </row>
    <row r="6" spans="1:18" x14ac:dyDescent="0.25">
      <c r="A6">
        <v>4</v>
      </c>
      <c r="B6">
        <v>10</v>
      </c>
      <c r="C6">
        <v>0.2</v>
      </c>
      <c r="D6">
        <f t="shared" si="0"/>
        <v>0.15789473684210525</v>
      </c>
      <c r="E6">
        <f t="shared" si="1"/>
        <v>7.8947368421052628</v>
      </c>
      <c r="F6">
        <f t="shared" si="2"/>
        <v>0.56140350877193002</v>
      </c>
      <c r="G6">
        <v>4</v>
      </c>
      <c r="H6">
        <v>16</v>
      </c>
      <c r="I6">
        <v>0.16</v>
      </c>
      <c r="J6">
        <f t="shared" si="3"/>
        <v>0.15789473684210525</v>
      </c>
      <c r="K6">
        <f t="shared" si="4"/>
        <v>15.789473684210526</v>
      </c>
      <c r="L6">
        <f t="shared" si="5"/>
        <v>2.8070175438596667E-3</v>
      </c>
      <c r="M6">
        <v>4</v>
      </c>
      <c r="N6">
        <v>82</v>
      </c>
      <c r="O6">
        <v>0.16400000000000001</v>
      </c>
      <c r="P6">
        <f t="shared" si="6"/>
        <v>0.15789473684210525</v>
      </c>
      <c r="Q6">
        <f t="shared" si="7"/>
        <v>78.94736842105263</v>
      </c>
      <c r="R6">
        <f t="shared" si="8"/>
        <v>0.11803508771929837</v>
      </c>
    </row>
    <row r="7" spans="1:18" x14ac:dyDescent="0.25">
      <c r="A7">
        <v>5</v>
      </c>
      <c r="B7">
        <v>5</v>
      </c>
      <c r="C7">
        <v>0.1</v>
      </c>
      <c r="D7">
        <f t="shared" si="0"/>
        <v>0.15789473684210525</v>
      </c>
      <c r="E7">
        <f t="shared" si="1"/>
        <v>7.8947368421052628</v>
      </c>
      <c r="F7">
        <f t="shared" si="2"/>
        <v>1.0614035087719298</v>
      </c>
      <c r="G7">
        <v>5</v>
      </c>
      <c r="H7">
        <v>9</v>
      </c>
      <c r="I7">
        <v>0.09</v>
      </c>
      <c r="J7">
        <f t="shared" si="3"/>
        <v>0.15789473684210525</v>
      </c>
      <c r="K7">
        <f t="shared" si="4"/>
        <v>15.789473684210526</v>
      </c>
      <c r="L7">
        <f t="shared" si="5"/>
        <v>2.919473684210526</v>
      </c>
      <c r="M7">
        <v>5</v>
      </c>
      <c r="N7">
        <v>68</v>
      </c>
      <c r="O7">
        <v>0.13600000000000001</v>
      </c>
      <c r="P7">
        <f t="shared" si="6"/>
        <v>0.15789473684210525</v>
      </c>
      <c r="Q7">
        <f t="shared" si="7"/>
        <v>78.94736842105263</v>
      </c>
      <c r="R7">
        <f t="shared" si="8"/>
        <v>1.5180350877192978</v>
      </c>
    </row>
    <row r="8" spans="1:18" x14ac:dyDescent="0.25">
      <c r="A8">
        <v>6</v>
      </c>
      <c r="B8">
        <v>4</v>
      </c>
      <c r="C8">
        <v>0.08</v>
      </c>
      <c r="D8">
        <f t="shared" si="0"/>
        <v>0.15789473684210525</v>
      </c>
      <c r="E8">
        <f t="shared" si="1"/>
        <v>7.8947368421052628</v>
      </c>
      <c r="F8">
        <f t="shared" si="2"/>
        <v>1.9214035087719297</v>
      </c>
      <c r="G8">
        <v>6</v>
      </c>
      <c r="H8">
        <v>13</v>
      </c>
      <c r="I8">
        <v>0.13</v>
      </c>
      <c r="J8">
        <f t="shared" si="3"/>
        <v>0.15789473684210525</v>
      </c>
      <c r="K8">
        <f t="shared" si="4"/>
        <v>15.789473684210526</v>
      </c>
      <c r="L8">
        <f t="shared" si="5"/>
        <v>0.49280701754385947</v>
      </c>
      <c r="M8">
        <v>6</v>
      </c>
      <c r="N8">
        <v>78</v>
      </c>
      <c r="O8">
        <v>0.156</v>
      </c>
      <c r="P8">
        <f t="shared" si="6"/>
        <v>0.15789473684210525</v>
      </c>
      <c r="Q8">
        <f t="shared" si="7"/>
        <v>78.94736842105263</v>
      </c>
      <c r="R8">
        <f t="shared" si="8"/>
        <v>1.1368421052631543E-2</v>
      </c>
    </row>
    <row r="9" spans="1:18" x14ac:dyDescent="0.25">
      <c r="A9">
        <v>7</v>
      </c>
      <c r="B9">
        <v>10</v>
      </c>
      <c r="C9">
        <v>0.2</v>
      </c>
      <c r="D9">
        <f t="shared" si="0"/>
        <v>0.15789473684210525</v>
      </c>
      <c r="E9">
        <f t="shared" si="1"/>
        <v>7.8947368421052628</v>
      </c>
      <c r="F9">
        <f t="shared" si="2"/>
        <v>0.56140350877193002</v>
      </c>
      <c r="G9">
        <v>7</v>
      </c>
      <c r="H9">
        <v>16</v>
      </c>
      <c r="I9">
        <v>0.16</v>
      </c>
      <c r="J9">
        <f t="shared" si="3"/>
        <v>0.15789473684210525</v>
      </c>
      <c r="K9">
        <f t="shared" si="4"/>
        <v>15.789473684210526</v>
      </c>
      <c r="L9">
        <f t="shared" si="5"/>
        <v>2.8070175438596667E-3</v>
      </c>
      <c r="M9">
        <v>7</v>
      </c>
      <c r="N9">
        <v>79</v>
      </c>
      <c r="O9">
        <v>0.158</v>
      </c>
      <c r="P9">
        <f t="shared" si="6"/>
        <v>0.15789473684210525</v>
      </c>
      <c r="Q9">
        <f t="shared" si="7"/>
        <v>78.94736842105263</v>
      </c>
      <c r="R9">
        <f t="shared" si="8"/>
        <v>3.508771929824761E-5</v>
      </c>
    </row>
    <row r="10" spans="1:18" x14ac:dyDescent="0.25">
      <c r="A10">
        <v>8</v>
      </c>
      <c r="B10">
        <v>5</v>
      </c>
      <c r="C10">
        <v>0.1</v>
      </c>
      <c r="D10">
        <f t="shared" si="0"/>
        <v>0.15789473684210525</v>
      </c>
      <c r="E10">
        <f t="shared" si="1"/>
        <v>7.8947368421052628</v>
      </c>
      <c r="F10">
        <f t="shared" si="2"/>
        <v>1.0614035087719298</v>
      </c>
      <c r="G10">
        <v>8</v>
      </c>
      <c r="H10">
        <v>11</v>
      </c>
      <c r="I10">
        <v>0.11</v>
      </c>
      <c r="J10">
        <f t="shared" si="3"/>
        <v>0.15789473684210525</v>
      </c>
      <c r="K10">
        <f t="shared" si="4"/>
        <v>15.789473684210526</v>
      </c>
      <c r="L10">
        <f t="shared" si="5"/>
        <v>1.4528070175438592</v>
      </c>
      <c r="M10">
        <v>8</v>
      </c>
      <c r="N10">
        <v>69</v>
      </c>
      <c r="O10">
        <v>0.13800000000000001</v>
      </c>
      <c r="P10">
        <f t="shared" si="6"/>
        <v>0.15789473684210525</v>
      </c>
      <c r="Q10">
        <f t="shared" si="7"/>
        <v>78.94736842105263</v>
      </c>
      <c r="R10">
        <f t="shared" si="8"/>
        <v>1.2533684210526312</v>
      </c>
    </row>
    <row r="11" spans="1:18" x14ac:dyDescent="0.25">
      <c r="A11">
        <v>9</v>
      </c>
      <c r="B11">
        <v>4</v>
      </c>
      <c r="C11">
        <v>0.08</v>
      </c>
      <c r="D11">
        <f t="shared" si="0"/>
        <v>0.15789473684210525</v>
      </c>
      <c r="E11">
        <f t="shared" si="1"/>
        <v>7.8947368421052628</v>
      </c>
      <c r="F11">
        <f t="shared" si="2"/>
        <v>1.9214035087719297</v>
      </c>
      <c r="G11">
        <v>9</v>
      </c>
      <c r="H11">
        <v>15</v>
      </c>
      <c r="I11">
        <v>0.15</v>
      </c>
      <c r="J11">
        <f t="shared" si="3"/>
        <v>0.15789473684210525</v>
      </c>
      <c r="K11">
        <f t="shared" si="4"/>
        <v>15.789473684210526</v>
      </c>
      <c r="L11">
        <f t="shared" si="5"/>
        <v>3.9473684210526251E-2</v>
      </c>
      <c r="M11">
        <v>9</v>
      </c>
      <c r="N11">
        <v>63</v>
      </c>
      <c r="O11">
        <v>0.126</v>
      </c>
      <c r="P11">
        <f t="shared" si="6"/>
        <v>0.15789473684210525</v>
      </c>
      <c r="Q11">
        <f t="shared" si="7"/>
        <v>78.94736842105263</v>
      </c>
      <c r="R11">
        <f t="shared" si="8"/>
        <v>3.221368421052631</v>
      </c>
    </row>
    <row r="12" spans="1:18" x14ac:dyDescent="0.25">
      <c r="A12">
        <v>10</v>
      </c>
      <c r="B12">
        <v>5</v>
      </c>
      <c r="C12">
        <v>0.1</v>
      </c>
      <c r="D12">
        <f t="shared" si="0"/>
        <v>0.15789473684210525</v>
      </c>
      <c r="E12">
        <f t="shared" si="1"/>
        <v>7.8947368421052628</v>
      </c>
      <c r="F12">
        <f t="shared" si="2"/>
        <v>1.0614035087719298</v>
      </c>
      <c r="G12">
        <v>10</v>
      </c>
      <c r="H12">
        <v>18</v>
      </c>
      <c r="I12">
        <v>0.18</v>
      </c>
      <c r="J12">
        <f t="shared" si="3"/>
        <v>0.15789473684210525</v>
      </c>
      <c r="K12">
        <f t="shared" si="4"/>
        <v>15.789473684210526</v>
      </c>
      <c r="L12">
        <f t="shared" si="5"/>
        <v>0.30947368421052651</v>
      </c>
      <c r="M12">
        <v>10</v>
      </c>
      <c r="N12">
        <v>74</v>
      </c>
      <c r="O12">
        <v>0.14799999999999999</v>
      </c>
      <c r="P12">
        <f t="shared" si="6"/>
        <v>0.15789473684210525</v>
      </c>
      <c r="Q12">
        <f t="shared" si="7"/>
        <v>78.94736842105263</v>
      </c>
      <c r="R12">
        <f t="shared" si="8"/>
        <v>0.31003508771929805</v>
      </c>
    </row>
    <row r="13" spans="1:18" x14ac:dyDescent="0.25">
      <c r="A13">
        <v>11</v>
      </c>
      <c r="B13">
        <v>6</v>
      </c>
      <c r="C13">
        <v>0.12</v>
      </c>
      <c r="D13">
        <f t="shared" si="0"/>
        <v>0.15789473684210525</v>
      </c>
      <c r="E13">
        <f t="shared" si="1"/>
        <v>7.8947368421052628</v>
      </c>
      <c r="F13">
        <f t="shared" si="2"/>
        <v>0.45473684210526299</v>
      </c>
      <c r="G13">
        <v>11</v>
      </c>
      <c r="H13">
        <v>16</v>
      </c>
      <c r="I13">
        <v>0.16</v>
      </c>
      <c r="J13">
        <f t="shared" si="3"/>
        <v>0.15789473684210525</v>
      </c>
      <c r="K13">
        <f t="shared" si="4"/>
        <v>15.789473684210526</v>
      </c>
      <c r="L13">
        <f t="shared" si="5"/>
        <v>2.8070175438596667E-3</v>
      </c>
      <c r="M13">
        <v>11</v>
      </c>
      <c r="N13">
        <v>74</v>
      </c>
      <c r="O13">
        <v>0.14799999999999999</v>
      </c>
      <c r="P13">
        <f t="shared" si="6"/>
        <v>0.15789473684210525</v>
      </c>
      <c r="Q13">
        <f t="shared" si="7"/>
        <v>78.94736842105263</v>
      </c>
      <c r="R13">
        <f t="shared" si="8"/>
        <v>0.31003508771929805</v>
      </c>
    </row>
    <row r="14" spans="1:18" x14ac:dyDescent="0.25">
      <c r="A14">
        <v>12</v>
      </c>
      <c r="B14">
        <v>9</v>
      </c>
      <c r="C14">
        <v>0.18</v>
      </c>
      <c r="D14">
        <f t="shared" si="0"/>
        <v>0.15789473684210525</v>
      </c>
      <c r="E14">
        <f t="shared" si="1"/>
        <v>7.8947368421052628</v>
      </c>
      <c r="F14">
        <f t="shared" si="2"/>
        <v>0.15473684210526326</v>
      </c>
      <c r="G14">
        <v>12</v>
      </c>
      <c r="H14">
        <v>19</v>
      </c>
      <c r="I14">
        <v>0.19</v>
      </c>
      <c r="J14">
        <f t="shared" si="3"/>
        <v>0.15789473684210525</v>
      </c>
      <c r="K14">
        <f t="shared" si="4"/>
        <v>15.789473684210526</v>
      </c>
      <c r="L14">
        <f t="shared" si="5"/>
        <v>0.65280701754385995</v>
      </c>
      <c r="M14">
        <v>12</v>
      </c>
      <c r="N14">
        <v>85</v>
      </c>
      <c r="O14">
        <v>0.17</v>
      </c>
      <c r="P14">
        <f t="shared" si="6"/>
        <v>0.15789473684210525</v>
      </c>
      <c r="Q14">
        <f t="shared" si="7"/>
        <v>78.94736842105263</v>
      </c>
      <c r="R14">
        <f t="shared" si="8"/>
        <v>0.46403508771929847</v>
      </c>
    </row>
    <row r="15" spans="1:18" x14ac:dyDescent="0.25">
      <c r="A15">
        <v>13</v>
      </c>
      <c r="B15">
        <v>3</v>
      </c>
      <c r="C15">
        <v>0.06</v>
      </c>
      <c r="D15">
        <f t="shared" si="0"/>
        <v>0.15789473684210525</v>
      </c>
      <c r="E15">
        <f t="shared" si="1"/>
        <v>7.8947368421052628</v>
      </c>
      <c r="F15">
        <f t="shared" si="2"/>
        <v>3.034736842105263</v>
      </c>
      <c r="G15">
        <v>13</v>
      </c>
      <c r="H15">
        <v>9</v>
      </c>
      <c r="I15">
        <v>0.09</v>
      </c>
      <c r="J15">
        <f t="shared" si="3"/>
        <v>0.15789473684210525</v>
      </c>
      <c r="K15">
        <f t="shared" si="4"/>
        <v>15.789473684210526</v>
      </c>
      <c r="L15">
        <f t="shared" si="5"/>
        <v>2.919473684210526</v>
      </c>
      <c r="M15">
        <v>13</v>
      </c>
      <c r="N15">
        <v>76</v>
      </c>
      <c r="O15">
        <v>0.152</v>
      </c>
      <c r="P15">
        <f t="shared" si="6"/>
        <v>0.15789473684210525</v>
      </c>
      <c r="Q15">
        <f t="shared" si="7"/>
        <v>78.94736842105263</v>
      </c>
      <c r="R15">
        <f t="shared" si="8"/>
        <v>0.11003508771929814</v>
      </c>
    </row>
    <row r="16" spans="1:18" x14ac:dyDescent="0.25">
      <c r="A16">
        <v>14</v>
      </c>
      <c r="B16">
        <v>7</v>
      </c>
      <c r="C16">
        <v>0.14000000000000001</v>
      </c>
      <c r="D16">
        <f t="shared" si="0"/>
        <v>0.15789473684210525</v>
      </c>
      <c r="E16">
        <f t="shared" si="1"/>
        <v>7.8947368421052628</v>
      </c>
      <c r="F16">
        <f t="shared" si="2"/>
        <v>0.10140350877192976</v>
      </c>
      <c r="G16">
        <v>14</v>
      </c>
      <c r="H16">
        <v>12</v>
      </c>
      <c r="I16">
        <v>0.12</v>
      </c>
      <c r="J16">
        <f t="shared" si="3"/>
        <v>0.15789473684210525</v>
      </c>
      <c r="K16">
        <f t="shared" si="4"/>
        <v>15.789473684210526</v>
      </c>
      <c r="L16">
        <f t="shared" si="5"/>
        <v>0.90947368421052599</v>
      </c>
      <c r="M16">
        <v>14</v>
      </c>
      <c r="N16">
        <v>84</v>
      </c>
      <c r="O16">
        <v>0.16800000000000001</v>
      </c>
      <c r="P16">
        <f t="shared" si="6"/>
        <v>0.15789473684210525</v>
      </c>
      <c r="Q16">
        <f t="shared" si="7"/>
        <v>78.94736842105263</v>
      </c>
      <c r="R16">
        <f t="shared" si="8"/>
        <v>0.3233684210526318</v>
      </c>
    </row>
    <row r="17" spans="1:18" x14ac:dyDescent="0.25">
      <c r="A17">
        <v>15</v>
      </c>
      <c r="B17">
        <v>8</v>
      </c>
      <c r="C17">
        <v>0.16</v>
      </c>
      <c r="D17">
        <f t="shared" si="0"/>
        <v>0.15789473684210525</v>
      </c>
      <c r="E17">
        <f t="shared" si="1"/>
        <v>7.8947368421052628</v>
      </c>
      <c r="F17">
        <f t="shared" si="2"/>
        <v>1.4035087719298333E-3</v>
      </c>
      <c r="G17">
        <v>15</v>
      </c>
      <c r="H17">
        <v>19</v>
      </c>
      <c r="I17">
        <v>0.19</v>
      </c>
      <c r="J17">
        <f t="shared" si="3"/>
        <v>0.15789473684210525</v>
      </c>
      <c r="K17">
        <f t="shared" si="4"/>
        <v>15.789473684210526</v>
      </c>
      <c r="L17">
        <f t="shared" si="5"/>
        <v>0.65280701754385995</v>
      </c>
      <c r="M17">
        <v>15</v>
      </c>
      <c r="N17">
        <v>84</v>
      </c>
      <c r="O17">
        <v>0.16800000000000001</v>
      </c>
      <c r="P17">
        <f t="shared" si="6"/>
        <v>0.15789473684210525</v>
      </c>
      <c r="Q17">
        <f t="shared" si="7"/>
        <v>78.94736842105263</v>
      </c>
      <c r="R17">
        <f t="shared" si="8"/>
        <v>0.3233684210526318</v>
      </c>
    </row>
    <row r="18" spans="1:18" x14ac:dyDescent="0.25">
      <c r="A18">
        <v>16</v>
      </c>
      <c r="B18">
        <v>6</v>
      </c>
      <c r="C18">
        <v>0.12</v>
      </c>
      <c r="D18">
        <f t="shared" si="0"/>
        <v>0.15789473684210525</v>
      </c>
      <c r="E18">
        <f t="shared" si="1"/>
        <v>7.8947368421052628</v>
      </c>
      <c r="F18">
        <f t="shared" si="2"/>
        <v>0.45473684210526299</v>
      </c>
      <c r="G18">
        <v>16</v>
      </c>
      <c r="H18">
        <v>13</v>
      </c>
      <c r="I18">
        <v>0.13</v>
      </c>
      <c r="J18">
        <f t="shared" si="3"/>
        <v>0.15789473684210525</v>
      </c>
      <c r="K18">
        <f t="shared" si="4"/>
        <v>15.789473684210526</v>
      </c>
      <c r="L18">
        <f t="shared" si="5"/>
        <v>0.49280701754385947</v>
      </c>
      <c r="M18">
        <v>16</v>
      </c>
      <c r="N18">
        <v>82</v>
      </c>
      <c r="O18">
        <v>0.16400000000000001</v>
      </c>
      <c r="P18">
        <f t="shared" si="6"/>
        <v>0.15789473684210525</v>
      </c>
      <c r="Q18">
        <f t="shared" si="7"/>
        <v>78.94736842105263</v>
      </c>
      <c r="R18">
        <f t="shared" si="8"/>
        <v>0.11803508771929837</v>
      </c>
    </row>
    <row r="19" spans="1:18" x14ac:dyDescent="0.25">
      <c r="A19">
        <v>17</v>
      </c>
      <c r="B19">
        <v>11</v>
      </c>
      <c r="C19">
        <v>0.22</v>
      </c>
      <c r="D19">
        <f t="shared" si="0"/>
        <v>0.15789473684210525</v>
      </c>
      <c r="E19">
        <f t="shared" si="1"/>
        <v>7.8947368421052628</v>
      </c>
      <c r="F19">
        <f t="shared" si="2"/>
        <v>1.2214035087719302</v>
      </c>
      <c r="G19">
        <v>17</v>
      </c>
      <c r="H19">
        <v>22</v>
      </c>
      <c r="I19">
        <v>0.22</v>
      </c>
      <c r="J19">
        <f t="shared" si="3"/>
        <v>0.15789473684210525</v>
      </c>
      <c r="K19">
        <f t="shared" si="4"/>
        <v>15.789473684210526</v>
      </c>
      <c r="L19">
        <f t="shared" si="5"/>
        <v>2.4428070175438603</v>
      </c>
      <c r="M19">
        <v>17</v>
      </c>
      <c r="N19">
        <v>87</v>
      </c>
      <c r="O19">
        <v>0.17399999999999999</v>
      </c>
      <c r="P19">
        <f t="shared" si="6"/>
        <v>0.15789473684210525</v>
      </c>
      <c r="Q19">
        <f t="shared" si="7"/>
        <v>78.94736842105263</v>
      </c>
      <c r="R19">
        <f t="shared" si="8"/>
        <v>0.82136842105263186</v>
      </c>
    </row>
    <row r="20" spans="1:18" x14ac:dyDescent="0.25">
      <c r="A20">
        <v>18</v>
      </c>
      <c r="B20">
        <v>10</v>
      </c>
      <c r="C20">
        <v>0.2</v>
      </c>
      <c r="D20">
        <f t="shared" si="0"/>
        <v>0.15789473684210525</v>
      </c>
      <c r="E20">
        <f t="shared" si="1"/>
        <v>7.8947368421052628</v>
      </c>
      <c r="F20">
        <f t="shared" si="2"/>
        <v>0.56140350877193002</v>
      </c>
      <c r="G20">
        <v>18</v>
      </c>
      <c r="H20">
        <v>17</v>
      </c>
      <c r="I20">
        <v>0.17</v>
      </c>
      <c r="J20">
        <f t="shared" si="3"/>
        <v>0.15789473684210525</v>
      </c>
      <c r="K20">
        <f t="shared" si="4"/>
        <v>15.789473684210526</v>
      </c>
      <c r="L20">
        <f t="shared" si="5"/>
        <v>9.2807017543859754E-2</v>
      </c>
      <c r="M20">
        <v>18</v>
      </c>
      <c r="N20">
        <v>71</v>
      </c>
      <c r="O20">
        <v>0.14199999999999999</v>
      </c>
      <c r="P20">
        <f t="shared" si="6"/>
        <v>0.15789473684210525</v>
      </c>
      <c r="Q20">
        <f t="shared" si="7"/>
        <v>78.94736842105263</v>
      </c>
      <c r="R20">
        <f t="shared" si="8"/>
        <v>0.80003508771929788</v>
      </c>
    </row>
    <row r="21" spans="1:18" x14ac:dyDescent="0.25">
      <c r="A21">
        <v>19</v>
      </c>
      <c r="B21">
        <v>7</v>
      </c>
      <c r="C21">
        <v>0.14000000000000001</v>
      </c>
      <c r="D21">
        <f t="shared" si="0"/>
        <v>0.15789473684210525</v>
      </c>
      <c r="E21">
        <f t="shared" si="1"/>
        <v>7.8947368421052628</v>
      </c>
      <c r="F21">
        <f t="shared" si="2"/>
        <v>0.10140350877192976</v>
      </c>
      <c r="G21">
        <v>19</v>
      </c>
      <c r="H21">
        <v>14</v>
      </c>
      <c r="I21">
        <v>0.14000000000000001</v>
      </c>
      <c r="J21">
        <f t="shared" si="3"/>
        <v>0.15789473684210525</v>
      </c>
      <c r="K21">
        <f t="shared" si="4"/>
        <v>15.789473684210526</v>
      </c>
      <c r="L21">
        <f t="shared" si="5"/>
        <v>0.20280701754385952</v>
      </c>
      <c r="M21">
        <v>19</v>
      </c>
      <c r="N21">
        <v>91</v>
      </c>
      <c r="O21">
        <v>0.182</v>
      </c>
      <c r="P21">
        <f t="shared" si="6"/>
        <v>0.15789473684210525</v>
      </c>
      <c r="Q21">
        <f t="shared" si="7"/>
        <v>78.94736842105263</v>
      </c>
      <c r="R21">
        <f t="shared" si="8"/>
        <v>1.8400350877192988</v>
      </c>
    </row>
    <row r="22" spans="1:18" x14ac:dyDescent="0.25">
      <c r="A22">
        <v>20</v>
      </c>
      <c r="B22">
        <v>8</v>
      </c>
      <c r="C22">
        <v>0.16</v>
      </c>
      <c r="D22">
        <f t="shared" si="0"/>
        <v>0.15789473684210525</v>
      </c>
      <c r="E22">
        <f t="shared" si="1"/>
        <v>7.8947368421052628</v>
      </c>
      <c r="F22">
        <f t="shared" si="2"/>
        <v>1.4035087719298333E-3</v>
      </c>
      <c r="G22">
        <v>20</v>
      </c>
      <c r="H22">
        <v>19</v>
      </c>
      <c r="I22">
        <v>0.19</v>
      </c>
      <c r="J22">
        <f t="shared" si="3"/>
        <v>0.15789473684210525</v>
      </c>
      <c r="K22">
        <f t="shared" si="4"/>
        <v>15.789473684210526</v>
      </c>
      <c r="L22">
        <f t="shared" si="5"/>
        <v>0.65280701754385995</v>
      </c>
      <c r="M22">
        <v>20</v>
      </c>
      <c r="N22">
        <v>73</v>
      </c>
      <c r="O22">
        <v>0.14599999999999999</v>
      </c>
      <c r="P22">
        <f t="shared" si="6"/>
        <v>0.15789473684210525</v>
      </c>
      <c r="Q22">
        <f t="shared" si="7"/>
        <v>78.94736842105263</v>
      </c>
      <c r="R22">
        <f t="shared" si="8"/>
        <v>0.44803508771929801</v>
      </c>
    </row>
    <row r="23" spans="1:18" x14ac:dyDescent="0.25">
      <c r="A23">
        <v>21</v>
      </c>
      <c r="B23">
        <v>8</v>
      </c>
      <c r="C23">
        <v>0.16</v>
      </c>
      <c r="D23">
        <f t="shared" si="0"/>
        <v>0.15789473684210525</v>
      </c>
      <c r="E23">
        <f t="shared" si="1"/>
        <v>7.8947368421052628</v>
      </c>
      <c r="F23">
        <f t="shared" si="2"/>
        <v>1.4035087719298333E-3</v>
      </c>
      <c r="G23">
        <v>21</v>
      </c>
      <c r="H23">
        <v>16</v>
      </c>
      <c r="I23">
        <v>0.16</v>
      </c>
      <c r="J23">
        <f t="shared" si="3"/>
        <v>0.15789473684210525</v>
      </c>
      <c r="K23">
        <f t="shared" si="4"/>
        <v>15.789473684210526</v>
      </c>
      <c r="L23">
        <f t="shared" si="5"/>
        <v>2.8070175438596667E-3</v>
      </c>
      <c r="M23">
        <v>21</v>
      </c>
      <c r="N23">
        <v>89</v>
      </c>
      <c r="O23">
        <v>0.17799999999999999</v>
      </c>
      <c r="P23">
        <f t="shared" si="6"/>
        <v>0.15789473684210525</v>
      </c>
      <c r="Q23">
        <f t="shared" si="7"/>
        <v>78.94736842105263</v>
      </c>
      <c r="R23">
        <f t="shared" si="8"/>
        <v>1.2800350877192985</v>
      </c>
    </row>
    <row r="24" spans="1:18" x14ac:dyDescent="0.25">
      <c r="A24">
        <v>22</v>
      </c>
      <c r="B24">
        <v>4</v>
      </c>
      <c r="C24">
        <v>0.08</v>
      </c>
      <c r="D24">
        <f t="shared" si="0"/>
        <v>0.15789473684210525</v>
      </c>
      <c r="E24">
        <f t="shared" si="1"/>
        <v>7.8947368421052628</v>
      </c>
      <c r="F24">
        <f t="shared" si="2"/>
        <v>1.9214035087719297</v>
      </c>
      <c r="G24">
        <v>22</v>
      </c>
      <c r="H24">
        <v>13</v>
      </c>
      <c r="I24">
        <v>0.13</v>
      </c>
      <c r="J24">
        <f t="shared" si="3"/>
        <v>0.15789473684210525</v>
      </c>
      <c r="K24">
        <f t="shared" si="4"/>
        <v>15.789473684210526</v>
      </c>
      <c r="L24">
        <f t="shared" si="5"/>
        <v>0.49280701754385947</v>
      </c>
      <c r="M24">
        <v>22</v>
      </c>
      <c r="N24">
        <v>75</v>
      </c>
      <c r="O24">
        <v>0.15</v>
      </c>
      <c r="P24">
        <f t="shared" si="6"/>
        <v>0.15789473684210525</v>
      </c>
      <c r="Q24">
        <f t="shared" si="7"/>
        <v>78.94736842105263</v>
      </c>
      <c r="R24">
        <f t="shared" si="8"/>
        <v>0.19736842105263144</v>
      </c>
    </row>
    <row r="25" spans="1:18" x14ac:dyDescent="0.25">
      <c r="A25">
        <v>23</v>
      </c>
      <c r="B25">
        <v>7</v>
      </c>
      <c r="C25">
        <v>0.14000000000000001</v>
      </c>
      <c r="D25">
        <f t="shared" si="0"/>
        <v>0.15789473684210525</v>
      </c>
      <c r="E25">
        <f t="shared" si="1"/>
        <v>7.8947368421052628</v>
      </c>
      <c r="F25">
        <f t="shared" si="2"/>
        <v>0.10140350877192976</v>
      </c>
      <c r="G25">
        <v>23</v>
      </c>
      <c r="H25">
        <v>18</v>
      </c>
      <c r="I25">
        <v>0.18</v>
      </c>
      <c r="J25">
        <f t="shared" si="3"/>
        <v>0.15789473684210525</v>
      </c>
      <c r="K25">
        <f t="shared" si="4"/>
        <v>15.789473684210526</v>
      </c>
      <c r="L25">
        <f t="shared" si="5"/>
        <v>0.30947368421052651</v>
      </c>
      <c r="M25">
        <v>23</v>
      </c>
      <c r="N25">
        <v>74</v>
      </c>
      <c r="O25">
        <v>0.14799999999999999</v>
      </c>
      <c r="P25">
        <f t="shared" si="6"/>
        <v>0.15789473684210525</v>
      </c>
      <c r="Q25">
        <f t="shared" si="7"/>
        <v>78.94736842105263</v>
      </c>
      <c r="R25">
        <f t="shared" si="8"/>
        <v>0.31003508771929805</v>
      </c>
    </row>
    <row r="26" spans="1:18" x14ac:dyDescent="0.25">
      <c r="A26">
        <v>24</v>
      </c>
      <c r="B26">
        <v>11</v>
      </c>
      <c r="C26">
        <v>0.22</v>
      </c>
      <c r="D26">
        <f t="shared" si="0"/>
        <v>0.15789473684210525</v>
      </c>
      <c r="E26">
        <f t="shared" si="1"/>
        <v>7.8947368421052628</v>
      </c>
      <c r="F26">
        <f t="shared" si="2"/>
        <v>1.2214035087719302</v>
      </c>
      <c r="G26">
        <v>24</v>
      </c>
      <c r="H26">
        <v>17</v>
      </c>
      <c r="I26">
        <v>0.17</v>
      </c>
      <c r="J26">
        <f t="shared" si="3"/>
        <v>0.15789473684210525</v>
      </c>
      <c r="K26">
        <f t="shared" si="4"/>
        <v>15.789473684210526</v>
      </c>
      <c r="L26">
        <f t="shared" si="5"/>
        <v>9.2807017543859754E-2</v>
      </c>
      <c r="M26">
        <v>24</v>
      </c>
      <c r="N26">
        <v>77</v>
      </c>
      <c r="O26">
        <v>0.154</v>
      </c>
      <c r="P26">
        <f t="shared" si="6"/>
        <v>0.15789473684210525</v>
      </c>
      <c r="Q26">
        <f t="shared" si="7"/>
        <v>78.94736842105263</v>
      </c>
      <c r="R26">
        <f t="shared" si="8"/>
        <v>4.8035087719298174E-2</v>
      </c>
    </row>
    <row r="27" spans="1:18" x14ac:dyDescent="0.25">
      <c r="A27">
        <v>25</v>
      </c>
      <c r="B27">
        <v>14</v>
      </c>
      <c r="C27">
        <v>0.28000000000000003</v>
      </c>
      <c r="D27">
        <f t="shared" si="0"/>
        <v>0.15789473684210525</v>
      </c>
      <c r="E27">
        <f t="shared" si="1"/>
        <v>7.8947368421052628</v>
      </c>
      <c r="F27">
        <f t="shared" si="2"/>
        <v>4.7214035087719308</v>
      </c>
      <c r="G27">
        <v>25</v>
      </c>
      <c r="H27">
        <v>23</v>
      </c>
      <c r="I27">
        <v>0.23</v>
      </c>
      <c r="J27">
        <f t="shared" si="3"/>
        <v>0.15789473684210525</v>
      </c>
      <c r="K27">
        <f t="shared" si="4"/>
        <v>15.789473684210526</v>
      </c>
      <c r="L27">
        <f t="shared" si="5"/>
        <v>3.2928070175438604</v>
      </c>
      <c r="M27">
        <v>25</v>
      </c>
      <c r="N27">
        <v>81</v>
      </c>
      <c r="O27">
        <v>0.16200000000000001</v>
      </c>
      <c r="P27">
        <f t="shared" si="6"/>
        <v>0.15789473684210525</v>
      </c>
      <c r="Q27">
        <f t="shared" si="7"/>
        <v>78.94736842105263</v>
      </c>
      <c r="R27">
        <f t="shared" si="8"/>
        <v>5.3368421052631655E-2</v>
      </c>
    </row>
    <row r="28" spans="1:18" x14ac:dyDescent="0.25">
      <c r="A28">
        <v>26</v>
      </c>
      <c r="B28">
        <v>10</v>
      </c>
      <c r="C28">
        <v>0.2</v>
      </c>
      <c r="D28">
        <f t="shared" si="0"/>
        <v>0.15789473684210525</v>
      </c>
      <c r="E28">
        <f t="shared" si="1"/>
        <v>7.8947368421052628</v>
      </c>
      <c r="F28">
        <f t="shared" si="2"/>
        <v>0.56140350877193002</v>
      </c>
      <c r="G28">
        <v>26</v>
      </c>
      <c r="H28">
        <v>19</v>
      </c>
      <c r="I28">
        <v>0.19</v>
      </c>
      <c r="J28">
        <f t="shared" si="3"/>
        <v>0.15789473684210525</v>
      </c>
      <c r="K28">
        <f t="shared" si="4"/>
        <v>15.789473684210526</v>
      </c>
      <c r="L28">
        <f t="shared" si="5"/>
        <v>0.65280701754385995</v>
      </c>
      <c r="M28">
        <v>26</v>
      </c>
      <c r="N28">
        <v>85</v>
      </c>
      <c r="O28">
        <v>0.17</v>
      </c>
      <c r="P28">
        <f t="shared" si="6"/>
        <v>0.15789473684210525</v>
      </c>
      <c r="Q28">
        <f t="shared" si="7"/>
        <v>78.94736842105263</v>
      </c>
      <c r="R28">
        <f t="shared" si="8"/>
        <v>0.46403508771929847</v>
      </c>
    </row>
    <row r="29" spans="1:18" x14ac:dyDescent="0.25">
      <c r="A29">
        <v>27</v>
      </c>
      <c r="B29">
        <v>8</v>
      </c>
      <c r="C29">
        <v>0.16</v>
      </c>
      <c r="D29">
        <f t="shared" si="0"/>
        <v>0.15789473684210525</v>
      </c>
      <c r="E29">
        <f t="shared" si="1"/>
        <v>7.8947368421052628</v>
      </c>
      <c r="F29">
        <f t="shared" si="2"/>
        <v>1.4035087719298333E-3</v>
      </c>
      <c r="G29">
        <v>27</v>
      </c>
      <c r="H29">
        <v>15</v>
      </c>
      <c r="I29">
        <v>0.15</v>
      </c>
      <c r="J29">
        <f t="shared" si="3"/>
        <v>0.15789473684210525</v>
      </c>
      <c r="K29">
        <f t="shared" si="4"/>
        <v>15.789473684210526</v>
      </c>
      <c r="L29">
        <f t="shared" si="5"/>
        <v>3.9473684210526251E-2</v>
      </c>
      <c r="M29">
        <v>27</v>
      </c>
      <c r="N29">
        <v>91</v>
      </c>
      <c r="O29">
        <v>0.182</v>
      </c>
      <c r="P29">
        <f t="shared" si="6"/>
        <v>0.15789473684210525</v>
      </c>
      <c r="Q29">
        <f t="shared" si="7"/>
        <v>78.94736842105263</v>
      </c>
      <c r="R29">
        <f t="shared" si="8"/>
        <v>1.8400350877192988</v>
      </c>
    </row>
    <row r="30" spans="1:18" x14ac:dyDescent="0.25">
      <c r="A30">
        <v>28</v>
      </c>
      <c r="B30">
        <v>8</v>
      </c>
      <c r="C30">
        <v>0.16</v>
      </c>
      <c r="D30">
        <f t="shared" si="0"/>
        <v>0.15789473684210525</v>
      </c>
      <c r="E30">
        <f t="shared" si="1"/>
        <v>7.8947368421052628</v>
      </c>
      <c r="F30">
        <f t="shared" si="2"/>
        <v>1.4035087719298333E-3</v>
      </c>
      <c r="G30">
        <v>28</v>
      </c>
      <c r="H30">
        <v>16</v>
      </c>
      <c r="I30">
        <v>0.16</v>
      </c>
      <c r="J30">
        <f t="shared" si="3"/>
        <v>0.15789473684210525</v>
      </c>
      <c r="K30">
        <f t="shared" si="4"/>
        <v>15.789473684210526</v>
      </c>
      <c r="L30">
        <f t="shared" si="5"/>
        <v>2.8070175438596667E-3</v>
      </c>
      <c r="M30">
        <v>28</v>
      </c>
      <c r="N30">
        <v>86</v>
      </c>
      <c r="O30">
        <v>0.17199999999999999</v>
      </c>
      <c r="P30">
        <f t="shared" si="6"/>
        <v>0.15789473684210525</v>
      </c>
      <c r="Q30">
        <f t="shared" si="7"/>
        <v>78.94736842105263</v>
      </c>
      <c r="R30">
        <f t="shared" si="8"/>
        <v>0.6300350877192985</v>
      </c>
    </row>
    <row r="31" spans="1:18" x14ac:dyDescent="0.25">
      <c r="A31">
        <v>29</v>
      </c>
      <c r="B31">
        <v>13</v>
      </c>
      <c r="C31">
        <v>0.26</v>
      </c>
      <c r="D31">
        <f t="shared" si="0"/>
        <v>0.15789473684210525</v>
      </c>
      <c r="E31">
        <f t="shared" si="1"/>
        <v>7.8947368421052628</v>
      </c>
      <c r="F31">
        <f t="shared" si="2"/>
        <v>3.3014035087719305</v>
      </c>
      <c r="G31">
        <v>29</v>
      </c>
      <c r="H31">
        <v>23</v>
      </c>
      <c r="I31">
        <v>0.23</v>
      </c>
      <c r="J31">
        <f t="shared" si="3"/>
        <v>0.15789473684210525</v>
      </c>
      <c r="K31">
        <f t="shared" si="4"/>
        <v>15.789473684210526</v>
      </c>
      <c r="L31">
        <f t="shared" si="5"/>
        <v>3.2928070175438604</v>
      </c>
      <c r="M31">
        <v>29</v>
      </c>
      <c r="N31">
        <v>89</v>
      </c>
      <c r="O31">
        <v>0.17799999999999999</v>
      </c>
      <c r="P31">
        <f t="shared" si="6"/>
        <v>0.15789473684210525</v>
      </c>
      <c r="Q31">
        <f t="shared" si="7"/>
        <v>78.94736842105263</v>
      </c>
      <c r="R31">
        <f t="shared" si="8"/>
        <v>1.2800350877192985</v>
      </c>
    </row>
    <row r="32" spans="1:18" x14ac:dyDescent="0.25">
      <c r="A32">
        <v>30</v>
      </c>
      <c r="B32">
        <v>8</v>
      </c>
      <c r="C32">
        <v>0.16</v>
      </c>
      <c r="D32">
        <f t="shared" si="0"/>
        <v>0.15789473684210525</v>
      </c>
      <c r="E32">
        <f t="shared" si="1"/>
        <v>7.8947368421052628</v>
      </c>
      <c r="F32">
        <f t="shared" si="2"/>
        <v>1.4035087719298333E-3</v>
      </c>
      <c r="G32">
        <v>30</v>
      </c>
      <c r="H32">
        <v>14</v>
      </c>
      <c r="I32">
        <v>0.14000000000000001</v>
      </c>
      <c r="J32">
        <f t="shared" si="3"/>
        <v>0.15789473684210525</v>
      </c>
      <c r="K32">
        <f t="shared" si="4"/>
        <v>15.789473684210526</v>
      </c>
      <c r="L32">
        <f t="shared" si="5"/>
        <v>0.20280701754385952</v>
      </c>
      <c r="M32">
        <v>30</v>
      </c>
      <c r="N32">
        <v>76</v>
      </c>
      <c r="O32">
        <v>0.152</v>
      </c>
      <c r="P32">
        <f t="shared" si="6"/>
        <v>0.15789473684210525</v>
      </c>
      <c r="Q32">
        <f t="shared" si="7"/>
        <v>78.94736842105263</v>
      </c>
      <c r="R32">
        <f t="shared" si="8"/>
        <v>0.11003508771929814</v>
      </c>
    </row>
    <row r="33" spans="1:18" x14ac:dyDescent="0.25">
      <c r="A33">
        <v>31</v>
      </c>
      <c r="B33">
        <v>4</v>
      </c>
      <c r="C33">
        <v>0.08</v>
      </c>
      <c r="D33">
        <f t="shared" si="0"/>
        <v>0.15789473684210525</v>
      </c>
      <c r="E33">
        <f t="shared" si="1"/>
        <v>7.8947368421052628</v>
      </c>
      <c r="F33">
        <f t="shared" si="2"/>
        <v>1.9214035087719297</v>
      </c>
      <c r="G33">
        <v>31</v>
      </c>
      <c r="H33">
        <v>7</v>
      </c>
      <c r="I33">
        <v>7.0000000000000007E-2</v>
      </c>
      <c r="J33">
        <f t="shared" si="3"/>
        <v>0.15789473684210525</v>
      </c>
      <c r="K33">
        <f t="shared" si="4"/>
        <v>15.789473684210526</v>
      </c>
      <c r="L33">
        <f t="shared" si="5"/>
        <v>4.8928070175438592</v>
      </c>
      <c r="M33">
        <v>31</v>
      </c>
      <c r="N33">
        <v>86</v>
      </c>
      <c r="O33">
        <v>0.17199999999999999</v>
      </c>
      <c r="P33">
        <f t="shared" si="6"/>
        <v>0.15789473684210525</v>
      </c>
      <c r="Q33">
        <f t="shared" si="7"/>
        <v>78.94736842105263</v>
      </c>
      <c r="R33">
        <f t="shared" si="8"/>
        <v>0.6300350877192985</v>
      </c>
    </row>
    <row r="34" spans="1:18" x14ac:dyDescent="0.25">
      <c r="A34">
        <v>32</v>
      </c>
      <c r="B34">
        <v>7</v>
      </c>
      <c r="C34">
        <v>0.14000000000000001</v>
      </c>
      <c r="D34">
        <f t="shared" si="0"/>
        <v>0.15789473684210525</v>
      </c>
      <c r="E34">
        <f t="shared" si="1"/>
        <v>7.8947368421052628</v>
      </c>
      <c r="F34">
        <f t="shared" si="2"/>
        <v>0.10140350877192976</v>
      </c>
      <c r="G34">
        <v>32</v>
      </c>
      <c r="H34">
        <v>12</v>
      </c>
      <c r="I34">
        <v>0.12</v>
      </c>
      <c r="J34">
        <f t="shared" si="3"/>
        <v>0.15789473684210525</v>
      </c>
      <c r="K34">
        <f t="shared" si="4"/>
        <v>15.789473684210526</v>
      </c>
      <c r="L34">
        <f t="shared" si="5"/>
        <v>0.90947368421052599</v>
      </c>
      <c r="M34">
        <v>32</v>
      </c>
      <c r="N34">
        <v>70</v>
      </c>
      <c r="O34">
        <v>0.14000000000000001</v>
      </c>
      <c r="P34">
        <f t="shared" si="6"/>
        <v>0.15789473684210525</v>
      </c>
      <c r="Q34">
        <f t="shared" si="7"/>
        <v>78.94736842105263</v>
      </c>
      <c r="R34">
        <f t="shared" si="8"/>
        <v>1.0140350877192978</v>
      </c>
    </row>
    <row r="35" spans="1:18" x14ac:dyDescent="0.25">
      <c r="A35">
        <v>33</v>
      </c>
      <c r="B35">
        <v>9</v>
      </c>
      <c r="C35">
        <v>0.18</v>
      </c>
      <c r="D35">
        <f t="shared" si="0"/>
        <v>0.15789473684210525</v>
      </c>
      <c r="E35">
        <f t="shared" si="1"/>
        <v>7.8947368421052628</v>
      </c>
      <c r="F35">
        <f t="shared" si="2"/>
        <v>0.15473684210526326</v>
      </c>
      <c r="G35">
        <v>33</v>
      </c>
      <c r="H35">
        <v>18</v>
      </c>
      <c r="I35">
        <v>0.18</v>
      </c>
      <c r="J35">
        <f t="shared" si="3"/>
        <v>0.15789473684210525</v>
      </c>
      <c r="K35">
        <f t="shared" si="4"/>
        <v>15.789473684210526</v>
      </c>
      <c r="L35">
        <f t="shared" si="5"/>
        <v>0.30947368421052651</v>
      </c>
      <c r="M35">
        <v>33</v>
      </c>
      <c r="N35">
        <v>76</v>
      </c>
      <c r="O35">
        <v>0.152</v>
      </c>
      <c r="P35">
        <f t="shared" si="6"/>
        <v>0.15789473684210525</v>
      </c>
      <c r="Q35">
        <f t="shared" si="7"/>
        <v>78.94736842105263</v>
      </c>
      <c r="R35">
        <f t="shared" si="8"/>
        <v>0.11003508771929814</v>
      </c>
    </row>
    <row r="36" spans="1:18" x14ac:dyDescent="0.25">
      <c r="A36">
        <v>34</v>
      </c>
      <c r="B36">
        <v>9</v>
      </c>
      <c r="C36">
        <v>0.18</v>
      </c>
      <c r="D36">
        <f t="shared" si="0"/>
        <v>0.15789473684210525</v>
      </c>
      <c r="E36">
        <f t="shared" si="1"/>
        <v>7.8947368421052628</v>
      </c>
      <c r="F36">
        <f t="shared" si="2"/>
        <v>0.15473684210526326</v>
      </c>
      <c r="G36">
        <v>34</v>
      </c>
      <c r="H36">
        <v>17</v>
      </c>
      <c r="I36">
        <v>0.17</v>
      </c>
      <c r="J36">
        <f t="shared" si="3"/>
        <v>0.15789473684210525</v>
      </c>
      <c r="K36">
        <f t="shared" si="4"/>
        <v>15.789473684210526</v>
      </c>
      <c r="L36">
        <f t="shared" si="5"/>
        <v>9.2807017543859754E-2</v>
      </c>
      <c r="M36">
        <v>34</v>
      </c>
      <c r="N36">
        <v>71</v>
      </c>
      <c r="O36">
        <v>0.14199999999999999</v>
      </c>
      <c r="P36">
        <f t="shared" si="6"/>
        <v>0.15789473684210525</v>
      </c>
      <c r="Q36">
        <f t="shared" si="7"/>
        <v>78.94736842105263</v>
      </c>
      <c r="R36">
        <f t="shared" si="8"/>
        <v>0.80003508771929788</v>
      </c>
    </row>
    <row r="37" spans="1:18" x14ac:dyDescent="0.25">
      <c r="A37">
        <v>35</v>
      </c>
      <c r="B37">
        <v>8</v>
      </c>
      <c r="C37">
        <v>0.16</v>
      </c>
      <c r="D37">
        <f t="shared" si="0"/>
        <v>0.15789473684210525</v>
      </c>
      <c r="E37">
        <f t="shared" si="1"/>
        <v>7.8947368421052628</v>
      </c>
      <c r="F37">
        <f t="shared" si="2"/>
        <v>1.4035087719298333E-3</v>
      </c>
      <c r="G37">
        <v>35</v>
      </c>
      <c r="H37">
        <v>17</v>
      </c>
      <c r="I37">
        <v>0.17</v>
      </c>
      <c r="J37">
        <f t="shared" si="3"/>
        <v>0.15789473684210525</v>
      </c>
      <c r="K37">
        <f t="shared" si="4"/>
        <v>15.789473684210526</v>
      </c>
      <c r="L37">
        <f t="shared" si="5"/>
        <v>9.2807017543859754E-2</v>
      </c>
      <c r="M37">
        <v>35</v>
      </c>
      <c r="N37">
        <v>80</v>
      </c>
      <c r="O37">
        <v>0.16</v>
      </c>
      <c r="P37">
        <f t="shared" si="6"/>
        <v>0.15789473684210525</v>
      </c>
      <c r="Q37">
        <f t="shared" si="7"/>
        <v>78.94736842105263</v>
      </c>
      <c r="R37">
        <f t="shared" si="8"/>
        <v>1.4035087719298286E-2</v>
      </c>
    </row>
    <row r="38" spans="1:18" x14ac:dyDescent="0.25">
      <c r="A38">
        <v>36</v>
      </c>
      <c r="B38">
        <v>8</v>
      </c>
      <c r="C38">
        <v>0.16</v>
      </c>
      <c r="D38">
        <f t="shared" si="0"/>
        <v>0.15789473684210525</v>
      </c>
      <c r="E38">
        <f t="shared" si="1"/>
        <v>7.8947368421052628</v>
      </c>
      <c r="F38">
        <f t="shared" si="2"/>
        <v>1.4035087719298333E-3</v>
      </c>
      <c r="G38">
        <v>36</v>
      </c>
      <c r="H38">
        <v>17</v>
      </c>
      <c r="I38">
        <v>0.17</v>
      </c>
      <c r="J38">
        <f t="shared" si="3"/>
        <v>0.15789473684210525</v>
      </c>
      <c r="K38">
        <f t="shared" si="4"/>
        <v>15.789473684210526</v>
      </c>
      <c r="L38">
        <f t="shared" si="5"/>
        <v>9.2807017543859754E-2</v>
      </c>
      <c r="M38">
        <v>36</v>
      </c>
      <c r="N38">
        <v>76</v>
      </c>
      <c r="O38">
        <v>0.152</v>
      </c>
      <c r="P38">
        <f t="shared" si="6"/>
        <v>0.15789473684210525</v>
      </c>
      <c r="Q38">
        <f t="shared" si="7"/>
        <v>78.94736842105263</v>
      </c>
      <c r="R38">
        <f t="shared" si="8"/>
        <v>0.11003508771929814</v>
      </c>
    </row>
    <row r="39" spans="1:18" x14ac:dyDescent="0.25">
      <c r="A39">
        <v>37</v>
      </c>
      <c r="B39">
        <v>6</v>
      </c>
      <c r="C39">
        <v>0.12</v>
      </c>
      <c r="D39">
        <f t="shared" si="0"/>
        <v>0.15789473684210525</v>
      </c>
      <c r="E39">
        <f t="shared" si="1"/>
        <v>7.8947368421052628</v>
      </c>
      <c r="F39">
        <f t="shared" si="2"/>
        <v>0.45473684210526299</v>
      </c>
      <c r="G39">
        <v>37</v>
      </c>
      <c r="H39">
        <v>11</v>
      </c>
      <c r="I39">
        <v>0.11</v>
      </c>
      <c r="J39">
        <f t="shared" si="3"/>
        <v>0.15789473684210525</v>
      </c>
      <c r="K39">
        <f t="shared" si="4"/>
        <v>15.789473684210526</v>
      </c>
      <c r="L39">
        <f t="shared" si="5"/>
        <v>1.4528070175438592</v>
      </c>
      <c r="M39">
        <v>37</v>
      </c>
      <c r="N39">
        <v>64</v>
      </c>
      <c r="O39">
        <v>0.128</v>
      </c>
      <c r="P39">
        <f t="shared" si="6"/>
        <v>0.15789473684210525</v>
      </c>
      <c r="Q39">
        <f t="shared" si="7"/>
        <v>78.94736842105263</v>
      </c>
      <c r="R39">
        <f t="shared" si="8"/>
        <v>2.8300350877192977</v>
      </c>
    </row>
    <row r="40" spans="1:18" x14ac:dyDescent="0.25">
      <c r="A40">
        <v>38</v>
      </c>
      <c r="B40">
        <v>10</v>
      </c>
      <c r="C40">
        <v>0.2</v>
      </c>
      <c r="D40">
        <f t="shared" si="0"/>
        <v>0.15789473684210525</v>
      </c>
      <c r="E40">
        <f t="shared" si="1"/>
        <v>7.8947368421052628</v>
      </c>
      <c r="F40">
        <f t="shared" si="2"/>
        <v>0.56140350877193002</v>
      </c>
      <c r="G40">
        <v>38</v>
      </c>
      <c r="H40">
        <v>17</v>
      </c>
      <c r="I40">
        <v>0.17</v>
      </c>
      <c r="J40">
        <f t="shared" si="3"/>
        <v>0.15789473684210525</v>
      </c>
      <c r="K40">
        <f t="shared" si="4"/>
        <v>15.789473684210526</v>
      </c>
      <c r="L40">
        <f t="shared" si="5"/>
        <v>9.2807017543859754E-2</v>
      </c>
      <c r="M40">
        <v>38</v>
      </c>
      <c r="N40">
        <v>83</v>
      </c>
      <c r="O40">
        <v>0.16600000000000001</v>
      </c>
      <c r="P40">
        <f t="shared" si="6"/>
        <v>0.15789473684210525</v>
      </c>
      <c r="Q40">
        <f t="shared" si="7"/>
        <v>78.94736842105263</v>
      </c>
      <c r="R40">
        <f t="shared" si="8"/>
        <v>0.20803508771929841</v>
      </c>
    </row>
    <row r="41" spans="1:18" x14ac:dyDescent="0.25">
      <c r="E41" t="s">
        <v>40</v>
      </c>
      <c r="F41">
        <f>SUM(F3:F40)</f>
        <v>32.120000000000005</v>
      </c>
      <c r="K41" t="s">
        <v>40</v>
      </c>
      <c r="L41">
        <f>SUM(L3:L40)</f>
        <v>32.32</v>
      </c>
      <c r="Q41" t="s">
        <v>40</v>
      </c>
      <c r="R41">
        <f>SUM(R3:R40)</f>
        <v>26.193333333333332</v>
      </c>
    </row>
    <row r="42" spans="1:18" x14ac:dyDescent="0.25">
      <c r="E42" s="9" t="s">
        <v>63</v>
      </c>
      <c r="F42">
        <f>_xlfn.CHISQ.INV.RT(0.1,37)</f>
        <v>48.363408352194327</v>
      </c>
      <c r="K42" s="9" t="s">
        <v>63</v>
      </c>
      <c r="L42">
        <f>_xlfn.CHISQ.INV.RT(0.1,37)</f>
        <v>48.363408352194327</v>
      </c>
      <c r="Q42" s="9" t="s">
        <v>63</v>
      </c>
      <c r="R42">
        <f>_xlfn.CHISQ.INV.RT(0.1,37)</f>
        <v>48.363408352194327</v>
      </c>
    </row>
    <row r="43" spans="1:18" x14ac:dyDescent="0.25">
      <c r="E43" t="s">
        <v>18</v>
      </c>
      <c r="F43" t="str">
        <f>IF(F41&gt;F42,"reject","accept")</f>
        <v>accept</v>
      </c>
      <c r="K43" t="s">
        <v>18</v>
      </c>
      <c r="L43" t="str">
        <f>IF(L41&gt;L42,"reject","accept")</f>
        <v>accept</v>
      </c>
      <c r="Q43" t="s">
        <v>18</v>
      </c>
      <c r="R43" t="str">
        <f>IF(R41&gt;R42,"reject","accept")</f>
        <v>accept</v>
      </c>
    </row>
    <row r="44" spans="1:18" x14ac:dyDescent="0.25">
      <c r="E44" t="s">
        <v>19</v>
      </c>
      <c r="F44">
        <f>_xlfn.CHISQ.DIST.RT(F41,37)</f>
        <v>0.69702508825261122</v>
      </c>
      <c r="K44" t="s">
        <v>19</v>
      </c>
      <c r="L44">
        <f>_xlfn.CHISQ.DIST.RT(L41,37)</f>
        <v>0.68807169256566014</v>
      </c>
      <c r="Q44" t="s">
        <v>19</v>
      </c>
      <c r="R44">
        <f>_xlfn.CHISQ.DIST.RT(R41,37)</f>
        <v>0.907445500522854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第1題a-d</vt:lpstr>
      <vt:lpstr>第1題e-f</vt:lpstr>
      <vt:lpstr>第1題g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2024-04-03T03:24:47Z</dcterms:created>
  <dcterms:modified xsi:type="dcterms:W3CDTF">2024-04-10T02:48:41Z</dcterms:modified>
</cp:coreProperties>
</file>