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我的雲端硬碟\NTU碩士\修課\Statistical Control and Optimization\HW\HW8\"/>
    </mc:Choice>
  </mc:AlternateContent>
  <bookViews>
    <workbookView xWindow="0" yWindow="0" windowWidth="23040" windowHeight="9348" activeTab="5"/>
  </bookViews>
  <sheets>
    <sheet name="1-i" sheetId="1" r:id="rId1"/>
    <sheet name="1-ii" sheetId="3" r:id="rId2"/>
    <sheet name="1-iii&amp;iv" sheetId="4" r:id="rId3"/>
    <sheet name="1-v" sheetId="5" r:id="rId4"/>
    <sheet name="2-i&amp;ii" sheetId="6" r:id="rId5"/>
    <sheet name="2-iii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7" l="1"/>
  <c r="J3" i="7"/>
  <c r="K3" i="7"/>
  <c r="M3" i="7"/>
  <c r="L3" i="7" s="1"/>
  <c r="I4" i="7"/>
  <c r="J4" i="7"/>
  <c r="M4" i="7"/>
  <c r="L4" i="7" s="1"/>
  <c r="I5" i="7"/>
  <c r="J5" i="7"/>
  <c r="M5" i="7"/>
  <c r="K5" i="7" s="1"/>
  <c r="I6" i="7"/>
  <c r="J6" i="7"/>
  <c r="K6" i="7"/>
  <c r="L6" i="7"/>
  <c r="M6" i="7"/>
  <c r="I7" i="7"/>
  <c r="J7" i="7"/>
  <c r="K7" i="7"/>
  <c r="M7" i="7"/>
  <c r="L7" i="7" s="1"/>
  <c r="I8" i="7"/>
  <c r="J8" i="7"/>
  <c r="M8" i="7"/>
  <c r="L8" i="7" s="1"/>
  <c r="I9" i="7"/>
  <c r="J9" i="7"/>
  <c r="M9" i="7"/>
  <c r="K9" i="7" s="1"/>
  <c r="I10" i="7"/>
  <c r="J10" i="7"/>
  <c r="K10" i="7"/>
  <c r="L10" i="7"/>
  <c r="M10" i="7"/>
  <c r="I11" i="7"/>
  <c r="J11" i="7"/>
  <c r="K11" i="7"/>
  <c r="M11" i="7"/>
  <c r="L11" i="7" s="1"/>
  <c r="I12" i="7"/>
  <c r="J12" i="7"/>
  <c r="M12" i="7"/>
  <c r="L12" i="7" s="1"/>
  <c r="I13" i="7"/>
  <c r="J13" i="7"/>
  <c r="M13" i="7"/>
  <c r="K13" i="7" s="1"/>
  <c r="I14" i="7"/>
  <c r="J14" i="7"/>
  <c r="K14" i="7"/>
  <c r="L14" i="7"/>
  <c r="M14" i="7"/>
  <c r="I15" i="7"/>
  <c r="J15" i="7"/>
  <c r="K15" i="7"/>
  <c r="M15" i="7"/>
  <c r="L15" i="7" s="1"/>
  <c r="I16" i="7"/>
  <c r="J16" i="7"/>
  <c r="M16" i="7"/>
  <c r="L16" i="7" s="1"/>
  <c r="I17" i="7"/>
  <c r="J17" i="7"/>
  <c r="M17" i="7"/>
  <c r="K17" i="7" s="1"/>
  <c r="I18" i="7"/>
  <c r="J18" i="7"/>
  <c r="K18" i="7"/>
  <c r="L18" i="7"/>
  <c r="M18" i="7"/>
  <c r="I19" i="7"/>
  <c r="J19" i="7"/>
  <c r="K19" i="7"/>
  <c r="M19" i="7"/>
  <c r="L19" i="7" s="1"/>
  <c r="I20" i="7"/>
  <c r="J20" i="7"/>
  <c r="M20" i="7"/>
  <c r="L20" i="7" s="1"/>
  <c r="I21" i="7"/>
  <c r="J21" i="7"/>
  <c r="M21" i="7"/>
  <c r="K21" i="7" s="1"/>
  <c r="I22" i="7"/>
  <c r="J22" i="7"/>
  <c r="K22" i="7"/>
  <c r="L22" i="7"/>
  <c r="M22" i="7"/>
  <c r="I23" i="7"/>
  <c r="J23" i="7"/>
  <c r="K23" i="7"/>
  <c r="M23" i="7"/>
  <c r="L23" i="7" s="1"/>
  <c r="I24" i="7"/>
  <c r="J24" i="7"/>
  <c r="M24" i="7"/>
  <c r="L24" i="7" s="1"/>
  <c r="I25" i="7"/>
  <c r="J25" i="7"/>
  <c r="M25" i="7"/>
  <c r="K25" i="7" s="1"/>
  <c r="I26" i="7"/>
  <c r="J26" i="7"/>
  <c r="K26" i="7"/>
  <c r="L26" i="7"/>
  <c r="M26" i="7"/>
  <c r="I27" i="7"/>
  <c r="J27" i="7"/>
  <c r="K27" i="7"/>
  <c r="M27" i="7"/>
  <c r="L27" i="7" s="1"/>
  <c r="I28" i="7"/>
  <c r="J28" i="7"/>
  <c r="M28" i="7"/>
  <c r="L28" i="7" s="1"/>
  <c r="I29" i="7"/>
  <c r="J29" i="7"/>
  <c r="M29" i="7"/>
  <c r="K29" i="7" s="1"/>
  <c r="I30" i="7"/>
  <c r="J30" i="7"/>
  <c r="K30" i="7"/>
  <c r="L30" i="7"/>
  <c r="M30" i="7"/>
  <c r="I31" i="7"/>
  <c r="J31" i="7"/>
  <c r="K31" i="7"/>
  <c r="M31" i="7"/>
  <c r="L31" i="7" s="1"/>
  <c r="I32" i="7"/>
  <c r="J32" i="7"/>
  <c r="M32" i="7"/>
  <c r="L32" i="7" s="1"/>
  <c r="I33" i="7"/>
  <c r="J33" i="7"/>
  <c r="M33" i="7"/>
  <c r="K33" i="7" s="1"/>
  <c r="I34" i="7"/>
  <c r="J34" i="7"/>
  <c r="K34" i="7"/>
  <c r="L34" i="7"/>
  <c r="M34" i="7"/>
  <c r="I35" i="7"/>
  <c r="J35" i="7"/>
  <c r="K35" i="7"/>
  <c r="M35" i="7"/>
  <c r="L35" i="7" s="1"/>
  <c r="I36" i="7"/>
  <c r="J36" i="7"/>
  <c r="M36" i="7"/>
  <c r="L36" i="7" s="1"/>
  <c r="I37" i="7"/>
  <c r="J37" i="7"/>
  <c r="M37" i="7"/>
  <c r="K37" i="7" s="1"/>
  <c r="I38" i="7"/>
  <c r="J38" i="7"/>
  <c r="K38" i="7"/>
  <c r="L38" i="7"/>
  <c r="M38" i="7"/>
  <c r="I39" i="7"/>
  <c r="J39" i="7"/>
  <c r="K39" i="7"/>
  <c r="M39" i="7"/>
  <c r="L39" i="7" s="1"/>
  <c r="I40" i="7"/>
  <c r="J40" i="7"/>
  <c r="M40" i="7"/>
  <c r="L40" i="7" s="1"/>
  <c r="I41" i="7"/>
  <c r="J41" i="7"/>
  <c r="M41" i="7"/>
  <c r="K41" i="7" s="1"/>
  <c r="I42" i="7"/>
  <c r="J42" i="7"/>
  <c r="K42" i="7"/>
  <c r="L42" i="7"/>
  <c r="M42" i="7"/>
  <c r="I43" i="7"/>
  <c r="J43" i="7"/>
  <c r="K43" i="7"/>
  <c r="M43" i="7"/>
  <c r="L43" i="7" s="1"/>
  <c r="I44" i="7"/>
  <c r="J44" i="7"/>
  <c r="M44" i="7"/>
  <c r="L44" i="7" s="1"/>
  <c r="I45" i="7"/>
  <c r="J45" i="7"/>
  <c r="M45" i="7"/>
  <c r="K45" i="7" s="1"/>
  <c r="I46" i="7"/>
  <c r="J46" i="7"/>
  <c r="K46" i="7"/>
  <c r="L46" i="7"/>
  <c r="M46" i="7"/>
  <c r="I47" i="7"/>
  <c r="J47" i="7"/>
  <c r="K47" i="7"/>
  <c r="M47" i="7"/>
  <c r="L47" i="7" s="1"/>
  <c r="I48" i="7"/>
  <c r="J48" i="7"/>
  <c r="M48" i="7"/>
  <c r="L48" i="7" s="1"/>
  <c r="I49" i="7"/>
  <c r="J49" i="7"/>
  <c r="M49" i="7"/>
  <c r="K49" i="7" s="1"/>
  <c r="I50" i="7"/>
  <c r="J50" i="7"/>
  <c r="K50" i="7"/>
  <c r="L50" i="7"/>
  <c r="M50" i="7"/>
  <c r="I51" i="7"/>
  <c r="J51" i="7"/>
  <c r="K51" i="7"/>
  <c r="M51" i="7"/>
  <c r="L51" i="7" s="1"/>
  <c r="I52" i="7"/>
  <c r="J52" i="7"/>
  <c r="M52" i="7"/>
  <c r="L52" i="7" s="1"/>
  <c r="I53" i="7"/>
  <c r="J53" i="7"/>
  <c r="M53" i="7"/>
  <c r="K53" i="7" s="1"/>
  <c r="I54" i="7"/>
  <c r="J54" i="7"/>
  <c r="K54" i="7"/>
  <c r="L54" i="7"/>
  <c r="M54" i="7"/>
  <c r="I55" i="7"/>
  <c r="J55" i="7"/>
  <c r="K55" i="7"/>
  <c r="M55" i="7"/>
  <c r="L55" i="7" s="1"/>
  <c r="I56" i="7"/>
  <c r="J56" i="7"/>
  <c r="M56" i="7"/>
  <c r="L56" i="7" s="1"/>
  <c r="I57" i="7"/>
  <c r="J57" i="7"/>
  <c r="M57" i="7"/>
  <c r="K57" i="7" s="1"/>
  <c r="I58" i="7"/>
  <c r="J58" i="7"/>
  <c r="K58" i="7"/>
  <c r="L58" i="7"/>
  <c r="M58" i="7"/>
  <c r="I59" i="7"/>
  <c r="J59" i="7"/>
  <c r="K59" i="7"/>
  <c r="M59" i="7"/>
  <c r="L59" i="7" s="1"/>
  <c r="I60" i="7"/>
  <c r="J60" i="7"/>
  <c r="M60" i="7"/>
  <c r="L60" i="7" s="1"/>
  <c r="I61" i="7"/>
  <c r="J61" i="7"/>
  <c r="M61" i="7"/>
  <c r="K61" i="7" s="1"/>
  <c r="I62" i="7"/>
  <c r="J62" i="7"/>
  <c r="K62" i="7"/>
  <c r="L62" i="7"/>
  <c r="M62" i="7"/>
  <c r="I63" i="7"/>
  <c r="J63" i="7"/>
  <c r="K63" i="7"/>
  <c r="L63" i="7"/>
  <c r="M63" i="7"/>
  <c r="I64" i="7"/>
  <c r="J64" i="7"/>
  <c r="M64" i="7"/>
  <c r="L64" i="7" s="1"/>
  <c r="I65" i="7"/>
  <c r="J65" i="7"/>
  <c r="M65" i="7"/>
  <c r="K65" i="7" s="1"/>
  <c r="I66" i="7"/>
  <c r="J66" i="7"/>
  <c r="K66" i="7"/>
  <c r="L66" i="7"/>
  <c r="M66" i="7"/>
  <c r="I67" i="7"/>
  <c r="J67" i="7"/>
  <c r="K67" i="7"/>
  <c r="M67" i="7"/>
  <c r="L67" i="7" s="1"/>
  <c r="I68" i="7"/>
  <c r="J68" i="7"/>
  <c r="M68" i="7"/>
  <c r="L68" i="7" s="1"/>
  <c r="I69" i="7"/>
  <c r="J69" i="7"/>
  <c r="M69" i="7"/>
  <c r="K69" i="7" s="1"/>
  <c r="I70" i="7"/>
  <c r="J70" i="7"/>
  <c r="K70" i="7"/>
  <c r="L70" i="7"/>
  <c r="M70" i="7"/>
  <c r="I71" i="7"/>
  <c r="J71" i="7"/>
  <c r="K71" i="7"/>
  <c r="M71" i="7"/>
  <c r="L71" i="7" s="1"/>
  <c r="I72" i="7"/>
  <c r="J72" i="7"/>
  <c r="M72" i="7"/>
  <c r="L72" i="7" s="1"/>
  <c r="I73" i="7"/>
  <c r="J73" i="7"/>
  <c r="M73" i="7"/>
  <c r="K73" i="7" s="1"/>
  <c r="I74" i="7"/>
  <c r="J74" i="7"/>
  <c r="K74" i="7"/>
  <c r="L74" i="7"/>
  <c r="M74" i="7"/>
  <c r="I75" i="7"/>
  <c r="J75" i="7"/>
  <c r="K75" i="7"/>
  <c r="M75" i="7"/>
  <c r="L75" i="7" s="1"/>
  <c r="I76" i="7"/>
  <c r="J76" i="7"/>
  <c r="M76" i="7"/>
  <c r="L76" i="7" s="1"/>
  <c r="I77" i="7"/>
  <c r="J77" i="7"/>
  <c r="M77" i="7"/>
  <c r="K77" i="7" s="1"/>
  <c r="I78" i="7"/>
  <c r="J78" i="7"/>
  <c r="K78" i="7"/>
  <c r="L78" i="7"/>
  <c r="M78" i="7"/>
  <c r="I79" i="7"/>
  <c r="J79" i="7"/>
  <c r="K79" i="7"/>
  <c r="M79" i="7"/>
  <c r="L79" i="7" s="1"/>
  <c r="I80" i="7"/>
  <c r="J80" i="7"/>
  <c r="M80" i="7"/>
  <c r="L80" i="7" s="1"/>
  <c r="I81" i="7"/>
  <c r="J81" i="7"/>
  <c r="M81" i="7"/>
  <c r="K81" i="7" s="1"/>
  <c r="I82" i="7"/>
  <c r="J82" i="7"/>
  <c r="K82" i="7"/>
  <c r="L82" i="7"/>
  <c r="M82" i="7"/>
  <c r="I83" i="7"/>
  <c r="J83" i="7"/>
  <c r="K83" i="7"/>
  <c r="M83" i="7"/>
  <c r="L83" i="7" s="1"/>
  <c r="I84" i="7"/>
  <c r="J84" i="7"/>
  <c r="M84" i="7"/>
  <c r="L84" i="7" s="1"/>
  <c r="I85" i="7"/>
  <c r="J85" i="7"/>
  <c r="M85" i="7"/>
  <c r="K85" i="7" s="1"/>
  <c r="I86" i="7"/>
  <c r="J86" i="7"/>
  <c r="K86" i="7"/>
  <c r="L86" i="7"/>
  <c r="M86" i="7"/>
  <c r="I87" i="7"/>
  <c r="J87" i="7"/>
  <c r="K87" i="7"/>
  <c r="M87" i="7"/>
  <c r="L87" i="7" s="1"/>
  <c r="I88" i="7"/>
  <c r="J88" i="7"/>
  <c r="M88" i="7"/>
  <c r="L88" i="7" s="1"/>
  <c r="I89" i="7"/>
  <c r="J89" i="7"/>
  <c r="M89" i="7"/>
  <c r="K89" i="7" s="1"/>
  <c r="I90" i="7"/>
  <c r="J90" i="7"/>
  <c r="K90" i="7"/>
  <c r="L90" i="7"/>
  <c r="M90" i="7"/>
  <c r="I91" i="7"/>
  <c r="J91" i="7"/>
  <c r="K91" i="7"/>
  <c r="M91" i="7"/>
  <c r="L91" i="7" s="1"/>
  <c r="I92" i="7"/>
  <c r="J92" i="7"/>
  <c r="M92" i="7"/>
  <c r="L92" i="7" s="1"/>
  <c r="I93" i="7"/>
  <c r="J93" i="7"/>
  <c r="M93" i="7"/>
  <c r="K93" i="7" s="1"/>
  <c r="I94" i="7"/>
  <c r="J94" i="7"/>
  <c r="K94" i="7"/>
  <c r="L94" i="7"/>
  <c r="M94" i="7"/>
  <c r="I95" i="7"/>
  <c r="J95" i="7"/>
  <c r="K95" i="7"/>
  <c r="M95" i="7"/>
  <c r="L95" i="7" s="1"/>
  <c r="I96" i="7"/>
  <c r="J96" i="7"/>
  <c r="M96" i="7"/>
  <c r="L96" i="7" s="1"/>
  <c r="I97" i="7"/>
  <c r="J97" i="7"/>
  <c r="M97" i="7"/>
  <c r="K97" i="7" s="1"/>
  <c r="I98" i="7"/>
  <c r="J98" i="7"/>
  <c r="K98" i="7"/>
  <c r="L98" i="7"/>
  <c r="M98" i="7"/>
  <c r="I99" i="7"/>
  <c r="J99" i="7"/>
  <c r="K99" i="7"/>
  <c r="M99" i="7"/>
  <c r="L99" i="7" s="1"/>
  <c r="I100" i="7"/>
  <c r="J100" i="7"/>
  <c r="M100" i="7"/>
  <c r="L100" i="7" s="1"/>
  <c r="I101" i="7"/>
  <c r="J101" i="7"/>
  <c r="M101" i="7"/>
  <c r="K101" i="7" s="1"/>
  <c r="K2" i="7"/>
  <c r="L2" i="7"/>
  <c r="K12" i="6"/>
  <c r="M2" i="7"/>
  <c r="K11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I2" i="7" s="1"/>
  <c r="L15" i="6"/>
  <c r="M15" i="6"/>
  <c r="M17" i="6" s="1"/>
  <c r="N15" i="6"/>
  <c r="O15" i="6"/>
  <c r="L16" i="6"/>
  <c r="M16" i="6"/>
  <c r="N16" i="6"/>
  <c r="O16" i="6"/>
  <c r="L17" i="6"/>
  <c r="N17" i="6"/>
  <c r="O17" i="6"/>
  <c r="K17" i="6"/>
  <c r="K16" i="6"/>
  <c r="K15" i="6"/>
  <c r="L11" i="6"/>
  <c r="M11" i="6"/>
  <c r="M13" i="6" s="1"/>
  <c r="N11" i="6"/>
  <c r="O11" i="6"/>
  <c r="L12" i="6"/>
  <c r="N12" i="6"/>
  <c r="O12" i="6"/>
  <c r="K13" i="6"/>
  <c r="L13" i="6"/>
  <c r="N13" i="6"/>
  <c r="O13" i="6"/>
  <c r="K8" i="6"/>
  <c r="L8" i="6"/>
  <c r="M8" i="6"/>
  <c r="N8" i="6"/>
  <c r="O8" i="6"/>
  <c r="K9" i="6"/>
  <c r="L9" i="6"/>
  <c r="M9" i="6"/>
  <c r="N9" i="6"/>
  <c r="O9" i="6"/>
  <c r="J13" i="6"/>
  <c r="J12" i="6"/>
  <c r="J11" i="6"/>
  <c r="J9" i="6"/>
  <c r="J8" i="6"/>
  <c r="J3" i="6"/>
  <c r="J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O4" i="4"/>
  <c r="O5" i="4"/>
  <c r="O6" i="4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3" i="4"/>
  <c r="O2" i="4"/>
  <c r="M2" i="4"/>
  <c r="J2" i="5"/>
  <c r="J3" i="5"/>
  <c r="M16" i="5" s="1"/>
  <c r="J1" i="5"/>
  <c r="F103" i="5"/>
  <c r="E103" i="5"/>
  <c r="D103" i="5"/>
  <c r="C103" i="5"/>
  <c r="B103" i="5"/>
  <c r="F102" i="5"/>
  <c r="E102" i="5"/>
  <c r="D102" i="5"/>
  <c r="C102" i="5"/>
  <c r="B102" i="5"/>
  <c r="P101" i="5"/>
  <c r="G101" i="5"/>
  <c r="Q100" i="5"/>
  <c r="G100" i="5"/>
  <c r="G99" i="5"/>
  <c r="P98" i="5"/>
  <c r="G98" i="5"/>
  <c r="P97" i="5"/>
  <c r="G97" i="5"/>
  <c r="Q96" i="5"/>
  <c r="G96" i="5"/>
  <c r="G95" i="5"/>
  <c r="P94" i="5"/>
  <c r="G94" i="5"/>
  <c r="P93" i="5"/>
  <c r="G93" i="5"/>
  <c r="Q92" i="5"/>
  <c r="G92" i="5"/>
  <c r="G91" i="5"/>
  <c r="P90" i="5"/>
  <c r="G90" i="5"/>
  <c r="P89" i="5"/>
  <c r="G89" i="5"/>
  <c r="Q88" i="5"/>
  <c r="G88" i="5"/>
  <c r="G87" i="5"/>
  <c r="P86" i="5"/>
  <c r="G86" i="5"/>
  <c r="P85" i="5"/>
  <c r="G85" i="5"/>
  <c r="Q84" i="5"/>
  <c r="G84" i="5"/>
  <c r="G83" i="5"/>
  <c r="P82" i="5"/>
  <c r="G82" i="5"/>
  <c r="P81" i="5"/>
  <c r="G81" i="5"/>
  <c r="Q80" i="5"/>
  <c r="G80" i="5"/>
  <c r="G79" i="5"/>
  <c r="P78" i="5"/>
  <c r="G78" i="5"/>
  <c r="P77" i="5"/>
  <c r="G77" i="5"/>
  <c r="Q76" i="5"/>
  <c r="G76" i="5"/>
  <c r="G75" i="5"/>
  <c r="P74" i="5"/>
  <c r="G74" i="5"/>
  <c r="P73" i="5"/>
  <c r="G73" i="5"/>
  <c r="Q72" i="5"/>
  <c r="G72" i="5"/>
  <c r="G71" i="5"/>
  <c r="P70" i="5"/>
  <c r="G70" i="5"/>
  <c r="P69" i="5"/>
  <c r="G69" i="5"/>
  <c r="Q68" i="5"/>
  <c r="G68" i="5"/>
  <c r="G67" i="5"/>
  <c r="P66" i="5"/>
  <c r="G66" i="5"/>
  <c r="P65" i="5"/>
  <c r="G65" i="5"/>
  <c r="Q64" i="5"/>
  <c r="G64" i="5"/>
  <c r="G63" i="5"/>
  <c r="P62" i="5"/>
  <c r="G62" i="5"/>
  <c r="P61" i="5"/>
  <c r="G61" i="5"/>
  <c r="Q60" i="5"/>
  <c r="G60" i="5"/>
  <c r="G59" i="5"/>
  <c r="P58" i="5"/>
  <c r="G58" i="5"/>
  <c r="P57" i="5"/>
  <c r="G57" i="5"/>
  <c r="Q56" i="5"/>
  <c r="G56" i="5"/>
  <c r="G55" i="5"/>
  <c r="P54" i="5"/>
  <c r="G54" i="5"/>
  <c r="P53" i="5"/>
  <c r="G53" i="5"/>
  <c r="Q52" i="5"/>
  <c r="G52" i="5"/>
  <c r="G51" i="5"/>
  <c r="P50" i="5"/>
  <c r="G50" i="5"/>
  <c r="P49" i="5"/>
  <c r="G49" i="5"/>
  <c r="Q48" i="5"/>
  <c r="G48" i="5"/>
  <c r="G47" i="5"/>
  <c r="P46" i="5"/>
  <c r="G46" i="5"/>
  <c r="P45" i="5"/>
  <c r="G45" i="5"/>
  <c r="Q44" i="5"/>
  <c r="G44" i="5"/>
  <c r="G43" i="5"/>
  <c r="P42" i="5"/>
  <c r="G42" i="5"/>
  <c r="P41" i="5"/>
  <c r="G41" i="5"/>
  <c r="Q40" i="5"/>
  <c r="G40" i="5"/>
  <c r="G39" i="5"/>
  <c r="P38" i="5"/>
  <c r="G38" i="5"/>
  <c r="P37" i="5"/>
  <c r="G37" i="5"/>
  <c r="Q36" i="5"/>
  <c r="G36" i="5"/>
  <c r="G35" i="5"/>
  <c r="P34" i="5"/>
  <c r="G34" i="5"/>
  <c r="P33" i="5"/>
  <c r="G33" i="5"/>
  <c r="Q32" i="5"/>
  <c r="G32" i="5"/>
  <c r="G31" i="5"/>
  <c r="P30" i="5"/>
  <c r="G30" i="5"/>
  <c r="P29" i="5"/>
  <c r="G29" i="5"/>
  <c r="Q28" i="5"/>
  <c r="G28" i="5"/>
  <c r="G27" i="5"/>
  <c r="P26" i="5"/>
  <c r="G26" i="5"/>
  <c r="P25" i="5"/>
  <c r="G25" i="5"/>
  <c r="Q24" i="5"/>
  <c r="G24" i="5"/>
  <c r="G23" i="5"/>
  <c r="P22" i="5"/>
  <c r="G22" i="5"/>
  <c r="P21" i="5"/>
  <c r="G21" i="5"/>
  <c r="Q20" i="5"/>
  <c r="G20" i="5"/>
  <c r="G19" i="5"/>
  <c r="P18" i="5"/>
  <c r="G18" i="5"/>
  <c r="P17" i="5"/>
  <c r="G17" i="5"/>
  <c r="P16" i="5"/>
  <c r="G16" i="5"/>
  <c r="Q15" i="5"/>
  <c r="G15" i="5"/>
  <c r="Q14" i="5"/>
  <c r="J14" i="5"/>
  <c r="G14" i="5"/>
  <c r="Q13" i="5"/>
  <c r="J13" i="5"/>
  <c r="J15" i="5" s="1"/>
  <c r="J17" i="5" s="1"/>
  <c r="G13" i="5"/>
  <c r="Q12" i="5"/>
  <c r="G12" i="5"/>
  <c r="P11" i="5"/>
  <c r="G11" i="5"/>
  <c r="Q10" i="5"/>
  <c r="G10" i="5"/>
  <c r="P9" i="5"/>
  <c r="G9" i="5"/>
  <c r="Q8" i="5"/>
  <c r="G8" i="5"/>
  <c r="P7" i="5"/>
  <c r="G7" i="5"/>
  <c r="Q6" i="5"/>
  <c r="G6" i="5"/>
  <c r="P5" i="5"/>
  <c r="G5" i="5"/>
  <c r="Q4" i="5"/>
  <c r="G4" i="5"/>
  <c r="P3" i="5"/>
  <c r="K3" i="5"/>
  <c r="Q101" i="5" s="1"/>
  <c r="G3" i="5"/>
  <c r="Q2" i="5"/>
  <c r="P2" i="5"/>
  <c r="G2" i="5"/>
  <c r="J17" i="4"/>
  <c r="J13" i="4"/>
  <c r="J15" i="4"/>
  <c r="J14" i="4"/>
  <c r="F103" i="4"/>
  <c r="E103" i="4"/>
  <c r="D103" i="4"/>
  <c r="J3" i="4" s="1"/>
  <c r="C103" i="4"/>
  <c r="B103" i="4"/>
  <c r="F102" i="4"/>
  <c r="E102" i="4"/>
  <c r="D102" i="4"/>
  <c r="C102" i="4"/>
  <c r="B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K3" i="4"/>
  <c r="G3" i="4"/>
  <c r="G2" i="4"/>
  <c r="G102" i="4" s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2" i="3"/>
  <c r="K3" i="3"/>
  <c r="J3" i="3"/>
  <c r="F103" i="3"/>
  <c r="E103" i="3"/>
  <c r="D103" i="3"/>
  <c r="C103" i="3"/>
  <c r="B103" i="3"/>
  <c r="F102" i="3"/>
  <c r="E102" i="3"/>
  <c r="D102" i="3"/>
  <c r="C102" i="3"/>
  <c r="B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L101" i="7" l="1"/>
  <c r="L97" i="7"/>
  <c r="L93" i="7"/>
  <c r="L81" i="7"/>
  <c r="L77" i="7"/>
  <c r="L69" i="7"/>
  <c r="L65" i="7"/>
  <c r="L61" i="7"/>
  <c r="L57" i="7"/>
  <c r="L53" i="7"/>
  <c r="L21" i="7"/>
  <c r="L17" i="7"/>
  <c r="L13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4" i="7"/>
  <c r="K40" i="7"/>
  <c r="K36" i="7"/>
  <c r="K32" i="7"/>
  <c r="K28" i="7"/>
  <c r="K24" i="7"/>
  <c r="K20" i="7"/>
  <c r="K16" i="7"/>
  <c r="K12" i="7"/>
  <c r="K8" i="7"/>
  <c r="K4" i="7"/>
  <c r="L89" i="7"/>
  <c r="L85" i="7"/>
  <c r="L73" i="7"/>
  <c r="L49" i="7"/>
  <c r="L45" i="7"/>
  <c r="L41" i="7"/>
  <c r="L37" i="7"/>
  <c r="L33" i="7"/>
  <c r="L29" i="7"/>
  <c r="L25" i="7"/>
  <c r="L9" i="7"/>
  <c r="L5" i="7"/>
  <c r="J2" i="7"/>
  <c r="M12" i="6"/>
  <c r="M3" i="5"/>
  <c r="N6" i="5"/>
  <c r="N2" i="5"/>
  <c r="M11" i="5"/>
  <c r="N15" i="5"/>
  <c r="G102" i="5"/>
  <c r="N101" i="5"/>
  <c r="M98" i="5"/>
  <c r="N97" i="5"/>
  <c r="M94" i="5"/>
  <c r="N93" i="5"/>
  <c r="M90" i="5"/>
  <c r="N89" i="5"/>
  <c r="M86" i="5"/>
  <c r="N85" i="5"/>
  <c r="M82" i="5"/>
  <c r="N81" i="5"/>
  <c r="M78" i="5"/>
  <c r="N77" i="5"/>
  <c r="M74" i="5"/>
  <c r="N73" i="5"/>
  <c r="M70" i="5"/>
  <c r="N69" i="5"/>
  <c r="M66" i="5"/>
  <c r="N65" i="5"/>
  <c r="M62" i="5"/>
  <c r="N61" i="5"/>
  <c r="M58" i="5"/>
  <c r="N57" i="5"/>
  <c r="M54" i="5"/>
  <c r="N53" i="5"/>
  <c r="M50" i="5"/>
  <c r="N49" i="5"/>
  <c r="M46" i="5"/>
  <c r="N45" i="5"/>
  <c r="M42" i="5"/>
  <c r="N41" i="5"/>
  <c r="M38" i="5"/>
  <c r="N37" i="5"/>
  <c r="M34" i="5"/>
  <c r="N33" i="5"/>
  <c r="M30" i="5"/>
  <c r="N29" i="5"/>
  <c r="M26" i="5"/>
  <c r="N25" i="5"/>
  <c r="M22" i="5"/>
  <c r="N21" i="5"/>
  <c r="M18" i="5"/>
  <c r="M101" i="5"/>
  <c r="N100" i="5"/>
  <c r="M97" i="5"/>
  <c r="N96" i="5"/>
  <c r="M93" i="5"/>
  <c r="N92" i="5"/>
  <c r="M89" i="5"/>
  <c r="N88" i="5"/>
  <c r="M85" i="5"/>
  <c r="N84" i="5"/>
  <c r="M81" i="5"/>
  <c r="N80" i="5"/>
  <c r="M77" i="5"/>
  <c r="N76" i="5"/>
  <c r="M73" i="5"/>
  <c r="N72" i="5"/>
  <c r="M69" i="5"/>
  <c r="N68" i="5"/>
  <c r="M65" i="5"/>
  <c r="N64" i="5"/>
  <c r="M61" i="5"/>
  <c r="N60" i="5"/>
  <c r="M57" i="5"/>
  <c r="N56" i="5"/>
  <c r="M53" i="5"/>
  <c r="N52" i="5"/>
  <c r="M49" i="5"/>
  <c r="N48" i="5"/>
  <c r="M45" i="5"/>
  <c r="N44" i="5"/>
  <c r="M41" i="5"/>
  <c r="N40" i="5"/>
  <c r="M37" i="5"/>
  <c r="N36" i="5"/>
  <c r="M33" i="5"/>
  <c r="N32" i="5"/>
  <c r="M29" i="5"/>
  <c r="N28" i="5"/>
  <c r="M25" i="5"/>
  <c r="N24" i="5"/>
  <c r="M21" i="5"/>
  <c r="N20" i="5"/>
  <c r="N99" i="5"/>
  <c r="N98" i="5"/>
  <c r="N95" i="5"/>
  <c r="N94" i="5"/>
  <c r="N91" i="5"/>
  <c r="N90" i="5"/>
  <c r="N87" i="5"/>
  <c r="N86" i="5"/>
  <c r="N83" i="5"/>
  <c r="N82" i="5"/>
  <c r="N79" i="5"/>
  <c r="N78" i="5"/>
  <c r="N75" i="5"/>
  <c r="N74" i="5"/>
  <c r="N71" i="5"/>
  <c r="N70" i="5"/>
  <c r="N67" i="5"/>
  <c r="N66" i="5"/>
  <c r="N63" i="5"/>
  <c r="N62" i="5"/>
  <c r="N59" i="5"/>
  <c r="N58" i="5"/>
  <c r="N55" i="5"/>
  <c r="N54" i="5"/>
  <c r="N51" i="5"/>
  <c r="N50" i="5"/>
  <c r="N47" i="5"/>
  <c r="N46" i="5"/>
  <c r="N43" i="5"/>
  <c r="N42" i="5"/>
  <c r="N39" i="5"/>
  <c r="N38" i="5"/>
  <c r="N35" i="5"/>
  <c r="N34" i="5"/>
  <c r="N31" i="5"/>
  <c r="N30" i="5"/>
  <c r="N27" i="5"/>
  <c r="N26" i="5"/>
  <c r="N23" i="5"/>
  <c r="N22" i="5"/>
  <c r="N19" i="5"/>
  <c r="N18" i="5"/>
  <c r="N17" i="5"/>
  <c r="M15" i="5"/>
  <c r="M13" i="5"/>
  <c r="M10" i="5"/>
  <c r="N9" i="5"/>
  <c r="M6" i="5"/>
  <c r="N5" i="5"/>
  <c r="M99" i="5"/>
  <c r="M95" i="5"/>
  <c r="M91" i="5"/>
  <c r="M87" i="5"/>
  <c r="M83" i="5"/>
  <c r="M79" i="5"/>
  <c r="M75" i="5"/>
  <c r="M71" i="5"/>
  <c r="M67" i="5"/>
  <c r="M63" i="5"/>
  <c r="M59" i="5"/>
  <c r="M55" i="5"/>
  <c r="M51" i="5"/>
  <c r="M47" i="5"/>
  <c r="M43" i="5"/>
  <c r="M39" i="5"/>
  <c r="M35" i="5"/>
  <c r="M31" i="5"/>
  <c r="M27" i="5"/>
  <c r="M23" i="5"/>
  <c r="M19" i="5"/>
  <c r="M17" i="5"/>
  <c r="N14" i="5"/>
  <c r="N12" i="5"/>
  <c r="M9" i="5"/>
  <c r="N8" i="5"/>
  <c r="M5" i="5"/>
  <c r="M100" i="5"/>
  <c r="M96" i="5"/>
  <c r="M92" i="5"/>
  <c r="M88" i="5"/>
  <c r="M84" i="5"/>
  <c r="M80" i="5"/>
  <c r="M76" i="5"/>
  <c r="M72" i="5"/>
  <c r="M68" i="5"/>
  <c r="M64" i="5"/>
  <c r="M60" i="5"/>
  <c r="M56" i="5"/>
  <c r="M52" i="5"/>
  <c r="M48" i="5"/>
  <c r="M44" i="5"/>
  <c r="M40" i="5"/>
  <c r="M36" i="5"/>
  <c r="M32" i="5"/>
  <c r="M28" i="5"/>
  <c r="M24" i="5"/>
  <c r="M20" i="5"/>
  <c r="N16" i="5"/>
  <c r="M14" i="5"/>
  <c r="M12" i="5"/>
  <c r="N11" i="5"/>
  <c r="M8" i="5"/>
  <c r="N7" i="5"/>
  <c r="M4" i="5"/>
  <c r="N3" i="5"/>
  <c r="M2" i="5"/>
  <c r="N10" i="5"/>
  <c r="N4" i="5"/>
  <c r="M7" i="5"/>
  <c r="N13" i="5"/>
  <c r="Q5" i="5"/>
  <c r="P6" i="5"/>
  <c r="Q9" i="5"/>
  <c r="P10" i="5"/>
  <c r="P13" i="5"/>
  <c r="P15" i="5"/>
  <c r="Q17" i="5"/>
  <c r="Q21" i="5"/>
  <c r="Q25" i="5"/>
  <c r="Q29" i="5"/>
  <c r="Q33" i="5"/>
  <c r="Q37" i="5"/>
  <c r="Q41" i="5"/>
  <c r="Q45" i="5"/>
  <c r="Q49" i="5"/>
  <c r="Q53" i="5"/>
  <c r="Q57" i="5"/>
  <c r="Q61" i="5"/>
  <c r="Q65" i="5"/>
  <c r="Q69" i="5"/>
  <c r="Q73" i="5"/>
  <c r="Q77" i="5"/>
  <c r="Q81" i="5"/>
  <c r="Q85" i="5"/>
  <c r="Q89" i="5"/>
  <c r="Q93" i="5"/>
  <c r="Q97" i="5"/>
  <c r="P100" i="5"/>
  <c r="Q99" i="5"/>
  <c r="P96" i="5"/>
  <c r="Q95" i="5"/>
  <c r="P92" i="5"/>
  <c r="Q91" i="5"/>
  <c r="P88" i="5"/>
  <c r="Q87" i="5"/>
  <c r="P84" i="5"/>
  <c r="Q83" i="5"/>
  <c r="P80" i="5"/>
  <c r="Q79" i="5"/>
  <c r="P76" i="5"/>
  <c r="Q75" i="5"/>
  <c r="P72" i="5"/>
  <c r="Q71" i="5"/>
  <c r="P68" i="5"/>
  <c r="Q67" i="5"/>
  <c r="P64" i="5"/>
  <c r="Q63" i="5"/>
  <c r="P60" i="5"/>
  <c r="Q59" i="5"/>
  <c r="P56" i="5"/>
  <c r="Q55" i="5"/>
  <c r="P52" i="5"/>
  <c r="Q51" i="5"/>
  <c r="P48" i="5"/>
  <c r="Q47" i="5"/>
  <c r="P44" i="5"/>
  <c r="Q43" i="5"/>
  <c r="P40" i="5"/>
  <c r="Q39" i="5"/>
  <c r="P36" i="5"/>
  <c r="Q35" i="5"/>
  <c r="P32" i="5"/>
  <c r="Q31" i="5"/>
  <c r="P28" i="5"/>
  <c r="Q27" i="5"/>
  <c r="P24" i="5"/>
  <c r="Q23" i="5"/>
  <c r="P20" i="5"/>
  <c r="Q19" i="5"/>
  <c r="P99" i="5"/>
  <c r="Q98" i="5"/>
  <c r="P95" i="5"/>
  <c r="Q94" i="5"/>
  <c r="P91" i="5"/>
  <c r="Q90" i="5"/>
  <c r="P87" i="5"/>
  <c r="Q86" i="5"/>
  <c r="P83" i="5"/>
  <c r="Q82" i="5"/>
  <c r="P79" i="5"/>
  <c r="Q78" i="5"/>
  <c r="P75" i="5"/>
  <c r="Q74" i="5"/>
  <c r="P71" i="5"/>
  <c r="Q70" i="5"/>
  <c r="P67" i="5"/>
  <c r="Q66" i="5"/>
  <c r="P63" i="5"/>
  <c r="Q62" i="5"/>
  <c r="P59" i="5"/>
  <c r="Q58" i="5"/>
  <c r="P55" i="5"/>
  <c r="Q54" i="5"/>
  <c r="P51" i="5"/>
  <c r="Q50" i="5"/>
  <c r="P47" i="5"/>
  <c r="Q46" i="5"/>
  <c r="P43" i="5"/>
  <c r="Q42" i="5"/>
  <c r="P39" i="5"/>
  <c r="Q38" i="5"/>
  <c r="P35" i="5"/>
  <c r="Q34" i="5"/>
  <c r="P31" i="5"/>
  <c r="Q30" i="5"/>
  <c r="P27" i="5"/>
  <c r="Q26" i="5"/>
  <c r="P23" i="5"/>
  <c r="Q22" i="5"/>
  <c r="P19" i="5"/>
  <c r="Q18" i="5"/>
  <c r="Q3" i="5"/>
  <c r="P4" i="5"/>
  <c r="Q7" i="5"/>
  <c r="P8" i="5"/>
  <c r="Q11" i="5"/>
  <c r="P12" i="5"/>
  <c r="P14" i="5"/>
  <c r="Q16" i="5"/>
  <c r="M99" i="4"/>
  <c r="N98" i="4"/>
  <c r="M95" i="4"/>
  <c r="N94" i="4"/>
  <c r="M91" i="4"/>
  <c r="N90" i="4"/>
  <c r="M87" i="4"/>
  <c r="N86" i="4"/>
  <c r="M83" i="4"/>
  <c r="N82" i="4"/>
  <c r="M79" i="4"/>
  <c r="N78" i="4"/>
  <c r="M75" i="4"/>
  <c r="N74" i="4"/>
  <c r="M71" i="4"/>
  <c r="N70" i="4"/>
  <c r="M67" i="4"/>
  <c r="N66" i="4"/>
  <c r="M63" i="4"/>
  <c r="N62" i="4"/>
  <c r="M59" i="4"/>
  <c r="N58" i="4"/>
  <c r="M55" i="4"/>
  <c r="N54" i="4"/>
  <c r="M51" i="4"/>
  <c r="N50" i="4"/>
  <c r="M47" i="4"/>
  <c r="N46" i="4"/>
  <c r="M43" i="4"/>
  <c r="N42" i="4"/>
  <c r="M39" i="4"/>
  <c r="N38" i="4"/>
  <c r="M35" i="4"/>
  <c r="N34" i="4"/>
  <c r="M31" i="4"/>
  <c r="N30" i="4"/>
  <c r="M27" i="4"/>
  <c r="N26" i="4"/>
  <c r="M23" i="4"/>
  <c r="N22" i="4"/>
  <c r="M19" i="4"/>
  <c r="N18" i="4"/>
  <c r="M101" i="4"/>
  <c r="M100" i="4"/>
  <c r="N99" i="4"/>
  <c r="M98" i="4"/>
  <c r="M97" i="4"/>
  <c r="M96" i="4"/>
  <c r="N95" i="4"/>
  <c r="M94" i="4"/>
  <c r="M93" i="4"/>
  <c r="M92" i="4"/>
  <c r="N91" i="4"/>
  <c r="M90" i="4"/>
  <c r="M89" i="4"/>
  <c r="M88" i="4"/>
  <c r="N87" i="4"/>
  <c r="M86" i="4"/>
  <c r="M85" i="4"/>
  <c r="M84" i="4"/>
  <c r="N83" i="4"/>
  <c r="M82" i="4"/>
  <c r="M81" i="4"/>
  <c r="M80" i="4"/>
  <c r="N79" i="4"/>
  <c r="M78" i="4"/>
  <c r="M77" i="4"/>
  <c r="M76" i="4"/>
  <c r="N75" i="4"/>
  <c r="M74" i="4"/>
  <c r="M73" i="4"/>
  <c r="M72" i="4"/>
  <c r="N71" i="4"/>
  <c r="M70" i="4"/>
  <c r="M69" i="4"/>
  <c r="M68" i="4"/>
  <c r="N67" i="4"/>
  <c r="M66" i="4"/>
  <c r="M65" i="4"/>
  <c r="M64" i="4"/>
  <c r="N63" i="4"/>
  <c r="M62" i="4"/>
  <c r="M61" i="4"/>
  <c r="M60" i="4"/>
  <c r="N59" i="4"/>
  <c r="M58" i="4"/>
  <c r="M57" i="4"/>
  <c r="M56" i="4"/>
  <c r="N55" i="4"/>
  <c r="M54" i="4"/>
  <c r="M53" i="4"/>
  <c r="M52" i="4"/>
  <c r="N51" i="4"/>
  <c r="M50" i="4"/>
  <c r="M49" i="4"/>
  <c r="M48" i="4"/>
  <c r="N47" i="4"/>
  <c r="M46" i="4"/>
  <c r="M45" i="4"/>
  <c r="M44" i="4"/>
  <c r="N43" i="4"/>
  <c r="M42" i="4"/>
  <c r="M41" i="4"/>
  <c r="M40" i="4"/>
  <c r="N39" i="4"/>
  <c r="M38" i="4"/>
  <c r="M37" i="4"/>
  <c r="M36" i="4"/>
  <c r="N35" i="4"/>
  <c r="M34" i="4"/>
  <c r="M33" i="4"/>
  <c r="M32" i="4"/>
  <c r="N31" i="4"/>
  <c r="M30" i="4"/>
  <c r="M29" i="4"/>
  <c r="M28" i="4"/>
  <c r="N27" i="4"/>
  <c r="M26" i="4"/>
  <c r="M25" i="4"/>
  <c r="M24" i="4"/>
  <c r="N23" i="4"/>
  <c r="M22" i="4"/>
  <c r="M21" i="4"/>
  <c r="M20" i="4"/>
  <c r="N19" i="4"/>
  <c r="M18" i="4"/>
  <c r="M17" i="4"/>
  <c r="N16" i="4"/>
  <c r="M13" i="4"/>
  <c r="N12" i="4"/>
  <c r="N101" i="4"/>
  <c r="N100" i="4"/>
  <c r="N97" i="4"/>
  <c r="N96" i="4"/>
  <c r="N93" i="4"/>
  <c r="N92" i="4"/>
  <c r="N89" i="4"/>
  <c r="N88" i="4"/>
  <c r="N85" i="4"/>
  <c r="N84" i="4"/>
  <c r="N81" i="4"/>
  <c r="N80" i="4"/>
  <c r="N77" i="4"/>
  <c r="N76" i="4"/>
  <c r="N73" i="4"/>
  <c r="N72" i="4"/>
  <c r="N69" i="4"/>
  <c r="N68" i="4"/>
  <c r="N65" i="4"/>
  <c r="N64" i="4"/>
  <c r="N61" i="4"/>
  <c r="N60" i="4"/>
  <c r="N57" i="4"/>
  <c r="N56" i="4"/>
  <c r="N53" i="4"/>
  <c r="N52" i="4"/>
  <c r="N49" i="4"/>
  <c r="N48" i="4"/>
  <c r="N45" i="4"/>
  <c r="N44" i="4"/>
  <c r="N41" i="4"/>
  <c r="N40" i="4"/>
  <c r="N37" i="4"/>
  <c r="N36" i="4"/>
  <c r="N33" i="4"/>
  <c r="N32" i="4"/>
  <c r="N29" i="4"/>
  <c r="N28" i="4"/>
  <c r="N25" i="4"/>
  <c r="N24" i="4"/>
  <c r="N21" i="4"/>
  <c r="N20" i="4"/>
  <c r="N17" i="4"/>
  <c r="M8" i="4"/>
  <c r="N7" i="4"/>
  <c r="M4" i="4"/>
  <c r="N3" i="4"/>
  <c r="N14" i="4"/>
  <c r="N11" i="4"/>
  <c r="M15" i="4"/>
  <c r="N13" i="4"/>
  <c r="M11" i="4"/>
  <c r="N9" i="4"/>
  <c r="M6" i="4"/>
  <c r="N5" i="4"/>
  <c r="M9" i="4"/>
  <c r="N8" i="4"/>
  <c r="M5" i="4"/>
  <c r="N4" i="4"/>
  <c r="N2" i="4"/>
  <c r="N15" i="4"/>
  <c r="N10" i="4"/>
  <c r="M7" i="4"/>
  <c r="N6" i="4"/>
  <c r="M3" i="4"/>
  <c r="M16" i="4"/>
  <c r="M14" i="4"/>
  <c r="M12" i="4"/>
  <c r="M10" i="4"/>
  <c r="P101" i="4"/>
  <c r="Q100" i="4"/>
  <c r="P97" i="4"/>
  <c r="Q96" i="4"/>
  <c r="P93" i="4"/>
  <c r="Q92" i="4"/>
  <c r="P89" i="4"/>
  <c r="Q88" i="4"/>
  <c r="P85" i="4"/>
  <c r="Q84" i="4"/>
  <c r="P81" i="4"/>
  <c r="Q80" i="4"/>
  <c r="P77" i="4"/>
  <c r="Q76" i="4"/>
  <c r="P73" i="4"/>
  <c r="Q72" i="4"/>
  <c r="P69" i="4"/>
  <c r="Q68" i="4"/>
  <c r="P65" i="4"/>
  <c r="Q64" i="4"/>
  <c r="P61" i="4"/>
  <c r="Q60" i="4"/>
  <c r="P57" i="4"/>
  <c r="Q56" i="4"/>
  <c r="P53" i="4"/>
  <c r="Q52" i="4"/>
  <c r="P49" i="4"/>
  <c r="Q48" i="4"/>
  <c r="P45" i="4"/>
  <c r="Q44" i="4"/>
  <c r="P41" i="4"/>
  <c r="Q40" i="4"/>
  <c r="P37" i="4"/>
  <c r="Q36" i="4"/>
  <c r="P33" i="4"/>
  <c r="Q32" i="4"/>
  <c r="P29" i="4"/>
  <c r="Q28" i="4"/>
  <c r="P25" i="4"/>
  <c r="Q24" i="4"/>
  <c r="P21" i="4"/>
  <c r="Q20" i="4"/>
  <c r="P17" i="4"/>
  <c r="Q101" i="4"/>
  <c r="P15" i="4"/>
  <c r="Q14" i="4"/>
  <c r="P11" i="4"/>
  <c r="Q10" i="4"/>
  <c r="P99" i="4"/>
  <c r="P98" i="4"/>
  <c r="P95" i="4"/>
  <c r="P94" i="4"/>
  <c r="P91" i="4"/>
  <c r="P90" i="4"/>
  <c r="P87" i="4"/>
  <c r="P86" i="4"/>
  <c r="P83" i="4"/>
  <c r="P82" i="4"/>
  <c r="P79" i="4"/>
  <c r="P78" i="4"/>
  <c r="P75" i="4"/>
  <c r="P74" i="4"/>
  <c r="P71" i="4"/>
  <c r="P70" i="4"/>
  <c r="P67" i="4"/>
  <c r="P66" i="4"/>
  <c r="P63" i="4"/>
  <c r="P62" i="4"/>
  <c r="P59" i="4"/>
  <c r="P58" i="4"/>
  <c r="P55" i="4"/>
  <c r="P54" i="4"/>
  <c r="P51" i="4"/>
  <c r="P50" i="4"/>
  <c r="P47" i="4"/>
  <c r="P46" i="4"/>
  <c r="P43" i="4"/>
  <c r="P42" i="4"/>
  <c r="P39" i="4"/>
  <c r="P38" i="4"/>
  <c r="P35" i="4"/>
  <c r="P34" i="4"/>
  <c r="P31" i="4"/>
  <c r="P30" i="4"/>
  <c r="P27" i="4"/>
  <c r="P26" i="4"/>
  <c r="P23" i="4"/>
  <c r="P22" i="4"/>
  <c r="P19" i="4"/>
  <c r="P18" i="4"/>
  <c r="P4" i="4"/>
  <c r="P8" i="4"/>
  <c r="Q21" i="4"/>
  <c r="Q25" i="4"/>
  <c r="Q29" i="4"/>
  <c r="Q35" i="4"/>
  <c r="Q39" i="4"/>
  <c r="Q43" i="4"/>
  <c r="Q47" i="4"/>
  <c r="Q49" i="4"/>
  <c r="Q53" i="4"/>
  <c r="Q55" i="4"/>
  <c r="Q59" i="4"/>
  <c r="Q61" i="4"/>
  <c r="Q65" i="4"/>
  <c r="Q69" i="4"/>
  <c r="Q73" i="4"/>
  <c r="Q77" i="4"/>
  <c r="Q81" i="4"/>
  <c r="Q85" i="4"/>
  <c r="Q89" i="4"/>
  <c r="Q91" i="4"/>
  <c r="Q95" i="4"/>
  <c r="Q97" i="4"/>
  <c r="Q99" i="4"/>
  <c r="Q2" i="4"/>
  <c r="Q4" i="4"/>
  <c r="Q8" i="4"/>
  <c r="P12" i="4"/>
  <c r="P13" i="4"/>
  <c r="P16" i="4"/>
  <c r="P3" i="4"/>
  <c r="Q6" i="4"/>
  <c r="P7" i="4"/>
  <c r="P2" i="4"/>
  <c r="Q3" i="4"/>
  <c r="Q7" i="4"/>
  <c r="Q17" i="4"/>
  <c r="Q19" i="4"/>
  <c r="Q23" i="4"/>
  <c r="Q27" i="4"/>
  <c r="Q31" i="4"/>
  <c r="Q33" i="4"/>
  <c r="Q37" i="4"/>
  <c r="Q41" i="4"/>
  <c r="Q45" i="4"/>
  <c r="Q51" i="4"/>
  <c r="Q57" i="4"/>
  <c r="Q63" i="4"/>
  <c r="Q67" i="4"/>
  <c r="Q71" i="4"/>
  <c r="Q75" i="4"/>
  <c r="Q79" i="4"/>
  <c r="Q83" i="4"/>
  <c r="Q87" i="4"/>
  <c r="Q93" i="4"/>
  <c r="P5" i="4"/>
  <c r="P9" i="4"/>
  <c r="Q5" i="4"/>
  <c r="P6" i="4"/>
  <c r="Q9" i="4"/>
  <c r="P10" i="4"/>
  <c r="Q11" i="4"/>
  <c r="Q12" i="4"/>
  <c r="Q13" i="4"/>
  <c r="P14" i="4"/>
  <c r="Q15" i="4"/>
  <c r="Q16" i="4"/>
  <c r="Q18" i="4"/>
  <c r="P20" i="4"/>
  <c r="Q22" i="4"/>
  <c r="P24" i="4"/>
  <c r="Q26" i="4"/>
  <c r="P28" i="4"/>
  <c r="Q30" i="4"/>
  <c r="P32" i="4"/>
  <c r="Q34" i="4"/>
  <c r="P36" i="4"/>
  <c r="Q38" i="4"/>
  <c r="P40" i="4"/>
  <c r="Q42" i="4"/>
  <c r="P44" i="4"/>
  <c r="Q46" i="4"/>
  <c r="P48" i="4"/>
  <c r="Q50" i="4"/>
  <c r="P52" i="4"/>
  <c r="Q54" i="4"/>
  <c r="P56" i="4"/>
  <c r="Q58" i="4"/>
  <c r="P60" i="4"/>
  <c r="Q62" i="4"/>
  <c r="P64" i="4"/>
  <c r="Q66" i="4"/>
  <c r="P68" i="4"/>
  <c r="Q70" i="4"/>
  <c r="P72" i="4"/>
  <c r="Q74" i="4"/>
  <c r="P76" i="4"/>
  <c r="Q78" i="4"/>
  <c r="P80" i="4"/>
  <c r="Q82" i="4"/>
  <c r="P84" i="4"/>
  <c r="Q86" i="4"/>
  <c r="P88" i="4"/>
  <c r="Q90" i="4"/>
  <c r="P92" i="4"/>
  <c r="Q94" i="4"/>
  <c r="P96" i="4"/>
  <c r="Q98" i="4"/>
  <c r="P100" i="4"/>
  <c r="G102" i="3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  <c r="J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J6" i="1"/>
  <c r="G3" i="1"/>
  <c r="G102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103" i="1"/>
  <c r="E103" i="1"/>
  <c r="D103" i="1"/>
  <c r="J1" i="1" s="1"/>
  <c r="J10" i="1" s="1"/>
  <c r="C103" i="1"/>
  <c r="B103" i="1"/>
  <c r="F102" i="1"/>
  <c r="E102" i="1"/>
  <c r="D102" i="1"/>
  <c r="J26" i="1" s="1"/>
  <c r="J27" i="1" s="1"/>
  <c r="C102" i="1"/>
  <c r="B102" i="1"/>
  <c r="J8" i="1" l="1"/>
  <c r="J3" i="1"/>
  <c r="J4" i="1" l="1"/>
  <c r="J7" i="1"/>
  <c r="Q2" i="1" l="1"/>
  <c r="S2" i="1" s="1"/>
  <c r="O2" i="1"/>
  <c r="O3" i="1" s="1"/>
  <c r="P3" i="1" l="1"/>
  <c r="O4" i="1"/>
  <c r="Q3" i="1"/>
  <c r="S3" i="1" l="1"/>
  <c r="R3" i="1"/>
  <c r="Q4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P4" i="1"/>
  <c r="P5" i="1" l="1"/>
  <c r="P6" i="1"/>
  <c r="P7" i="1"/>
  <c r="P8" i="1" s="1"/>
  <c r="P9" i="1" s="1"/>
  <c r="P10" i="1"/>
  <c r="P11" i="1" s="1"/>
  <c r="P12" i="1" s="1"/>
  <c r="P13" i="1" s="1"/>
  <c r="P14" i="1" s="1"/>
  <c r="P15" i="1" s="1"/>
  <c r="R4" i="1"/>
  <c r="S4" i="1"/>
  <c r="Q5" i="1"/>
  <c r="O16" i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P16" i="1" l="1"/>
  <c r="P17" i="1" s="1"/>
  <c r="P18" i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O43" i="1"/>
  <c r="P42" i="1"/>
  <c r="Q6" i="1"/>
  <c r="R5" i="1"/>
  <c r="S5" i="1"/>
  <c r="Q7" i="1" l="1"/>
  <c r="R6" i="1"/>
  <c r="S6" i="1"/>
  <c r="O44" i="1"/>
  <c r="P43" i="1"/>
  <c r="O45" i="1" l="1"/>
  <c r="P44" i="1"/>
  <c r="Q8" i="1"/>
  <c r="R7" i="1"/>
  <c r="S7" i="1"/>
  <c r="Q9" i="1" l="1"/>
  <c r="R8" i="1"/>
  <c r="R9" i="1" s="1"/>
  <c r="S8" i="1"/>
  <c r="O46" i="1"/>
  <c r="P45" i="1"/>
  <c r="O47" i="1" l="1"/>
  <c r="P46" i="1"/>
  <c r="Q10" i="1"/>
  <c r="S9" i="1"/>
  <c r="Q11" i="1" l="1"/>
  <c r="S10" i="1"/>
  <c r="R10" i="1"/>
  <c r="O48" i="1"/>
  <c r="P47" i="1"/>
  <c r="R11" i="1" l="1"/>
  <c r="O49" i="1"/>
  <c r="O50" i="1" s="1"/>
  <c r="P48" i="1"/>
  <c r="Q12" i="1"/>
  <c r="S11" i="1"/>
  <c r="P49" i="1" l="1"/>
  <c r="Q13" i="1"/>
  <c r="S12" i="1"/>
  <c r="R12" i="1"/>
  <c r="O51" i="1"/>
  <c r="P50" i="1"/>
  <c r="O52" i="1" l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P51" i="1"/>
  <c r="R13" i="1"/>
  <c r="Q14" i="1"/>
  <c r="S13" i="1"/>
  <c r="P52" i="1" l="1"/>
  <c r="R14" i="1"/>
  <c r="Q15" i="1"/>
  <c r="S14" i="1"/>
  <c r="P53" i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O80" i="1"/>
  <c r="P79" i="1"/>
  <c r="O81" i="1" l="1"/>
  <c r="P80" i="1"/>
  <c r="Q16" i="1"/>
  <c r="S15" i="1"/>
  <c r="R15" i="1"/>
  <c r="R16" i="1" l="1"/>
  <c r="Q17" i="1"/>
  <c r="S16" i="1"/>
  <c r="O82" i="1"/>
  <c r="P81" i="1"/>
  <c r="O83" i="1" l="1"/>
  <c r="P82" i="1"/>
  <c r="Q18" i="1"/>
  <c r="S17" i="1"/>
  <c r="R17" i="1"/>
  <c r="R18" i="1" l="1"/>
  <c r="Q19" i="1"/>
  <c r="R19" i="1" s="1"/>
  <c r="S18" i="1"/>
  <c r="O84" i="1"/>
  <c r="P83" i="1"/>
  <c r="O85" i="1" l="1"/>
  <c r="P84" i="1"/>
  <c r="Q20" i="1"/>
  <c r="R20" i="1" s="1"/>
  <c r="S19" i="1"/>
  <c r="Q21" i="1" l="1"/>
  <c r="S20" i="1"/>
  <c r="O86" i="1"/>
  <c r="P85" i="1"/>
  <c r="O87" i="1" l="1"/>
  <c r="P86" i="1"/>
  <c r="Q22" i="1"/>
  <c r="S21" i="1"/>
  <c r="R21" i="1"/>
  <c r="Q23" i="1" l="1"/>
  <c r="S22" i="1"/>
  <c r="R22" i="1"/>
  <c r="O88" i="1"/>
  <c r="P87" i="1"/>
  <c r="R23" i="1" l="1"/>
  <c r="O89" i="1"/>
  <c r="P88" i="1"/>
  <c r="Q24" i="1"/>
  <c r="S23" i="1"/>
  <c r="Q25" i="1" l="1"/>
  <c r="S24" i="1"/>
  <c r="O90" i="1"/>
  <c r="P89" i="1"/>
  <c r="R24" i="1"/>
  <c r="Q26" i="1" l="1"/>
  <c r="S25" i="1"/>
  <c r="R25" i="1"/>
  <c r="O91" i="1"/>
  <c r="P90" i="1"/>
  <c r="O92" i="1" l="1"/>
  <c r="P91" i="1"/>
  <c r="Q27" i="1"/>
  <c r="S26" i="1"/>
  <c r="R26" i="1"/>
  <c r="R27" i="1" l="1"/>
  <c r="Q28" i="1"/>
  <c r="R28" i="1" s="1"/>
  <c r="S27" i="1"/>
  <c r="O93" i="1"/>
  <c r="P92" i="1"/>
  <c r="O94" i="1" l="1"/>
  <c r="P93" i="1"/>
  <c r="Q29" i="1"/>
  <c r="R29" i="1" s="1"/>
  <c r="S28" i="1"/>
  <c r="Q30" i="1" l="1"/>
  <c r="S29" i="1"/>
  <c r="O95" i="1"/>
  <c r="P94" i="1"/>
  <c r="O96" i="1" l="1"/>
  <c r="P95" i="1"/>
  <c r="Q31" i="1"/>
  <c r="S30" i="1"/>
  <c r="R30" i="1"/>
  <c r="R31" i="1" l="1"/>
  <c r="Q32" i="1"/>
  <c r="S31" i="1"/>
  <c r="O97" i="1"/>
  <c r="P96" i="1"/>
  <c r="R32" i="1" l="1"/>
  <c r="O98" i="1"/>
  <c r="P97" i="1"/>
  <c r="Q33" i="1"/>
  <c r="R33" i="1" s="1"/>
  <c r="S32" i="1"/>
  <c r="Q34" i="1" l="1"/>
  <c r="R34" i="1" s="1"/>
  <c r="S33" i="1"/>
  <c r="O99" i="1"/>
  <c r="P98" i="1"/>
  <c r="O100" i="1" l="1"/>
  <c r="P99" i="1"/>
  <c r="Q35" i="1"/>
  <c r="R35" i="1" s="1"/>
  <c r="S34" i="1"/>
  <c r="O101" i="1" l="1"/>
  <c r="P101" i="1" s="1"/>
  <c r="P100" i="1"/>
  <c r="Q36" i="1"/>
  <c r="R36" i="1" s="1"/>
  <c r="S35" i="1"/>
  <c r="Q37" i="1" l="1"/>
  <c r="S36" i="1"/>
  <c r="Q38" i="1" l="1"/>
  <c r="S37" i="1"/>
  <c r="R37" i="1"/>
  <c r="R38" i="1" l="1"/>
  <c r="Q39" i="1"/>
  <c r="S38" i="1"/>
  <c r="Q40" i="1" l="1"/>
  <c r="S39" i="1"/>
  <c r="R39" i="1"/>
  <c r="R40" i="1" l="1"/>
  <c r="Q41" i="1"/>
  <c r="S40" i="1"/>
  <c r="Q42" i="1" l="1"/>
  <c r="S41" i="1"/>
  <c r="R41" i="1"/>
  <c r="R42" i="1" l="1"/>
  <c r="Q43" i="1"/>
  <c r="S42" i="1"/>
  <c r="Q44" i="1" l="1"/>
  <c r="S43" i="1"/>
  <c r="R43" i="1"/>
  <c r="R44" i="1" l="1"/>
  <c r="Q45" i="1"/>
  <c r="S44" i="1"/>
  <c r="R45" i="1" l="1"/>
  <c r="Q46" i="1"/>
  <c r="R46" i="1" s="1"/>
  <c r="S45" i="1"/>
  <c r="Q47" i="1" l="1"/>
  <c r="S46" i="1"/>
  <c r="Q48" i="1" l="1"/>
  <c r="S47" i="1"/>
  <c r="R47" i="1"/>
  <c r="Q49" i="1" l="1"/>
  <c r="S48" i="1"/>
  <c r="R48" i="1"/>
  <c r="R49" i="1" l="1"/>
  <c r="Q50" i="1"/>
  <c r="S49" i="1"/>
  <c r="Q51" i="1" l="1"/>
  <c r="S50" i="1"/>
  <c r="R50" i="1"/>
  <c r="R51" i="1" l="1"/>
  <c r="Q52" i="1"/>
  <c r="S51" i="1"/>
  <c r="Q53" i="1" l="1"/>
  <c r="S52" i="1"/>
  <c r="R52" i="1"/>
  <c r="R53" i="1" l="1"/>
  <c r="Q54" i="1"/>
  <c r="S53" i="1"/>
  <c r="Q55" i="1" l="1"/>
  <c r="S54" i="1"/>
  <c r="R54" i="1"/>
  <c r="R55" i="1" l="1"/>
  <c r="Q56" i="1"/>
  <c r="S55" i="1"/>
  <c r="Q57" i="1" l="1"/>
  <c r="S56" i="1"/>
  <c r="R56" i="1"/>
  <c r="R57" i="1" l="1"/>
  <c r="Q58" i="1"/>
  <c r="S57" i="1"/>
  <c r="Q59" i="1" l="1"/>
  <c r="S58" i="1"/>
  <c r="R58" i="1"/>
  <c r="R59" i="1" l="1"/>
  <c r="Q60" i="1"/>
  <c r="S59" i="1"/>
  <c r="Q61" i="1" l="1"/>
  <c r="S60" i="1"/>
  <c r="R60" i="1"/>
  <c r="R61" i="1" l="1"/>
  <c r="Q62" i="1"/>
  <c r="S61" i="1"/>
  <c r="Q63" i="1" l="1"/>
  <c r="S62" i="1"/>
  <c r="R62" i="1"/>
  <c r="R63" i="1" l="1"/>
  <c r="Q64" i="1"/>
  <c r="S63" i="1"/>
  <c r="Q65" i="1" l="1"/>
  <c r="S64" i="1"/>
  <c r="R64" i="1"/>
  <c r="R65" i="1" l="1"/>
  <c r="Q66" i="1"/>
  <c r="S65" i="1"/>
  <c r="Q67" i="1" l="1"/>
  <c r="S66" i="1"/>
  <c r="R66" i="1"/>
  <c r="R67" i="1" l="1"/>
  <c r="Q68" i="1"/>
  <c r="S67" i="1"/>
  <c r="Q69" i="1" l="1"/>
  <c r="S68" i="1"/>
  <c r="R68" i="1"/>
  <c r="R69" i="1" l="1"/>
  <c r="Q70" i="1"/>
  <c r="S69" i="1"/>
  <c r="Q71" i="1" l="1"/>
  <c r="S70" i="1"/>
  <c r="R70" i="1"/>
  <c r="R71" i="1" l="1"/>
  <c r="Q72" i="1"/>
  <c r="S71" i="1"/>
  <c r="Q73" i="1" l="1"/>
  <c r="S72" i="1"/>
  <c r="R72" i="1"/>
  <c r="R73" i="1" l="1"/>
  <c r="Q74" i="1"/>
  <c r="S73" i="1"/>
  <c r="Q75" i="1" l="1"/>
  <c r="S74" i="1"/>
  <c r="R74" i="1"/>
  <c r="R75" i="1" l="1"/>
  <c r="Q76" i="1"/>
  <c r="S75" i="1"/>
  <c r="Q77" i="1" l="1"/>
  <c r="S76" i="1"/>
  <c r="R76" i="1"/>
  <c r="R77" i="1" l="1"/>
  <c r="Q78" i="1"/>
  <c r="S77" i="1"/>
  <c r="Q79" i="1" l="1"/>
  <c r="S78" i="1"/>
  <c r="R78" i="1"/>
  <c r="R79" i="1" l="1"/>
  <c r="Q80" i="1"/>
  <c r="S79" i="1"/>
  <c r="Q81" i="1" l="1"/>
  <c r="S80" i="1"/>
  <c r="R80" i="1"/>
  <c r="R81" i="1" l="1"/>
  <c r="Q82" i="1"/>
  <c r="S81" i="1"/>
  <c r="Q83" i="1" l="1"/>
  <c r="S82" i="1"/>
  <c r="R82" i="1"/>
  <c r="R83" i="1" l="1"/>
  <c r="Q84" i="1"/>
  <c r="S83" i="1"/>
  <c r="Q85" i="1" l="1"/>
  <c r="S84" i="1"/>
  <c r="R84" i="1"/>
  <c r="R85" i="1" l="1"/>
  <c r="Q86" i="1"/>
  <c r="S85" i="1"/>
  <c r="Q87" i="1" l="1"/>
  <c r="S86" i="1"/>
  <c r="R86" i="1"/>
  <c r="R87" i="1" l="1"/>
  <c r="Q88" i="1"/>
  <c r="S87" i="1"/>
  <c r="Q89" i="1" l="1"/>
  <c r="S88" i="1"/>
  <c r="R88" i="1"/>
  <c r="R89" i="1" l="1"/>
  <c r="Q90" i="1"/>
  <c r="S89" i="1"/>
  <c r="Q91" i="1" l="1"/>
  <c r="S90" i="1"/>
  <c r="R90" i="1"/>
  <c r="R91" i="1" l="1"/>
  <c r="Q92" i="1"/>
  <c r="S91" i="1"/>
  <c r="Q93" i="1" l="1"/>
  <c r="S92" i="1"/>
  <c r="R92" i="1"/>
  <c r="R93" i="1" l="1"/>
  <c r="Q94" i="1"/>
  <c r="S93" i="1"/>
  <c r="Q95" i="1" l="1"/>
  <c r="S94" i="1"/>
  <c r="R94" i="1"/>
  <c r="R95" i="1" l="1"/>
  <c r="Q96" i="1"/>
  <c r="S95" i="1"/>
  <c r="Q97" i="1" l="1"/>
  <c r="S96" i="1"/>
  <c r="R96" i="1"/>
  <c r="R97" i="1" l="1"/>
  <c r="Q98" i="1"/>
  <c r="S97" i="1"/>
  <c r="Q99" i="1" l="1"/>
  <c r="S98" i="1"/>
  <c r="R98" i="1"/>
  <c r="Q100" i="1" l="1"/>
  <c r="S99" i="1"/>
  <c r="R99" i="1"/>
  <c r="R100" i="1" l="1"/>
  <c r="Q101" i="1"/>
  <c r="S101" i="1" s="1"/>
  <c r="S100" i="1"/>
  <c r="R101" i="1" l="1"/>
</calcChain>
</file>

<file path=xl/sharedStrings.xml><?xml version="1.0" encoding="utf-8"?>
<sst xmlns="http://schemas.openxmlformats.org/spreadsheetml/2006/main" count="152" uniqueCount="69">
  <si>
    <t>CD_site1</t>
    <phoneticPr fontId="2" type="noConversion"/>
  </si>
  <si>
    <t>CD_site2</t>
    <phoneticPr fontId="2" type="noConversion"/>
  </si>
  <si>
    <t>CD_site3</t>
  </si>
  <si>
    <t>CD_site4</t>
  </si>
  <si>
    <t>CD_site5</t>
  </si>
  <si>
    <t>average</t>
  </si>
  <si>
    <t>stdev</t>
  </si>
  <si>
    <t>sigma</t>
    <phoneticPr fontId="1" type="noConversion"/>
  </si>
  <si>
    <t>delta</t>
    <phoneticPr fontId="1" type="noConversion"/>
  </si>
  <si>
    <t>k*</t>
    <phoneticPr fontId="1" type="noConversion"/>
  </si>
  <si>
    <t>h*</t>
    <phoneticPr fontId="1" type="noConversion"/>
  </si>
  <si>
    <t>h'</t>
    <phoneticPr fontId="1" type="noConversion"/>
  </si>
  <si>
    <t>ARL_1*</t>
    <phoneticPr fontId="1" type="noConversion"/>
  </si>
  <si>
    <t>ARL_0*</t>
    <phoneticPr fontId="1" type="noConversion"/>
  </si>
  <si>
    <t>K=k*sigma</t>
    <phoneticPr fontId="1" type="noConversion"/>
  </si>
  <si>
    <t>H=h*sigma</t>
    <phoneticPr fontId="1" type="noConversion"/>
  </si>
  <si>
    <t>shift</t>
    <phoneticPr fontId="1" type="noConversion"/>
  </si>
  <si>
    <t>0.5*sigma</t>
    <phoneticPr fontId="1" type="noConversion"/>
  </si>
  <si>
    <t>1*sigma</t>
    <phoneticPr fontId="1" type="noConversion"/>
  </si>
  <si>
    <t>1.5*sigma</t>
    <phoneticPr fontId="1" type="noConversion"/>
  </si>
  <si>
    <t>2*sigma</t>
    <phoneticPr fontId="1" type="noConversion"/>
  </si>
  <si>
    <t>2.5*sigma</t>
    <phoneticPr fontId="1" type="noConversion"/>
  </si>
  <si>
    <t>3*sigma</t>
    <phoneticPr fontId="1" type="noConversion"/>
  </si>
  <si>
    <t>0*sigma</t>
    <phoneticPr fontId="1" type="noConversion"/>
  </si>
  <si>
    <t>u_0</t>
    <phoneticPr fontId="1" type="noConversion"/>
  </si>
  <si>
    <t>u_1</t>
    <phoneticPr fontId="1" type="noConversion"/>
  </si>
  <si>
    <t>K</t>
    <phoneticPr fontId="1" type="noConversion"/>
  </si>
  <si>
    <t>C+</t>
    <phoneticPr fontId="1" type="noConversion"/>
  </si>
  <si>
    <t>N</t>
    <phoneticPr fontId="1" type="noConversion"/>
  </si>
  <si>
    <t>C-</t>
    <phoneticPr fontId="1" type="noConversion"/>
  </si>
  <si>
    <t>UCL</t>
    <phoneticPr fontId="1" type="noConversion"/>
  </si>
  <si>
    <t>LCL</t>
    <phoneticPr fontId="1" type="noConversion"/>
  </si>
  <si>
    <t>L</t>
    <phoneticPr fontId="1" type="noConversion"/>
  </si>
  <si>
    <t>lambda</t>
    <phoneticPr fontId="1" type="noConversion"/>
  </si>
  <si>
    <t>UCL</t>
    <phoneticPr fontId="1" type="noConversion"/>
  </si>
  <si>
    <t>LCL</t>
    <phoneticPr fontId="1" type="noConversion"/>
  </si>
  <si>
    <t>sigma</t>
    <phoneticPr fontId="1" type="noConversion"/>
  </si>
  <si>
    <t>mu_0</t>
    <phoneticPr fontId="1" type="noConversion"/>
  </si>
  <si>
    <t>optimization</t>
    <phoneticPr fontId="1" type="noConversion"/>
  </si>
  <si>
    <t>delta</t>
    <phoneticPr fontId="1" type="noConversion"/>
  </si>
  <si>
    <t>ARL_0</t>
    <phoneticPr fontId="1" type="noConversion"/>
  </si>
  <si>
    <t>b</t>
    <phoneticPr fontId="1" type="noConversion"/>
  </si>
  <si>
    <t>lambda*</t>
    <phoneticPr fontId="1" type="noConversion"/>
  </si>
  <si>
    <t>L*</t>
    <phoneticPr fontId="1" type="noConversion"/>
  </si>
  <si>
    <t>ARL_1</t>
    <phoneticPr fontId="1" type="noConversion"/>
  </si>
  <si>
    <t>delta_cal</t>
    <phoneticPr fontId="1" type="noConversion"/>
  </si>
  <si>
    <t>shift</t>
    <phoneticPr fontId="1" type="noConversion"/>
  </si>
  <si>
    <t>0.5*sigma</t>
    <phoneticPr fontId="1" type="noConversion"/>
  </si>
  <si>
    <t>1*sigma</t>
    <phoneticPr fontId="1" type="noConversion"/>
  </si>
  <si>
    <t>1.5*sigma</t>
    <phoneticPr fontId="1" type="noConversion"/>
  </si>
  <si>
    <t>2*sigma</t>
    <phoneticPr fontId="1" type="noConversion"/>
  </si>
  <si>
    <t>2.5*sigma</t>
    <phoneticPr fontId="1" type="noConversion"/>
  </si>
  <si>
    <t>3*sigma</t>
    <phoneticPr fontId="1" type="noConversion"/>
  </si>
  <si>
    <t>mean</t>
    <phoneticPr fontId="1" type="noConversion"/>
  </si>
  <si>
    <t>std.s</t>
    <phoneticPr fontId="1" type="noConversion"/>
  </si>
  <si>
    <t>USL</t>
    <phoneticPr fontId="1" type="noConversion"/>
  </si>
  <si>
    <t>LSL</t>
    <phoneticPr fontId="1" type="noConversion"/>
  </si>
  <si>
    <t>Cp</t>
    <phoneticPr fontId="1" type="noConversion"/>
  </si>
  <si>
    <t>Cpk</t>
    <phoneticPr fontId="1" type="noConversion"/>
  </si>
  <si>
    <t>sigma tilda</t>
    <phoneticPr fontId="1" type="noConversion"/>
  </si>
  <si>
    <t>Target</t>
    <phoneticPr fontId="1" type="noConversion"/>
  </si>
  <si>
    <t>Cpm</t>
  </si>
  <si>
    <t>Cpm</t>
    <phoneticPr fontId="1" type="noConversion"/>
  </si>
  <si>
    <t>Cpm*</t>
  </si>
  <si>
    <t>Cpm*</t>
    <phoneticPr fontId="1" type="noConversion"/>
  </si>
  <si>
    <t>P&gt;UXL</t>
    <phoneticPr fontId="1" type="noConversion"/>
  </si>
  <si>
    <t>P&lt;LSL</t>
    <phoneticPr fontId="1" type="noConversion"/>
  </si>
  <si>
    <t>out of spec</t>
    <phoneticPr fontId="1" type="noConversion"/>
  </si>
  <si>
    <t>target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</si>
</sst>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5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'1-i'!$O$1</c:f>
              <c:strCache>
                <c:ptCount val="1"/>
                <c:pt idx="0">
                  <c:v>C+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'1-i'!$L$2:$L$103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'1-i'!$O$2:$O$103</c:f>
              <c:numCache>
                <c:formatCode>General</c:formatCode>
                <c:ptCount val="102"/>
                <c:pt idx="0">
                  <c:v>0</c:v>
                </c:pt>
                <c:pt idx="1">
                  <c:v>0.37925953150538305</c:v>
                </c:pt>
                <c:pt idx="2">
                  <c:v>0.25871906301076564</c:v>
                </c:pt>
                <c:pt idx="3">
                  <c:v>7.1278594516151372E-2</c:v>
                </c:pt>
                <c:pt idx="4">
                  <c:v>0.24523812602153328</c:v>
                </c:pt>
                <c:pt idx="5">
                  <c:v>0.43599765752691866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0.27595953150538577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0.14615953150538274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0.23335953150538558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7.0459531505385087E-2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6.435953150538154E-2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0.10315953150538348</c:v>
                </c:pt>
                <c:pt idx="69">
                  <c:v>0</c:v>
                </c:pt>
                <c:pt idx="70">
                  <c:v>0</c:v>
                </c:pt>
                <c:pt idx="71">
                  <c:v>0.21675953150538163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DA-499D-820F-39A01E3464C7}"/>
            </c:ext>
          </c:extLst>
        </c:ser>
        <c:ser>
          <c:idx val="2"/>
          <c:order val="2"/>
          <c:tx>
            <c:strRef>
              <c:f>'1-i'!$S$1</c:f>
              <c:strCache>
                <c:ptCount val="1"/>
                <c:pt idx="0">
                  <c:v>C-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'1-i'!$L$2:$L$103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'1-i'!$S$2:$S$103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-0.4636595315053853</c:v>
                </c:pt>
                <c:pt idx="7">
                  <c:v>-0.41081906301076998</c:v>
                </c:pt>
                <c:pt idx="8">
                  <c:v>-0.56217859451615482</c:v>
                </c:pt>
                <c:pt idx="9">
                  <c:v>-0.67303812602153812</c:v>
                </c:pt>
                <c:pt idx="10">
                  <c:v>-0.46419765752692399</c:v>
                </c:pt>
                <c:pt idx="11">
                  <c:v>-0.48255718903230616</c:v>
                </c:pt>
                <c:pt idx="12">
                  <c:v>-0.63711672053769064</c:v>
                </c:pt>
                <c:pt idx="13">
                  <c:v>0</c:v>
                </c:pt>
                <c:pt idx="14">
                  <c:v>-0.18145953150538219</c:v>
                </c:pt>
                <c:pt idx="15">
                  <c:v>-0.40931906301076282</c:v>
                </c:pt>
                <c:pt idx="16">
                  <c:v>-7.6678594516145893E-2</c:v>
                </c:pt>
                <c:pt idx="17">
                  <c:v>0</c:v>
                </c:pt>
                <c:pt idx="18">
                  <c:v>-0.22965953150538354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-7.1959531505385144E-2</c:v>
                </c:pt>
                <c:pt idx="25">
                  <c:v>-0.17431906301077049</c:v>
                </c:pt>
                <c:pt idx="26">
                  <c:v>0</c:v>
                </c:pt>
                <c:pt idx="27">
                  <c:v>0</c:v>
                </c:pt>
                <c:pt idx="28">
                  <c:v>-0.47485953150538052</c:v>
                </c:pt>
                <c:pt idx="29">
                  <c:v>-0.17501906301076531</c:v>
                </c:pt>
                <c:pt idx="30">
                  <c:v>-0.40177859451614495</c:v>
                </c:pt>
                <c:pt idx="31">
                  <c:v>-0.67683812602152926</c:v>
                </c:pt>
                <c:pt idx="32">
                  <c:v>-0.59009765752691123</c:v>
                </c:pt>
                <c:pt idx="33">
                  <c:v>-0.72725718903229364</c:v>
                </c:pt>
                <c:pt idx="34">
                  <c:v>-1.3084167205376787</c:v>
                </c:pt>
                <c:pt idx="35">
                  <c:v>-0.96987625204306482</c:v>
                </c:pt>
                <c:pt idx="36">
                  <c:v>-1.2820357835484444</c:v>
                </c:pt>
                <c:pt idx="37">
                  <c:v>-1.9878953150538266</c:v>
                </c:pt>
                <c:pt idx="38">
                  <c:v>-1.9402548465592062</c:v>
                </c:pt>
                <c:pt idx="39">
                  <c:v>-1.7490143780645866</c:v>
                </c:pt>
                <c:pt idx="40">
                  <c:v>-2.2293739095699721</c:v>
                </c:pt>
                <c:pt idx="41">
                  <c:v>-2.0580334410753522</c:v>
                </c:pt>
                <c:pt idx="42">
                  <c:v>-2.3077929725807351</c:v>
                </c:pt>
                <c:pt idx="43">
                  <c:v>-2.6171525040861212</c:v>
                </c:pt>
                <c:pt idx="44">
                  <c:v>-2.4178120355915027</c:v>
                </c:pt>
                <c:pt idx="45">
                  <c:v>-2.7590715670968891</c:v>
                </c:pt>
                <c:pt idx="46">
                  <c:v>-3.269231098602269</c:v>
                </c:pt>
                <c:pt idx="47">
                  <c:v>-3.1368906301076507</c:v>
                </c:pt>
                <c:pt idx="48">
                  <c:v>-3.4408501616130351</c:v>
                </c:pt>
                <c:pt idx="49">
                  <c:v>-3.9960096931184168</c:v>
                </c:pt>
                <c:pt idx="50">
                  <c:v>-3.3657692246237971</c:v>
                </c:pt>
                <c:pt idx="51">
                  <c:v>-3.2990287561291822</c:v>
                </c:pt>
                <c:pt idx="52">
                  <c:v>-3.2982882876345627</c:v>
                </c:pt>
                <c:pt idx="53">
                  <c:v>-2.9207478191399474</c:v>
                </c:pt>
                <c:pt idx="54">
                  <c:v>-2.7219073506453313</c:v>
                </c:pt>
                <c:pt idx="55">
                  <c:v>-2.7524668821507134</c:v>
                </c:pt>
                <c:pt idx="56">
                  <c:v>-2.2851264136560943</c:v>
                </c:pt>
                <c:pt idx="57">
                  <c:v>-2.5002859451614796</c:v>
                </c:pt>
                <c:pt idx="58">
                  <c:v>-2.9516454766668616</c:v>
                </c:pt>
                <c:pt idx="59">
                  <c:v>-2.6749050081722459</c:v>
                </c:pt>
                <c:pt idx="60">
                  <c:v>-2.4951645396776314</c:v>
                </c:pt>
                <c:pt idx="61">
                  <c:v>-2.7799240711830109</c:v>
                </c:pt>
                <c:pt idx="62">
                  <c:v>-2.3186836026883952</c:v>
                </c:pt>
                <c:pt idx="63">
                  <c:v>-2.3197431341937786</c:v>
                </c:pt>
                <c:pt idx="64">
                  <c:v>-2.5204026656991587</c:v>
                </c:pt>
                <c:pt idx="65">
                  <c:v>-2.2342621972045436</c:v>
                </c:pt>
                <c:pt idx="66">
                  <c:v>-2.2480217287099293</c:v>
                </c:pt>
                <c:pt idx="67">
                  <c:v>-2.5732812602153103</c:v>
                </c:pt>
                <c:pt idx="68">
                  <c:v>-2.0732407917206928</c:v>
                </c:pt>
                <c:pt idx="69">
                  <c:v>-2.1810003232260726</c:v>
                </c:pt>
                <c:pt idx="70">
                  <c:v>-2.3683598547314588</c:v>
                </c:pt>
                <c:pt idx="71">
                  <c:v>-1.7547193862368431</c:v>
                </c:pt>
                <c:pt idx="72">
                  <c:v>-1.7528789177422226</c:v>
                </c:pt>
                <c:pt idx="73">
                  <c:v>-2.0948384492476038</c:v>
                </c:pt>
                <c:pt idx="74">
                  <c:v>-1.7846979807529877</c:v>
                </c:pt>
                <c:pt idx="75">
                  <c:v>-2.1354575122583697</c:v>
                </c:pt>
                <c:pt idx="76">
                  <c:v>-2.1577170437637534</c:v>
                </c:pt>
                <c:pt idx="77">
                  <c:v>-2.9578765752691396</c:v>
                </c:pt>
                <c:pt idx="78">
                  <c:v>-3.7440361067745229</c:v>
                </c:pt>
                <c:pt idx="79">
                  <c:v>-3.7746956382799084</c:v>
                </c:pt>
                <c:pt idx="80">
                  <c:v>-4.5351551697852912</c:v>
                </c:pt>
                <c:pt idx="81">
                  <c:v>-5.0770147012906719</c:v>
                </c:pt>
                <c:pt idx="82">
                  <c:v>-5.3574742327960578</c:v>
                </c:pt>
                <c:pt idx="83">
                  <c:v>-6.0387337643014405</c:v>
                </c:pt>
                <c:pt idx="84">
                  <c:v>-6.5939932958068255</c:v>
                </c:pt>
                <c:pt idx="85">
                  <c:v>-6.7608528273122062</c:v>
                </c:pt>
                <c:pt idx="86">
                  <c:v>-7.5883123588175891</c:v>
                </c:pt>
                <c:pt idx="87">
                  <c:v>-8.1038718903229707</c:v>
                </c:pt>
                <c:pt idx="88">
                  <c:v>-8.3929314218283508</c:v>
                </c:pt>
                <c:pt idx="89">
                  <c:v>-9.4239909533337354</c:v>
                </c:pt>
                <c:pt idx="90">
                  <c:v>-10.20975048483912</c:v>
                </c:pt>
                <c:pt idx="91">
                  <c:v>-10.347610016344504</c:v>
                </c:pt>
                <c:pt idx="92">
                  <c:v>-11.069169547849889</c:v>
                </c:pt>
                <c:pt idx="93">
                  <c:v>-11.681129079355273</c:v>
                </c:pt>
                <c:pt idx="94">
                  <c:v>-12.024088610860659</c:v>
                </c:pt>
                <c:pt idx="95">
                  <c:v>-12.735848142366045</c:v>
                </c:pt>
                <c:pt idx="96">
                  <c:v>-13.084907673871427</c:v>
                </c:pt>
                <c:pt idx="97">
                  <c:v>-13.43246720537681</c:v>
                </c:pt>
                <c:pt idx="98">
                  <c:v>-14.022326736882192</c:v>
                </c:pt>
                <c:pt idx="99">
                  <c:v>-14.465286268387572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CDA-499D-820F-39A01E346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382758336"/>
        <c:axId val="382759456"/>
      </c:barChart>
      <c:lineChart>
        <c:grouping val="standard"/>
        <c:varyColors val="0"/>
        <c:ser>
          <c:idx val="0"/>
          <c:order val="0"/>
          <c:tx>
            <c:strRef>
              <c:f>'1-i'!$N$1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'1-i'!$L$2:$L$103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'1-i'!$N$2:$N$103</c:f>
              <c:numCache>
                <c:formatCode>General</c:formatCode>
                <c:ptCount val="102"/>
                <c:pt idx="0">
                  <c:v>-0.1647000000000034</c:v>
                </c:pt>
                <c:pt idx="1">
                  <c:v>0.5777000000000001</c:v>
                </c:pt>
                <c:pt idx="2">
                  <c:v>7.7899999999999636E-2</c:v>
                </c:pt>
                <c:pt idx="3">
                  <c:v>1.1000000000002785E-2</c:v>
                </c:pt>
                <c:pt idx="4">
                  <c:v>0.37239999999999895</c:v>
                </c:pt>
                <c:pt idx="5">
                  <c:v>0.38920000000000243</c:v>
                </c:pt>
                <c:pt idx="6">
                  <c:v>-0.66210000000000235</c:v>
                </c:pt>
                <c:pt idx="7">
                  <c:v>-0.14560000000000173</c:v>
                </c:pt>
                <c:pt idx="8">
                  <c:v>-0.34980000000000189</c:v>
                </c:pt>
                <c:pt idx="9">
                  <c:v>-0.30930000000000035</c:v>
                </c:pt>
                <c:pt idx="10">
                  <c:v>1.0399999999997078E-2</c:v>
                </c:pt>
                <c:pt idx="11">
                  <c:v>-0.21679999999999922</c:v>
                </c:pt>
                <c:pt idx="12">
                  <c:v>-0.35300000000000153</c:v>
                </c:pt>
                <c:pt idx="13">
                  <c:v>0.47440000000000282</c:v>
                </c:pt>
                <c:pt idx="14">
                  <c:v>-0.37989999999999924</c:v>
                </c:pt>
                <c:pt idx="15">
                  <c:v>-0.42629999999999768</c:v>
                </c:pt>
                <c:pt idx="16">
                  <c:v>0.13419999999999987</c:v>
                </c:pt>
                <c:pt idx="17">
                  <c:v>0.3445999999999998</c:v>
                </c:pt>
                <c:pt idx="18">
                  <c:v>-0.42810000000000059</c:v>
                </c:pt>
                <c:pt idx="19">
                  <c:v>7.6700000000002433E-2</c:v>
                </c:pt>
                <c:pt idx="20">
                  <c:v>-0.12789999999999679</c:v>
                </c:pt>
                <c:pt idx="21">
                  <c:v>8.9100000000001955E-2</c:v>
                </c:pt>
                <c:pt idx="22">
                  <c:v>3.0099999999997351E-2</c:v>
                </c:pt>
                <c:pt idx="23">
                  <c:v>-4.5000000000001705E-2</c:v>
                </c:pt>
                <c:pt idx="24">
                  <c:v>-0.27040000000000219</c:v>
                </c:pt>
                <c:pt idx="25">
                  <c:v>-0.3008000000000024</c:v>
                </c:pt>
                <c:pt idx="26">
                  <c:v>0.17600000000000193</c:v>
                </c:pt>
                <c:pt idx="27">
                  <c:v>-7.1599999999996555E-2</c:v>
                </c:pt>
                <c:pt idx="28">
                  <c:v>-0.67329999999999757</c:v>
                </c:pt>
                <c:pt idx="29">
                  <c:v>0.10139999999999816</c:v>
                </c:pt>
                <c:pt idx="30">
                  <c:v>-0.42519999999999669</c:v>
                </c:pt>
                <c:pt idx="31">
                  <c:v>-0.47350000000000136</c:v>
                </c:pt>
                <c:pt idx="32">
                  <c:v>-0.11169999999999902</c:v>
                </c:pt>
                <c:pt idx="33">
                  <c:v>-0.33559999999999945</c:v>
                </c:pt>
                <c:pt idx="34">
                  <c:v>-0.77960000000000207</c:v>
                </c:pt>
                <c:pt idx="35">
                  <c:v>0.14009999999999678</c:v>
                </c:pt>
                <c:pt idx="36">
                  <c:v>-0.51059999999999661</c:v>
                </c:pt>
                <c:pt idx="37">
                  <c:v>-0.90429999999999922</c:v>
                </c:pt>
                <c:pt idx="38">
                  <c:v>-0.15079999999999671</c:v>
                </c:pt>
                <c:pt idx="39">
                  <c:v>-7.1999999999974307E-3</c:v>
                </c:pt>
                <c:pt idx="40">
                  <c:v>-0.67880000000000251</c:v>
                </c:pt>
                <c:pt idx="41">
                  <c:v>-2.7099999999997237E-2</c:v>
                </c:pt>
                <c:pt idx="42">
                  <c:v>-0.44819999999999993</c:v>
                </c:pt>
                <c:pt idx="43">
                  <c:v>-0.50780000000000314</c:v>
                </c:pt>
                <c:pt idx="44">
                  <c:v>9.0000000000145519E-4</c:v>
                </c:pt>
                <c:pt idx="45">
                  <c:v>-0.5397000000000034</c:v>
                </c:pt>
                <c:pt idx="46">
                  <c:v>-0.70859999999999701</c:v>
                </c:pt>
                <c:pt idx="47">
                  <c:v>-6.6099999999998715E-2</c:v>
                </c:pt>
                <c:pt idx="48">
                  <c:v>-0.50240000000000151</c:v>
                </c:pt>
                <c:pt idx="49">
                  <c:v>-0.75359999999999872</c:v>
                </c:pt>
                <c:pt idx="50">
                  <c:v>0.43180000000000263</c:v>
                </c:pt>
                <c:pt idx="51">
                  <c:v>-0.13170000000000215</c:v>
                </c:pt>
                <c:pt idx="52">
                  <c:v>-0.19769999999999754</c:v>
                </c:pt>
                <c:pt idx="53">
                  <c:v>0.17909999999999826</c:v>
                </c:pt>
                <c:pt idx="54">
                  <c:v>3.9999999999906777E-4</c:v>
                </c:pt>
                <c:pt idx="55">
                  <c:v>-0.2289999999999992</c:v>
                </c:pt>
                <c:pt idx="56">
                  <c:v>0.26890000000000214</c:v>
                </c:pt>
                <c:pt idx="57">
                  <c:v>-0.41360000000000241</c:v>
                </c:pt>
                <c:pt idx="58">
                  <c:v>-0.64979999999999905</c:v>
                </c:pt>
                <c:pt idx="59">
                  <c:v>7.8299999999998704E-2</c:v>
                </c:pt>
                <c:pt idx="60">
                  <c:v>-1.8700000000002603E-2</c:v>
                </c:pt>
                <c:pt idx="61">
                  <c:v>-0.48319999999999652</c:v>
                </c:pt>
                <c:pt idx="62">
                  <c:v>0.26279999999999859</c:v>
                </c:pt>
                <c:pt idx="63">
                  <c:v>-0.19950000000000045</c:v>
                </c:pt>
                <c:pt idx="64">
                  <c:v>-0.39909999999999712</c:v>
                </c:pt>
                <c:pt idx="65">
                  <c:v>8.7699999999998113E-2</c:v>
                </c:pt>
                <c:pt idx="66">
                  <c:v>-0.21220000000000283</c:v>
                </c:pt>
                <c:pt idx="67">
                  <c:v>-0.52369999999999806</c:v>
                </c:pt>
                <c:pt idx="68">
                  <c:v>0.30160000000000053</c:v>
                </c:pt>
                <c:pt idx="69">
                  <c:v>-0.30619999999999692</c:v>
                </c:pt>
                <c:pt idx="70">
                  <c:v>-0.38580000000000325</c:v>
                </c:pt>
                <c:pt idx="71">
                  <c:v>0.41519999999999868</c:v>
                </c:pt>
                <c:pt idx="72">
                  <c:v>-0.19659999999999656</c:v>
                </c:pt>
                <c:pt idx="73">
                  <c:v>-0.54039999999999822</c:v>
                </c:pt>
                <c:pt idx="74">
                  <c:v>0.11169999999999902</c:v>
                </c:pt>
                <c:pt idx="75">
                  <c:v>-0.54919999999999902</c:v>
                </c:pt>
                <c:pt idx="76">
                  <c:v>-0.22070000000000078</c:v>
                </c:pt>
                <c:pt idx="77">
                  <c:v>-0.99860000000000326</c:v>
                </c:pt>
                <c:pt idx="78">
                  <c:v>-0.98460000000000036</c:v>
                </c:pt>
                <c:pt idx="79">
                  <c:v>-0.22910000000000252</c:v>
                </c:pt>
                <c:pt idx="80">
                  <c:v>-0.95889999999999986</c:v>
                </c:pt>
                <c:pt idx="81">
                  <c:v>-0.74029999999999774</c:v>
                </c:pt>
                <c:pt idx="82">
                  <c:v>-0.47890000000000299</c:v>
                </c:pt>
                <c:pt idx="83">
                  <c:v>-0.8796999999999997</c:v>
                </c:pt>
                <c:pt idx="84">
                  <c:v>-0.75370000000000203</c:v>
                </c:pt>
                <c:pt idx="85">
                  <c:v>-0.36529999999999774</c:v>
                </c:pt>
                <c:pt idx="86">
                  <c:v>-1.0259</c:v>
                </c:pt>
                <c:pt idx="87">
                  <c:v>-0.71399999999999864</c:v>
                </c:pt>
                <c:pt idx="88">
                  <c:v>-0.48749999999999716</c:v>
                </c:pt>
                <c:pt idx="89">
                  <c:v>-1.2295000000000016</c:v>
                </c:pt>
                <c:pt idx="90">
                  <c:v>-0.9842000000000013</c:v>
                </c:pt>
                <c:pt idx="91">
                  <c:v>-0.33630000000000138</c:v>
                </c:pt>
                <c:pt idx="92">
                  <c:v>-0.92000000000000171</c:v>
                </c:pt>
                <c:pt idx="93">
                  <c:v>-0.81040000000000134</c:v>
                </c:pt>
                <c:pt idx="94">
                  <c:v>-0.54140000000000299</c:v>
                </c:pt>
                <c:pt idx="95">
                  <c:v>-0.91020000000000323</c:v>
                </c:pt>
                <c:pt idx="96">
                  <c:v>-0.54749999999999943</c:v>
                </c:pt>
                <c:pt idx="97">
                  <c:v>-0.54599999999999937</c:v>
                </c:pt>
                <c:pt idx="98">
                  <c:v>-0.78829999999999956</c:v>
                </c:pt>
                <c:pt idx="99">
                  <c:v>-0.64139999999999731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DA-499D-820F-39A01E3464C7}"/>
            </c:ext>
          </c:extLst>
        </c:ser>
        <c:ser>
          <c:idx val="3"/>
          <c:order val="3"/>
          <c:tx>
            <c:strRef>
              <c:f>'1-i'!$T$1</c:f>
              <c:strCache>
                <c:ptCount val="1"/>
                <c:pt idx="0">
                  <c:v>UCL</c:v>
                </c:pt>
              </c:strCache>
            </c:strRef>
          </c:tx>
          <c:spPr>
            <a:ln w="222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'1-i'!$L$2:$L$103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'1-i'!$T$2:$T$103</c:f>
              <c:numCache>
                <c:formatCode>General</c:formatCode>
                <c:ptCount val="102"/>
                <c:pt idx="0">
                  <c:v>1.9220292750657739</c:v>
                </c:pt>
                <c:pt idx="1">
                  <c:v>1.9220292750657739</c:v>
                </c:pt>
                <c:pt idx="2">
                  <c:v>1.9220292750657739</c:v>
                </c:pt>
                <c:pt idx="3">
                  <c:v>1.9220292750657739</c:v>
                </c:pt>
                <c:pt idx="4">
                  <c:v>1.9220292750657739</c:v>
                </c:pt>
                <c:pt idx="5">
                  <c:v>1.9220292750657739</c:v>
                </c:pt>
                <c:pt idx="6">
                  <c:v>1.9220292750657739</c:v>
                </c:pt>
                <c:pt idx="7">
                  <c:v>1.9220292750657739</c:v>
                </c:pt>
                <c:pt idx="8">
                  <c:v>1.9220292750657739</c:v>
                </c:pt>
                <c:pt idx="9">
                  <c:v>1.9220292750657739</c:v>
                </c:pt>
                <c:pt idx="10">
                  <c:v>1.9220292750657739</c:v>
                </c:pt>
                <c:pt idx="11">
                  <c:v>1.9220292750657739</c:v>
                </c:pt>
                <c:pt idx="12">
                  <c:v>1.9220292750657739</c:v>
                </c:pt>
                <c:pt idx="13">
                  <c:v>1.9220292750657739</c:v>
                </c:pt>
                <c:pt idx="14">
                  <c:v>1.9220292750657739</c:v>
                </c:pt>
                <c:pt idx="15">
                  <c:v>1.9220292750657739</c:v>
                </c:pt>
                <c:pt idx="16">
                  <c:v>1.9220292750657739</c:v>
                </c:pt>
                <c:pt idx="17">
                  <c:v>1.9220292750657739</c:v>
                </c:pt>
                <c:pt idx="18">
                  <c:v>1.9220292750657739</c:v>
                </c:pt>
                <c:pt idx="19">
                  <c:v>1.9220292750657739</c:v>
                </c:pt>
                <c:pt idx="20">
                  <c:v>1.9220292750657739</c:v>
                </c:pt>
                <c:pt idx="21">
                  <c:v>1.9220292750657739</c:v>
                </c:pt>
                <c:pt idx="22">
                  <c:v>1.9220292750657739</c:v>
                </c:pt>
                <c:pt idx="23">
                  <c:v>1.9220292750657739</c:v>
                </c:pt>
                <c:pt idx="24">
                  <c:v>1.9220292750657739</c:v>
                </c:pt>
                <c:pt idx="25">
                  <c:v>1.9220292750657739</c:v>
                </c:pt>
                <c:pt idx="26">
                  <c:v>1.9220292750657739</c:v>
                </c:pt>
                <c:pt idx="27">
                  <c:v>1.9220292750657739</c:v>
                </c:pt>
                <c:pt idx="28">
                  <c:v>1.9220292750657739</c:v>
                </c:pt>
                <c:pt idx="29">
                  <c:v>1.9220292750657739</c:v>
                </c:pt>
                <c:pt idx="30">
                  <c:v>1.9220292750657739</c:v>
                </c:pt>
                <c:pt idx="31">
                  <c:v>1.9220292750657739</c:v>
                </c:pt>
                <c:pt idx="32">
                  <c:v>1.9220292750657739</c:v>
                </c:pt>
                <c:pt idx="33">
                  <c:v>1.9220292750657739</c:v>
                </c:pt>
                <c:pt idx="34">
                  <c:v>1.9220292750657739</c:v>
                </c:pt>
                <c:pt idx="35">
                  <c:v>1.9220292750657739</c:v>
                </c:pt>
                <c:pt idx="36">
                  <c:v>1.9220292750657739</c:v>
                </c:pt>
                <c:pt idx="37">
                  <c:v>1.9220292750657739</c:v>
                </c:pt>
                <c:pt idx="38">
                  <c:v>1.9220292750657739</c:v>
                </c:pt>
                <c:pt idx="39">
                  <c:v>1.9220292750657739</c:v>
                </c:pt>
                <c:pt idx="40">
                  <c:v>1.9220292750657739</c:v>
                </c:pt>
                <c:pt idx="41">
                  <c:v>1.9220292750657739</c:v>
                </c:pt>
                <c:pt idx="42">
                  <c:v>1.9220292750657739</c:v>
                </c:pt>
                <c:pt idx="43">
                  <c:v>1.9220292750657739</c:v>
                </c:pt>
                <c:pt idx="44">
                  <c:v>1.9220292750657739</c:v>
                </c:pt>
                <c:pt idx="45">
                  <c:v>1.9220292750657739</c:v>
                </c:pt>
                <c:pt idx="46">
                  <c:v>1.9220292750657739</c:v>
                </c:pt>
                <c:pt idx="47">
                  <c:v>1.9220292750657739</c:v>
                </c:pt>
                <c:pt idx="48">
                  <c:v>1.9220292750657739</c:v>
                </c:pt>
                <c:pt idx="49">
                  <c:v>1.9220292750657739</c:v>
                </c:pt>
                <c:pt idx="50">
                  <c:v>1.9220292750657739</c:v>
                </c:pt>
                <c:pt idx="51">
                  <c:v>1.9220292750657739</c:v>
                </c:pt>
                <c:pt idx="52">
                  <c:v>1.9220292750657739</c:v>
                </c:pt>
                <c:pt idx="53">
                  <c:v>1.9220292750657739</c:v>
                </c:pt>
                <c:pt idx="54">
                  <c:v>1.9220292750657739</c:v>
                </c:pt>
                <c:pt idx="55">
                  <c:v>1.9220292750657739</c:v>
                </c:pt>
                <c:pt idx="56">
                  <c:v>1.9220292750657739</c:v>
                </c:pt>
                <c:pt idx="57">
                  <c:v>1.9220292750657739</c:v>
                </c:pt>
                <c:pt idx="58">
                  <c:v>1.9220292750657739</c:v>
                </c:pt>
                <c:pt idx="59">
                  <c:v>1.9220292750657739</c:v>
                </c:pt>
                <c:pt idx="60">
                  <c:v>1.9220292750657739</c:v>
                </c:pt>
                <c:pt idx="61">
                  <c:v>1.9220292750657739</c:v>
                </c:pt>
                <c:pt idx="62">
                  <c:v>1.9220292750657739</c:v>
                </c:pt>
                <c:pt idx="63">
                  <c:v>1.9220292750657739</c:v>
                </c:pt>
                <c:pt idx="64">
                  <c:v>1.9220292750657739</c:v>
                </c:pt>
                <c:pt idx="65">
                  <c:v>1.9220292750657739</c:v>
                </c:pt>
                <c:pt idx="66">
                  <c:v>1.9220292750657739</c:v>
                </c:pt>
                <c:pt idx="67">
                  <c:v>1.9220292750657739</c:v>
                </c:pt>
                <c:pt idx="68">
                  <c:v>1.9220292750657739</c:v>
                </c:pt>
                <c:pt idx="69">
                  <c:v>1.9220292750657739</c:v>
                </c:pt>
                <c:pt idx="70">
                  <c:v>1.9220292750657739</c:v>
                </c:pt>
                <c:pt idx="71">
                  <c:v>1.9220292750657739</c:v>
                </c:pt>
                <c:pt idx="72">
                  <c:v>1.9220292750657739</c:v>
                </c:pt>
                <c:pt idx="73">
                  <c:v>1.9220292750657739</c:v>
                </c:pt>
                <c:pt idx="74">
                  <c:v>1.9220292750657739</c:v>
                </c:pt>
                <c:pt idx="75">
                  <c:v>1.9220292750657739</c:v>
                </c:pt>
                <c:pt idx="76">
                  <c:v>1.9220292750657739</c:v>
                </c:pt>
                <c:pt idx="77">
                  <c:v>1.9220292750657739</c:v>
                </c:pt>
                <c:pt idx="78">
                  <c:v>1.9220292750657739</c:v>
                </c:pt>
                <c:pt idx="79">
                  <c:v>1.9220292750657739</c:v>
                </c:pt>
                <c:pt idx="80">
                  <c:v>1.9220292750657739</c:v>
                </c:pt>
                <c:pt idx="81">
                  <c:v>1.9220292750657739</c:v>
                </c:pt>
                <c:pt idx="82">
                  <c:v>1.9220292750657739</c:v>
                </c:pt>
                <c:pt idx="83">
                  <c:v>1.9220292750657739</c:v>
                </c:pt>
                <c:pt idx="84">
                  <c:v>1.9220292750657739</c:v>
                </c:pt>
                <c:pt idx="85">
                  <c:v>1.9220292750657739</c:v>
                </c:pt>
                <c:pt idx="86">
                  <c:v>1.9220292750657739</c:v>
                </c:pt>
                <c:pt idx="87">
                  <c:v>1.9220292750657739</c:v>
                </c:pt>
                <c:pt idx="88">
                  <c:v>1.9220292750657739</c:v>
                </c:pt>
                <c:pt idx="89">
                  <c:v>1.9220292750657739</c:v>
                </c:pt>
                <c:pt idx="90">
                  <c:v>1.9220292750657739</c:v>
                </c:pt>
                <c:pt idx="91">
                  <c:v>1.9220292750657739</c:v>
                </c:pt>
                <c:pt idx="92">
                  <c:v>1.9220292750657739</c:v>
                </c:pt>
                <c:pt idx="93">
                  <c:v>1.9220292750657739</c:v>
                </c:pt>
                <c:pt idx="94">
                  <c:v>1.9220292750657739</c:v>
                </c:pt>
                <c:pt idx="95">
                  <c:v>1.9220292750657739</c:v>
                </c:pt>
                <c:pt idx="96">
                  <c:v>1.9220292750657739</c:v>
                </c:pt>
                <c:pt idx="97">
                  <c:v>1.9220292750657739</c:v>
                </c:pt>
                <c:pt idx="98">
                  <c:v>1.9220292750657739</c:v>
                </c:pt>
                <c:pt idx="99">
                  <c:v>1.9220292750657739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CDA-499D-820F-39A01E3464C7}"/>
            </c:ext>
          </c:extLst>
        </c:ser>
        <c:ser>
          <c:idx val="4"/>
          <c:order val="4"/>
          <c:tx>
            <c:strRef>
              <c:f>'1-i'!$U$1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'1-i'!$L$2:$L$103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'1-i'!$U$2:$U$103</c:f>
              <c:numCache>
                <c:formatCode>General</c:formatCode>
                <c:ptCount val="102"/>
                <c:pt idx="0">
                  <c:v>-1.9220292750657739</c:v>
                </c:pt>
                <c:pt idx="1">
                  <c:v>-1.9220292750657739</c:v>
                </c:pt>
                <c:pt idx="2">
                  <c:v>-1.9220292750657739</c:v>
                </c:pt>
                <c:pt idx="3">
                  <c:v>-1.9220292750657739</c:v>
                </c:pt>
                <c:pt idx="4">
                  <c:v>-1.9220292750657739</c:v>
                </c:pt>
                <c:pt idx="5">
                  <c:v>-1.9220292750657739</c:v>
                </c:pt>
                <c:pt idx="6">
                  <c:v>-1.9220292750657739</c:v>
                </c:pt>
                <c:pt idx="7">
                  <c:v>-1.9220292750657739</c:v>
                </c:pt>
                <c:pt idx="8">
                  <c:v>-1.9220292750657739</c:v>
                </c:pt>
                <c:pt idx="9">
                  <c:v>-1.9220292750657739</c:v>
                </c:pt>
                <c:pt idx="10">
                  <c:v>-1.9220292750657739</c:v>
                </c:pt>
                <c:pt idx="11">
                  <c:v>-1.9220292750657739</c:v>
                </c:pt>
                <c:pt idx="12">
                  <c:v>-1.9220292750657739</c:v>
                </c:pt>
                <c:pt idx="13">
                  <c:v>-1.9220292750657739</c:v>
                </c:pt>
                <c:pt idx="14">
                  <c:v>-1.9220292750657739</c:v>
                </c:pt>
                <c:pt idx="15">
                  <c:v>-1.9220292750657739</c:v>
                </c:pt>
                <c:pt idx="16">
                  <c:v>-1.9220292750657739</c:v>
                </c:pt>
                <c:pt idx="17">
                  <c:v>-1.9220292750657739</c:v>
                </c:pt>
                <c:pt idx="18">
                  <c:v>-1.9220292750657739</c:v>
                </c:pt>
                <c:pt idx="19">
                  <c:v>-1.9220292750657739</c:v>
                </c:pt>
                <c:pt idx="20">
                  <c:v>-1.9220292750657739</c:v>
                </c:pt>
                <c:pt idx="21">
                  <c:v>-1.9220292750657739</c:v>
                </c:pt>
                <c:pt idx="22">
                  <c:v>-1.9220292750657739</c:v>
                </c:pt>
                <c:pt idx="23">
                  <c:v>-1.9220292750657739</c:v>
                </c:pt>
                <c:pt idx="24">
                  <c:v>-1.9220292750657739</c:v>
                </c:pt>
                <c:pt idx="25">
                  <c:v>-1.9220292750657739</c:v>
                </c:pt>
                <c:pt idx="26">
                  <c:v>-1.9220292750657739</c:v>
                </c:pt>
                <c:pt idx="27">
                  <c:v>-1.9220292750657739</c:v>
                </c:pt>
                <c:pt idx="28">
                  <c:v>-1.9220292750657739</c:v>
                </c:pt>
                <c:pt idx="29">
                  <c:v>-1.9220292750657739</c:v>
                </c:pt>
                <c:pt idx="30">
                  <c:v>-1.9220292750657739</c:v>
                </c:pt>
                <c:pt idx="31">
                  <c:v>-1.9220292750657739</c:v>
                </c:pt>
                <c:pt idx="32">
                  <c:v>-1.9220292750657739</c:v>
                </c:pt>
                <c:pt idx="33">
                  <c:v>-1.9220292750657739</c:v>
                </c:pt>
                <c:pt idx="34">
                  <c:v>-1.9220292750657739</c:v>
                </c:pt>
                <c:pt idx="35">
                  <c:v>-1.9220292750657739</c:v>
                </c:pt>
                <c:pt idx="36">
                  <c:v>-1.9220292750657739</c:v>
                </c:pt>
                <c:pt idx="37">
                  <c:v>-1.9220292750657739</c:v>
                </c:pt>
                <c:pt idx="38">
                  <c:v>-1.9220292750657739</c:v>
                </c:pt>
                <c:pt idx="39">
                  <c:v>-1.9220292750657739</c:v>
                </c:pt>
                <c:pt idx="40">
                  <c:v>-1.9220292750657739</c:v>
                </c:pt>
                <c:pt idx="41">
                  <c:v>-1.9220292750657739</c:v>
                </c:pt>
                <c:pt idx="42">
                  <c:v>-1.9220292750657739</c:v>
                </c:pt>
                <c:pt idx="43">
                  <c:v>-1.9220292750657739</c:v>
                </c:pt>
                <c:pt idx="44">
                  <c:v>-1.9220292750657739</c:v>
                </c:pt>
                <c:pt idx="45">
                  <c:v>-1.9220292750657739</c:v>
                </c:pt>
                <c:pt idx="46">
                  <c:v>-1.9220292750657739</c:v>
                </c:pt>
                <c:pt idx="47">
                  <c:v>-1.9220292750657739</c:v>
                </c:pt>
                <c:pt idx="48">
                  <c:v>-1.9220292750657739</c:v>
                </c:pt>
                <c:pt idx="49">
                  <c:v>-1.9220292750657739</c:v>
                </c:pt>
                <c:pt idx="50">
                  <c:v>-1.9220292750657739</c:v>
                </c:pt>
                <c:pt idx="51">
                  <c:v>-1.9220292750657739</c:v>
                </c:pt>
                <c:pt idx="52">
                  <c:v>-1.9220292750657739</c:v>
                </c:pt>
                <c:pt idx="53">
                  <c:v>-1.9220292750657739</c:v>
                </c:pt>
                <c:pt idx="54">
                  <c:v>-1.9220292750657739</c:v>
                </c:pt>
                <c:pt idx="55">
                  <c:v>-1.9220292750657739</c:v>
                </c:pt>
                <c:pt idx="56">
                  <c:v>-1.9220292750657739</c:v>
                </c:pt>
                <c:pt idx="57">
                  <c:v>-1.9220292750657739</c:v>
                </c:pt>
                <c:pt idx="58">
                  <c:v>-1.9220292750657739</c:v>
                </c:pt>
                <c:pt idx="59">
                  <c:v>-1.9220292750657739</c:v>
                </c:pt>
                <c:pt idx="60">
                  <c:v>-1.9220292750657739</c:v>
                </c:pt>
                <c:pt idx="61">
                  <c:v>-1.9220292750657739</c:v>
                </c:pt>
                <c:pt idx="62">
                  <c:v>-1.9220292750657739</c:v>
                </c:pt>
                <c:pt idx="63">
                  <c:v>-1.9220292750657739</c:v>
                </c:pt>
                <c:pt idx="64">
                  <c:v>-1.9220292750657739</c:v>
                </c:pt>
                <c:pt idx="65">
                  <c:v>-1.9220292750657739</c:v>
                </c:pt>
                <c:pt idx="66">
                  <c:v>-1.9220292750657739</c:v>
                </c:pt>
                <c:pt idx="67">
                  <c:v>-1.9220292750657739</c:v>
                </c:pt>
                <c:pt idx="68">
                  <c:v>-1.9220292750657739</c:v>
                </c:pt>
                <c:pt idx="69">
                  <c:v>-1.9220292750657739</c:v>
                </c:pt>
                <c:pt idx="70">
                  <c:v>-1.9220292750657739</c:v>
                </c:pt>
                <c:pt idx="71">
                  <c:v>-1.9220292750657739</c:v>
                </c:pt>
                <c:pt idx="72">
                  <c:v>-1.9220292750657739</c:v>
                </c:pt>
                <c:pt idx="73">
                  <c:v>-1.9220292750657739</c:v>
                </c:pt>
                <c:pt idx="74">
                  <c:v>-1.9220292750657739</c:v>
                </c:pt>
                <c:pt idx="75">
                  <c:v>-1.9220292750657739</c:v>
                </c:pt>
                <c:pt idx="76">
                  <c:v>-1.9220292750657739</c:v>
                </c:pt>
                <c:pt idx="77">
                  <c:v>-1.9220292750657739</c:v>
                </c:pt>
                <c:pt idx="78">
                  <c:v>-1.9220292750657739</c:v>
                </c:pt>
                <c:pt idx="79">
                  <c:v>-1.9220292750657739</c:v>
                </c:pt>
                <c:pt idx="80">
                  <c:v>-1.9220292750657739</c:v>
                </c:pt>
                <c:pt idx="81">
                  <c:v>-1.9220292750657739</c:v>
                </c:pt>
                <c:pt idx="82">
                  <c:v>-1.9220292750657739</c:v>
                </c:pt>
                <c:pt idx="83">
                  <c:v>-1.9220292750657739</c:v>
                </c:pt>
                <c:pt idx="84">
                  <c:v>-1.9220292750657739</c:v>
                </c:pt>
                <c:pt idx="85">
                  <c:v>-1.9220292750657739</c:v>
                </c:pt>
                <c:pt idx="86">
                  <c:v>-1.9220292750657739</c:v>
                </c:pt>
                <c:pt idx="87">
                  <c:v>-1.9220292750657739</c:v>
                </c:pt>
                <c:pt idx="88">
                  <c:v>-1.9220292750657739</c:v>
                </c:pt>
                <c:pt idx="89">
                  <c:v>-1.9220292750657739</c:v>
                </c:pt>
                <c:pt idx="90">
                  <c:v>-1.9220292750657739</c:v>
                </c:pt>
                <c:pt idx="91">
                  <c:v>-1.9220292750657739</c:v>
                </c:pt>
                <c:pt idx="92">
                  <c:v>-1.9220292750657739</c:v>
                </c:pt>
                <c:pt idx="93">
                  <c:v>-1.9220292750657739</c:v>
                </c:pt>
                <c:pt idx="94">
                  <c:v>-1.9220292750657739</c:v>
                </c:pt>
                <c:pt idx="95">
                  <c:v>-1.9220292750657739</c:v>
                </c:pt>
                <c:pt idx="96">
                  <c:v>-1.9220292750657739</c:v>
                </c:pt>
                <c:pt idx="97">
                  <c:v>-1.9220292750657739</c:v>
                </c:pt>
                <c:pt idx="98">
                  <c:v>-1.9220292750657739</c:v>
                </c:pt>
                <c:pt idx="99">
                  <c:v>-1.9220292750657739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CDA-499D-820F-39A01E346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58336"/>
        <c:axId val="382759456"/>
      </c:lineChart>
      <c:catAx>
        <c:axId val="3827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2759456"/>
        <c:crosses val="autoZero"/>
        <c:auto val="1"/>
        <c:lblAlgn val="ctr"/>
        <c:lblOffset val="100"/>
        <c:noMultiLvlLbl val="0"/>
      </c:catAx>
      <c:valAx>
        <c:axId val="3827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27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'1-ii'!$M$1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'1-ii'!$L$2:$L$101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'1-ii'!$M$2:$M$101</c:f>
              <c:numCache>
                <c:formatCode>General</c:formatCode>
                <c:ptCount val="100"/>
                <c:pt idx="0">
                  <c:v>59.650754430153491</c:v>
                </c:pt>
                <c:pt idx="1">
                  <c:v>59.69952558131768</c:v>
                </c:pt>
                <c:pt idx="2">
                  <c:v>59.729460195401963</c:v>
                </c:pt>
                <c:pt idx="3">
                  <c:v>59.749609321465975</c:v>
                </c:pt>
                <c:pt idx="4">
                  <c:v>59.763743703361243</c:v>
                </c:pt>
                <c:pt idx="5">
                  <c:v>59.773888557810622</c:v>
                </c:pt>
                <c:pt idx="6">
                  <c:v>59.781273541277521</c:v>
                </c:pt>
                <c:pt idx="7">
                  <c:v>59.786699541129181</c:v>
                </c:pt>
                <c:pt idx="8">
                  <c:v>59.790711538258243</c:v>
                </c:pt>
                <c:pt idx="9">
                  <c:v>59.793691232181835</c:v>
                </c:pt>
                <c:pt idx="10">
                  <c:v>59.795911282353494</c:v>
                </c:pt>
                <c:pt idx="11">
                  <c:v>59.797569165419659</c:v>
                </c:pt>
                <c:pt idx="12">
                  <c:v>59.798809322042977</c:v>
                </c:pt>
                <c:pt idx="13">
                  <c:v>59.799738156024915</c:v>
                </c:pt>
                <c:pt idx="14">
                  <c:v>59.800434459752758</c:v>
                </c:pt>
                <c:pt idx="15">
                  <c:v>59.800956802990768</c:v>
                </c:pt>
                <c:pt idx="16">
                  <c:v>59.801348846573376</c:v>
                </c:pt>
                <c:pt idx="17">
                  <c:v>59.801643205962428</c:v>
                </c:pt>
                <c:pt idx="18">
                  <c:v>59.801864283700155</c:v>
                </c:pt>
                <c:pt idx="19">
                  <c:v>59.802030358865743</c:v>
                </c:pt>
                <c:pt idx="20">
                  <c:v>59.80215513564503</c:v>
                </c:pt>
                <c:pt idx="21">
                  <c:v>59.802248895064331</c:v>
                </c:pt>
                <c:pt idx="22">
                  <c:v>59.802319353844631</c:v>
                </c:pt>
                <c:pt idx="23">
                  <c:v>59.802372306125541</c:v>
                </c:pt>
                <c:pt idx="24">
                  <c:v>59.802412103668324</c:v>
                </c:pt>
                <c:pt idx="25">
                  <c:v>59.802442015595723</c:v>
                </c:pt>
                <c:pt idx="26">
                  <c:v>59.802464498115</c:v>
                </c:pt>
                <c:pt idx="27">
                  <c:v>59.802481396877276</c:v>
                </c:pt>
                <c:pt idx="28">
                  <c:v>59.802494098869467</c:v>
                </c:pt>
                <c:pt idx="29">
                  <c:v>59.802503646466135</c:v>
                </c:pt>
                <c:pt idx="30">
                  <c:v>59.80251082309114</c:v>
                </c:pt>
                <c:pt idx="31">
                  <c:v>59.802516217569128</c:v>
                </c:pt>
                <c:pt idx="32">
                  <c:v>59.802520272475562</c:v>
                </c:pt>
                <c:pt idx="33">
                  <c:v>59.802523320468339</c:v>
                </c:pt>
                <c:pt idx="34">
                  <c:v>59.802525611590767</c:v>
                </c:pt>
                <c:pt idx="35">
                  <c:v>59.80252733379087</c:v>
                </c:pt>
                <c:pt idx="36">
                  <c:v>59.802528628343289</c:v>
                </c:pt>
                <c:pt idx="37">
                  <c:v>59.802529601440455</c:v>
                </c:pt>
                <c:pt idx="38">
                  <c:v>59.80253033290483</c:v>
                </c:pt>
                <c:pt idx="39">
                  <c:v>59.802530882737386</c:v>
                </c:pt>
                <c:pt idx="40">
                  <c:v>59.802531296039817</c:v>
                </c:pt>
                <c:pt idx="41">
                  <c:v>59.802531606714339</c:v>
                </c:pt>
                <c:pt idx="42">
                  <c:v>59.802531840244747</c:v>
                </c:pt>
                <c:pt idx="43">
                  <c:v>59.802532015786866</c:v>
                </c:pt>
                <c:pt idx="44">
                  <c:v>59.802532147739882</c:v>
                </c:pt>
                <c:pt idx="45">
                  <c:v>59.80253224692747</c:v>
                </c:pt>
                <c:pt idx="46">
                  <c:v>59.802532321485671</c:v>
                </c:pt>
                <c:pt idx="47">
                  <c:v>59.802532377530234</c:v>
                </c:pt>
                <c:pt idx="48">
                  <c:v>59.802532419658313</c:v>
                </c:pt>
                <c:pt idx="49">
                  <c:v>59.802532451325519</c:v>
                </c:pt>
                <c:pt idx="50">
                  <c:v>59.802532475129411</c:v>
                </c:pt>
                <c:pt idx="51">
                  <c:v>59.802532493022532</c:v>
                </c:pt>
                <c:pt idx="52">
                  <c:v>59.802532506472595</c:v>
                </c:pt>
                <c:pt idx="53">
                  <c:v>59.802532516582858</c:v>
                </c:pt>
                <c:pt idx="54">
                  <c:v>59.802532524182631</c:v>
                </c:pt>
                <c:pt idx="55">
                  <c:v>59.802532529895295</c:v>
                </c:pt>
                <c:pt idx="56">
                  <c:v>59.802532534189446</c:v>
                </c:pt>
                <c:pt idx="57">
                  <c:v>59.802532537417306</c:v>
                </c:pt>
                <c:pt idx="58">
                  <c:v>59.802532539843661</c:v>
                </c:pt>
                <c:pt idx="59">
                  <c:v>59.802532541667517</c:v>
                </c:pt>
                <c:pt idx="60">
                  <c:v>59.802532543038495</c:v>
                </c:pt>
                <c:pt idx="61">
                  <c:v>59.802532544069038</c:v>
                </c:pt>
                <c:pt idx="62">
                  <c:v>59.802532544843693</c:v>
                </c:pt>
                <c:pt idx="63">
                  <c:v>59.80253254542599</c:v>
                </c:pt>
                <c:pt idx="64">
                  <c:v>59.802532545863691</c:v>
                </c:pt>
                <c:pt idx="65">
                  <c:v>59.802532546192715</c:v>
                </c:pt>
                <c:pt idx="66">
                  <c:v>59.802532546440034</c:v>
                </c:pt>
                <c:pt idx="67">
                  <c:v>59.80253254662594</c:v>
                </c:pt>
                <c:pt idx="68">
                  <c:v>59.802532546765683</c:v>
                </c:pt>
                <c:pt idx="69">
                  <c:v>59.802532546870729</c:v>
                </c:pt>
                <c:pt idx="70">
                  <c:v>59.802532546949692</c:v>
                </c:pt>
                <c:pt idx="71">
                  <c:v>59.802532547009044</c:v>
                </c:pt>
                <c:pt idx="72">
                  <c:v>59.802532547053659</c:v>
                </c:pt>
                <c:pt idx="73">
                  <c:v>59.802532547087196</c:v>
                </c:pt>
                <c:pt idx="74">
                  <c:v>59.802532547112406</c:v>
                </c:pt>
                <c:pt idx="75">
                  <c:v>59.802532547131356</c:v>
                </c:pt>
                <c:pt idx="76">
                  <c:v>59.802532547145603</c:v>
                </c:pt>
                <c:pt idx="77">
                  <c:v>59.802532547156311</c:v>
                </c:pt>
                <c:pt idx="78">
                  <c:v>59.802532547164354</c:v>
                </c:pt>
                <c:pt idx="79">
                  <c:v>59.802532547170408</c:v>
                </c:pt>
                <c:pt idx="80">
                  <c:v>59.802532547174955</c:v>
                </c:pt>
                <c:pt idx="81">
                  <c:v>59.802532547178373</c:v>
                </c:pt>
                <c:pt idx="82">
                  <c:v>59.802532547180945</c:v>
                </c:pt>
                <c:pt idx="83">
                  <c:v>59.802532547182878</c:v>
                </c:pt>
                <c:pt idx="84">
                  <c:v>59.802532547184327</c:v>
                </c:pt>
                <c:pt idx="85">
                  <c:v>59.802532547185415</c:v>
                </c:pt>
                <c:pt idx="86">
                  <c:v>59.802532547186239</c:v>
                </c:pt>
                <c:pt idx="87">
                  <c:v>59.802532547186857</c:v>
                </c:pt>
                <c:pt idx="88">
                  <c:v>59.802532547187319</c:v>
                </c:pt>
                <c:pt idx="89">
                  <c:v>59.802532547187667</c:v>
                </c:pt>
                <c:pt idx="90">
                  <c:v>59.80253254718793</c:v>
                </c:pt>
                <c:pt idx="91">
                  <c:v>59.802532547188129</c:v>
                </c:pt>
                <c:pt idx="92">
                  <c:v>59.802532547188271</c:v>
                </c:pt>
                <c:pt idx="93">
                  <c:v>59.802532547188385</c:v>
                </c:pt>
                <c:pt idx="94">
                  <c:v>59.80253254718847</c:v>
                </c:pt>
                <c:pt idx="95">
                  <c:v>59.802532547188534</c:v>
                </c:pt>
                <c:pt idx="96">
                  <c:v>59.802532547188576</c:v>
                </c:pt>
                <c:pt idx="97">
                  <c:v>59.802532547188612</c:v>
                </c:pt>
                <c:pt idx="98">
                  <c:v>59.80253254718864</c:v>
                </c:pt>
                <c:pt idx="99">
                  <c:v>59.802532547188662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'1-ii'!$N$1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'1-ii'!$L$2:$L$101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'1-ii'!$N$2:$N$101</c:f>
              <c:numCache>
                <c:formatCode>General</c:formatCode>
                <c:ptCount val="100"/>
                <c:pt idx="0">
                  <c:v>59.349245569846509</c:v>
                </c:pt>
                <c:pt idx="1">
                  <c:v>59.30047441868232</c:v>
                </c:pt>
                <c:pt idx="2">
                  <c:v>59.270539804598037</c:v>
                </c:pt>
                <c:pt idx="3">
                  <c:v>59.250390678534025</c:v>
                </c:pt>
                <c:pt idx="4">
                  <c:v>59.236256296638757</c:v>
                </c:pt>
                <c:pt idx="5">
                  <c:v>59.226111442189378</c:v>
                </c:pt>
                <c:pt idx="6">
                  <c:v>59.218726458722479</c:v>
                </c:pt>
                <c:pt idx="7">
                  <c:v>59.213300458870819</c:v>
                </c:pt>
                <c:pt idx="8">
                  <c:v>59.209288461741757</c:v>
                </c:pt>
                <c:pt idx="9">
                  <c:v>59.206308767818165</c:v>
                </c:pt>
                <c:pt idx="10">
                  <c:v>59.204088717646506</c:v>
                </c:pt>
                <c:pt idx="11">
                  <c:v>59.202430834580341</c:v>
                </c:pt>
                <c:pt idx="12">
                  <c:v>59.201190677957023</c:v>
                </c:pt>
                <c:pt idx="13">
                  <c:v>59.200261843975085</c:v>
                </c:pt>
                <c:pt idx="14">
                  <c:v>59.199565540247242</c:v>
                </c:pt>
                <c:pt idx="15">
                  <c:v>59.199043197009232</c:v>
                </c:pt>
                <c:pt idx="16">
                  <c:v>59.198651153426624</c:v>
                </c:pt>
                <c:pt idx="17">
                  <c:v>59.198356794037572</c:v>
                </c:pt>
                <c:pt idx="18">
                  <c:v>59.198135716299845</c:v>
                </c:pt>
                <c:pt idx="19">
                  <c:v>59.197969641134257</c:v>
                </c:pt>
                <c:pt idx="20">
                  <c:v>59.19784486435497</c:v>
                </c:pt>
                <c:pt idx="21">
                  <c:v>59.197751104935669</c:v>
                </c:pt>
                <c:pt idx="22">
                  <c:v>59.197680646155369</c:v>
                </c:pt>
                <c:pt idx="23">
                  <c:v>59.197627693874459</c:v>
                </c:pt>
                <c:pt idx="24">
                  <c:v>59.197587896331676</c:v>
                </c:pt>
                <c:pt idx="25">
                  <c:v>59.197557984404277</c:v>
                </c:pt>
                <c:pt idx="26">
                  <c:v>59.197535501885</c:v>
                </c:pt>
                <c:pt idx="27">
                  <c:v>59.197518603122724</c:v>
                </c:pt>
                <c:pt idx="28">
                  <c:v>59.197505901130533</c:v>
                </c:pt>
                <c:pt idx="29">
                  <c:v>59.197496353533865</c:v>
                </c:pt>
                <c:pt idx="30">
                  <c:v>59.19748917690886</c:v>
                </c:pt>
                <c:pt idx="31">
                  <c:v>59.197483782430872</c:v>
                </c:pt>
                <c:pt idx="32">
                  <c:v>59.197479727524438</c:v>
                </c:pt>
                <c:pt idx="33">
                  <c:v>59.197476679531661</c:v>
                </c:pt>
                <c:pt idx="34">
                  <c:v>59.197474388409233</c:v>
                </c:pt>
                <c:pt idx="35">
                  <c:v>59.19747266620913</c:v>
                </c:pt>
                <c:pt idx="36">
                  <c:v>59.197471371656711</c:v>
                </c:pt>
                <c:pt idx="37">
                  <c:v>59.197470398559545</c:v>
                </c:pt>
                <c:pt idx="38">
                  <c:v>59.19746966709517</c:v>
                </c:pt>
                <c:pt idx="39">
                  <c:v>59.197469117262614</c:v>
                </c:pt>
                <c:pt idx="40">
                  <c:v>59.197468703960183</c:v>
                </c:pt>
                <c:pt idx="41">
                  <c:v>59.197468393285661</c:v>
                </c:pt>
                <c:pt idx="42">
                  <c:v>59.197468159755253</c:v>
                </c:pt>
                <c:pt idx="43">
                  <c:v>59.197467984213134</c:v>
                </c:pt>
                <c:pt idx="44">
                  <c:v>59.197467852260118</c:v>
                </c:pt>
                <c:pt idx="45">
                  <c:v>59.19746775307253</c:v>
                </c:pt>
                <c:pt idx="46">
                  <c:v>59.197467678514329</c:v>
                </c:pt>
                <c:pt idx="47">
                  <c:v>59.197467622469766</c:v>
                </c:pt>
                <c:pt idx="48">
                  <c:v>59.197467580341687</c:v>
                </c:pt>
                <c:pt idx="49">
                  <c:v>59.197467548674481</c:v>
                </c:pt>
                <c:pt idx="50">
                  <c:v>59.197467524870589</c:v>
                </c:pt>
                <c:pt idx="51">
                  <c:v>59.197467506977468</c:v>
                </c:pt>
                <c:pt idx="52">
                  <c:v>59.197467493527405</c:v>
                </c:pt>
                <c:pt idx="53">
                  <c:v>59.197467483417142</c:v>
                </c:pt>
                <c:pt idx="54">
                  <c:v>59.197467475817369</c:v>
                </c:pt>
                <c:pt idx="55">
                  <c:v>59.197467470104705</c:v>
                </c:pt>
                <c:pt idx="56">
                  <c:v>59.197467465810554</c:v>
                </c:pt>
                <c:pt idx="57">
                  <c:v>59.197467462582694</c:v>
                </c:pt>
                <c:pt idx="58">
                  <c:v>59.197467460156339</c:v>
                </c:pt>
                <c:pt idx="59">
                  <c:v>59.197467458332483</c:v>
                </c:pt>
                <c:pt idx="60">
                  <c:v>59.197467456961505</c:v>
                </c:pt>
                <c:pt idx="61">
                  <c:v>59.197467455930962</c:v>
                </c:pt>
                <c:pt idx="62">
                  <c:v>59.197467455156307</c:v>
                </c:pt>
                <c:pt idx="63">
                  <c:v>59.19746745457401</c:v>
                </c:pt>
                <c:pt idx="64">
                  <c:v>59.197467454136309</c:v>
                </c:pt>
                <c:pt idx="65">
                  <c:v>59.197467453807285</c:v>
                </c:pt>
                <c:pt idx="66">
                  <c:v>59.197467453559966</c:v>
                </c:pt>
                <c:pt idx="67">
                  <c:v>59.19746745337406</c:v>
                </c:pt>
                <c:pt idx="68">
                  <c:v>59.197467453234317</c:v>
                </c:pt>
                <c:pt idx="69">
                  <c:v>59.197467453129271</c:v>
                </c:pt>
                <c:pt idx="70">
                  <c:v>59.197467453050308</c:v>
                </c:pt>
                <c:pt idx="71">
                  <c:v>59.197467452990956</c:v>
                </c:pt>
                <c:pt idx="72">
                  <c:v>59.197467452946341</c:v>
                </c:pt>
                <c:pt idx="73">
                  <c:v>59.197467452912804</c:v>
                </c:pt>
                <c:pt idx="74">
                  <c:v>59.197467452887594</c:v>
                </c:pt>
                <c:pt idx="75">
                  <c:v>59.197467452868644</c:v>
                </c:pt>
                <c:pt idx="76">
                  <c:v>59.197467452854397</c:v>
                </c:pt>
                <c:pt idx="77">
                  <c:v>59.197467452843689</c:v>
                </c:pt>
                <c:pt idx="78">
                  <c:v>59.197467452835646</c:v>
                </c:pt>
                <c:pt idx="79">
                  <c:v>59.197467452829592</c:v>
                </c:pt>
                <c:pt idx="80">
                  <c:v>59.197467452825045</c:v>
                </c:pt>
                <c:pt idx="81">
                  <c:v>59.197467452821627</c:v>
                </c:pt>
                <c:pt idx="82">
                  <c:v>59.197467452819055</c:v>
                </c:pt>
                <c:pt idx="83">
                  <c:v>59.197467452817122</c:v>
                </c:pt>
                <c:pt idx="84">
                  <c:v>59.197467452815673</c:v>
                </c:pt>
                <c:pt idx="85">
                  <c:v>59.197467452814585</c:v>
                </c:pt>
                <c:pt idx="86">
                  <c:v>59.197467452813761</c:v>
                </c:pt>
                <c:pt idx="87">
                  <c:v>59.197467452813143</c:v>
                </c:pt>
                <c:pt idx="88">
                  <c:v>59.197467452812681</c:v>
                </c:pt>
                <c:pt idx="89">
                  <c:v>59.197467452812333</c:v>
                </c:pt>
                <c:pt idx="90">
                  <c:v>59.19746745281207</c:v>
                </c:pt>
                <c:pt idx="91">
                  <c:v>59.197467452811871</c:v>
                </c:pt>
                <c:pt idx="92">
                  <c:v>59.197467452811729</c:v>
                </c:pt>
                <c:pt idx="93">
                  <c:v>59.197467452811615</c:v>
                </c:pt>
                <c:pt idx="94">
                  <c:v>59.19746745281153</c:v>
                </c:pt>
                <c:pt idx="95">
                  <c:v>59.197467452811466</c:v>
                </c:pt>
                <c:pt idx="96">
                  <c:v>59.197467452811424</c:v>
                </c:pt>
                <c:pt idx="97">
                  <c:v>59.197467452811388</c:v>
                </c:pt>
                <c:pt idx="98">
                  <c:v>59.19746745281136</c:v>
                </c:pt>
                <c:pt idx="99">
                  <c:v>59.197467452811338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'1-ii'!$O$1</c:f>
              <c:strCache>
                <c:ptCount val="1"/>
                <c:pt idx="0">
                  <c:v>CD_site3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'1-ii'!$L$2:$L$101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'1-ii'!$O$2:$O$101</c:f>
              <c:numCache>
                <c:formatCode>General</c:formatCode>
                <c:ptCount val="100"/>
                <c:pt idx="0">
                  <c:v>59.335299999999997</c:v>
                </c:pt>
                <c:pt idx="1">
                  <c:v>60.0777</c:v>
                </c:pt>
                <c:pt idx="2">
                  <c:v>59.5779</c:v>
                </c:pt>
                <c:pt idx="3">
                  <c:v>59.511000000000003</c:v>
                </c:pt>
                <c:pt idx="4">
                  <c:v>59.872399999999999</c:v>
                </c:pt>
                <c:pt idx="5">
                  <c:v>59.889200000000002</c:v>
                </c:pt>
                <c:pt idx="6">
                  <c:v>58.837899999999998</c:v>
                </c:pt>
                <c:pt idx="7">
                  <c:v>59.354399999999998</c:v>
                </c:pt>
                <c:pt idx="8">
                  <c:v>59.150199999999998</c:v>
                </c:pt>
                <c:pt idx="9">
                  <c:v>59.1907</c:v>
                </c:pt>
                <c:pt idx="10">
                  <c:v>59.510399999999997</c:v>
                </c:pt>
                <c:pt idx="11">
                  <c:v>59.283200000000001</c:v>
                </c:pt>
                <c:pt idx="12">
                  <c:v>59.146999999999998</c:v>
                </c:pt>
                <c:pt idx="13">
                  <c:v>59.974400000000003</c:v>
                </c:pt>
                <c:pt idx="14">
                  <c:v>59.120100000000001</c:v>
                </c:pt>
                <c:pt idx="15">
                  <c:v>59.073700000000002</c:v>
                </c:pt>
                <c:pt idx="16">
                  <c:v>59.6342</c:v>
                </c:pt>
                <c:pt idx="17">
                  <c:v>59.8446</c:v>
                </c:pt>
                <c:pt idx="18">
                  <c:v>59.071899999999999</c:v>
                </c:pt>
                <c:pt idx="19">
                  <c:v>59.576700000000002</c:v>
                </c:pt>
                <c:pt idx="20">
                  <c:v>59.372100000000003</c:v>
                </c:pt>
                <c:pt idx="21">
                  <c:v>59.589100000000002</c:v>
                </c:pt>
                <c:pt idx="22">
                  <c:v>59.530099999999997</c:v>
                </c:pt>
                <c:pt idx="23">
                  <c:v>59.454999999999998</c:v>
                </c:pt>
                <c:pt idx="24">
                  <c:v>59.229599999999998</c:v>
                </c:pt>
                <c:pt idx="25">
                  <c:v>59.199199999999998</c:v>
                </c:pt>
                <c:pt idx="26">
                  <c:v>59.676000000000002</c:v>
                </c:pt>
                <c:pt idx="27">
                  <c:v>59.428400000000003</c:v>
                </c:pt>
                <c:pt idx="28">
                  <c:v>58.826700000000002</c:v>
                </c:pt>
                <c:pt idx="29">
                  <c:v>59.601399999999998</c:v>
                </c:pt>
                <c:pt idx="30">
                  <c:v>59.074800000000003</c:v>
                </c:pt>
                <c:pt idx="31">
                  <c:v>59.026499999999999</c:v>
                </c:pt>
                <c:pt idx="32">
                  <c:v>59.388300000000001</c:v>
                </c:pt>
                <c:pt idx="33">
                  <c:v>59.164400000000001</c:v>
                </c:pt>
                <c:pt idx="34">
                  <c:v>58.720399999999998</c:v>
                </c:pt>
                <c:pt idx="35">
                  <c:v>59.640099999999997</c:v>
                </c:pt>
                <c:pt idx="36">
                  <c:v>58.989400000000003</c:v>
                </c:pt>
                <c:pt idx="37">
                  <c:v>58.595700000000001</c:v>
                </c:pt>
                <c:pt idx="38">
                  <c:v>59.349200000000003</c:v>
                </c:pt>
                <c:pt idx="39">
                  <c:v>59.492800000000003</c:v>
                </c:pt>
                <c:pt idx="40">
                  <c:v>58.821199999999997</c:v>
                </c:pt>
                <c:pt idx="41">
                  <c:v>59.472900000000003</c:v>
                </c:pt>
                <c:pt idx="42">
                  <c:v>59.0518</c:v>
                </c:pt>
                <c:pt idx="43">
                  <c:v>58.992199999999997</c:v>
                </c:pt>
                <c:pt idx="44">
                  <c:v>59.500900000000001</c:v>
                </c:pt>
                <c:pt idx="45">
                  <c:v>58.960299999999997</c:v>
                </c:pt>
                <c:pt idx="46">
                  <c:v>58.791400000000003</c:v>
                </c:pt>
                <c:pt idx="47">
                  <c:v>59.433900000000001</c:v>
                </c:pt>
                <c:pt idx="48">
                  <c:v>58.997599999999998</c:v>
                </c:pt>
                <c:pt idx="49">
                  <c:v>58.746400000000001</c:v>
                </c:pt>
                <c:pt idx="50">
                  <c:v>59.931800000000003</c:v>
                </c:pt>
                <c:pt idx="51">
                  <c:v>59.368299999999998</c:v>
                </c:pt>
                <c:pt idx="52">
                  <c:v>59.302300000000002</c:v>
                </c:pt>
                <c:pt idx="53">
                  <c:v>59.679099999999998</c:v>
                </c:pt>
                <c:pt idx="54">
                  <c:v>59.500399999999999</c:v>
                </c:pt>
                <c:pt idx="55">
                  <c:v>59.271000000000001</c:v>
                </c:pt>
                <c:pt idx="56">
                  <c:v>59.768900000000002</c:v>
                </c:pt>
                <c:pt idx="57">
                  <c:v>59.086399999999998</c:v>
                </c:pt>
                <c:pt idx="58">
                  <c:v>58.850200000000001</c:v>
                </c:pt>
                <c:pt idx="59">
                  <c:v>59.578299999999999</c:v>
                </c:pt>
                <c:pt idx="60">
                  <c:v>59.481299999999997</c:v>
                </c:pt>
                <c:pt idx="61">
                  <c:v>59.016800000000003</c:v>
                </c:pt>
                <c:pt idx="62">
                  <c:v>59.762799999999999</c:v>
                </c:pt>
                <c:pt idx="63">
                  <c:v>59.3005</c:v>
                </c:pt>
                <c:pt idx="64">
                  <c:v>59.100900000000003</c:v>
                </c:pt>
                <c:pt idx="65">
                  <c:v>59.587699999999998</c:v>
                </c:pt>
                <c:pt idx="66">
                  <c:v>59.287799999999997</c:v>
                </c:pt>
                <c:pt idx="67">
                  <c:v>58.976300000000002</c:v>
                </c:pt>
                <c:pt idx="68">
                  <c:v>59.801600000000001</c:v>
                </c:pt>
                <c:pt idx="69">
                  <c:v>59.193800000000003</c:v>
                </c:pt>
                <c:pt idx="70">
                  <c:v>59.114199999999997</c:v>
                </c:pt>
                <c:pt idx="71">
                  <c:v>59.915199999999999</c:v>
                </c:pt>
                <c:pt idx="72">
                  <c:v>59.303400000000003</c:v>
                </c:pt>
                <c:pt idx="73">
                  <c:v>58.959600000000002</c:v>
                </c:pt>
                <c:pt idx="74">
                  <c:v>59.611699999999999</c:v>
                </c:pt>
                <c:pt idx="75">
                  <c:v>58.950800000000001</c:v>
                </c:pt>
                <c:pt idx="76">
                  <c:v>59.279299999999999</c:v>
                </c:pt>
                <c:pt idx="77">
                  <c:v>58.501399999999997</c:v>
                </c:pt>
                <c:pt idx="78">
                  <c:v>58.5154</c:v>
                </c:pt>
                <c:pt idx="79">
                  <c:v>59.270899999999997</c:v>
                </c:pt>
                <c:pt idx="80">
                  <c:v>58.5411</c:v>
                </c:pt>
                <c:pt idx="81">
                  <c:v>58.759700000000002</c:v>
                </c:pt>
                <c:pt idx="82">
                  <c:v>59.021099999999997</c:v>
                </c:pt>
                <c:pt idx="83">
                  <c:v>58.6203</c:v>
                </c:pt>
                <c:pt idx="84">
                  <c:v>58.746299999999998</c:v>
                </c:pt>
                <c:pt idx="85">
                  <c:v>59.134700000000002</c:v>
                </c:pt>
                <c:pt idx="86">
                  <c:v>58.4741</c:v>
                </c:pt>
                <c:pt idx="87">
                  <c:v>58.786000000000001</c:v>
                </c:pt>
                <c:pt idx="88">
                  <c:v>59.012500000000003</c:v>
                </c:pt>
                <c:pt idx="89">
                  <c:v>58.270499999999998</c:v>
                </c:pt>
                <c:pt idx="90">
                  <c:v>58.515799999999999</c:v>
                </c:pt>
                <c:pt idx="91">
                  <c:v>59.163699999999999</c:v>
                </c:pt>
                <c:pt idx="92">
                  <c:v>58.58</c:v>
                </c:pt>
                <c:pt idx="93">
                  <c:v>58.689599999999999</c:v>
                </c:pt>
                <c:pt idx="94">
                  <c:v>58.958599999999997</c:v>
                </c:pt>
                <c:pt idx="95">
                  <c:v>58.589799999999997</c:v>
                </c:pt>
                <c:pt idx="96">
                  <c:v>58.952500000000001</c:v>
                </c:pt>
                <c:pt idx="97">
                  <c:v>58.954000000000001</c:v>
                </c:pt>
                <c:pt idx="98">
                  <c:v>58.7117</c:v>
                </c:pt>
                <c:pt idx="99">
                  <c:v>58.858600000000003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087456"/>
        <c:axId val="618085776"/>
      </c:lineChart>
      <c:catAx>
        <c:axId val="6180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8085776"/>
        <c:crosses val="autoZero"/>
        <c:auto val="1"/>
        <c:lblAlgn val="ctr"/>
        <c:lblOffset val="100"/>
        <c:noMultiLvlLbl val="0"/>
      </c:catAx>
      <c:valAx>
        <c:axId val="6180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80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(L,lambda=2.866,0.139)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'1-iii&amp;iv'!$O$1</c:f>
              <c:strCache>
                <c:ptCount val="1"/>
                <c:pt idx="0">
                  <c:v>CD_site3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'1-iii&amp;iv'!$L$2:$L$103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'1-iii&amp;iv'!$O$2:$O$103</c:f>
              <c:numCache>
                <c:formatCode>General</c:formatCode>
                <c:ptCount val="102"/>
                <c:pt idx="0">
                  <c:v>59.335299999999997</c:v>
                </c:pt>
                <c:pt idx="1">
                  <c:v>59.434039199999994</c:v>
                </c:pt>
                <c:pt idx="2">
                  <c:v>59.453172686399995</c:v>
                </c:pt>
                <c:pt idx="3">
                  <c:v>59.460863719108794</c:v>
                </c:pt>
                <c:pt idx="4">
                  <c:v>59.515598044467325</c:v>
                </c:pt>
                <c:pt idx="5">
                  <c:v>59.565287104553171</c:v>
                </c:pt>
                <c:pt idx="6">
                  <c:v>59.468544619647602</c:v>
                </c:pt>
                <c:pt idx="7">
                  <c:v>59.453363385234475</c:v>
                </c:pt>
                <c:pt idx="8">
                  <c:v>59.413042654998293</c:v>
                </c:pt>
                <c:pt idx="9">
                  <c:v>59.383471081883521</c:v>
                </c:pt>
                <c:pt idx="10">
                  <c:v>59.400352627993009</c:v>
                </c:pt>
                <c:pt idx="11">
                  <c:v>59.384771328469938</c:v>
                </c:pt>
                <c:pt idx="12">
                  <c:v>59.353147741783438</c:v>
                </c:pt>
                <c:pt idx="13">
                  <c:v>59.43577429212624</c:v>
                </c:pt>
                <c:pt idx="14">
                  <c:v>59.393789611273448</c:v>
                </c:pt>
                <c:pt idx="15">
                  <c:v>59.351217692974082</c:v>
                </c:pt>
                <c:pt idx="16">
                  <c:v>59.388854339808525</c:v>
                </c:pt>
                <c:pt idx="17">
                  <c:v>59.44946851261399</c:v>
                </c:pt>
                <c:pt idx="18">
                  <c:v>59.399251900436326</c:v>
                </c:pt>
                <c:pt idx="19">
                  <c:v>59.422852497678299</c:v>
                </c:pt>
                <c:pt idx="20">
                  <c:v>59.416102415487082</c:v>
                </c:pt>
                <c:pt idx="21">
                  <c:v>59.4391110942273</c:v>
                </c:pt>
                <c:pt idx="22">
                  <c:v>59.451212618695067</c:v>
                </c:pt>
                <c:pt idx="23">
                  <c:v>59.451716340408623</c:v>
                </c:pt>
                <c:pt idx="24">
                  <c:v>59.422174867134281</c:v>
                </c:pt>
                <c:pt idx="25">
                  <c:v>59.392519209805414</c:v>
                </c:pt>
                <c:pt idx="26">
                  <c:v>59.430222154901294</c:v>
                </c:pt>
                <c:pt idx="27">
                  <c:v>59.429979808299422</c:v>
                </c:pt>
                <c:pt idx="28">
                  <c:v>59.349743593795601</c:v>
                </c:pt>
                <c:pt idx="29">
                  <c:v>59.383213895820788</c:v>
                </c:pt>
                <c:pt idx="30">
                  <c:v>59.342194847676623</c:v>
                </c:pt>
                <c:pt idx="31">
                  <c:v>59.300207432935629</c:v>
                </c:pt>
                <c:pt idx="32">
                  <c:v>59.311923744355191</c:v>
                </c:pt>
                <c:pt idx="33">
                  <c:v>59.29230308635595</c:v>
                </c:pt>
                <c:pt idx="34">
                  <c:v>59.216239975870607</c:v>
                </c:pt>
                <c:pt idx="35">
                  <c:v>59.272613359079813</c:v>
                </c:pt>
                <c:pt idx="36">
                  <c:v>59.234945982322202</c:v>
                </c:pt>
                <c:pt idx="37">
                  <c:v>59.149926266673347</c:v>
                </c:pt>
                <c:pt idx="38">
                  <c:v>59.176429673205789</c:v>
                </c:pt>
                <c:pt idx="39">
                  <c:v>59.21850692666942</c:v>
                </c:pt>
                <c:pt idx="40">
                  <c:v>59.165665105422391</c:v>
                </c:pt>
                <c:pt idx="41">
                  <c:v>59.206527346401209</c:v>
                </c:pt>
                <c:pt idx="42">
                  <c:v>59.185948609329849</c:v>
                </c:pt>
                <c:pt idx="43">
                  <c:v>59.160180044288978</c:v>
                </c:pt>
                <c:pt idx="44">
                  <c:v>59.205495798398545</c:v>
                </c:pt>
                <c:pt idx="45">
                  <c:v>59.172884757211541</c:v>
                </c:pt>
                <c:pt idx="46">
                  <c:v>59.122147284502404</c:v>
                </c:pt>
                <c:pt idx="47">
                  <c:v>59.163610395663582</c:v>
                </c:pt>
                <c:pt idx="48">
                  <c:v>59.141531013040328</c:v>
                </c:pt>
                <c:pt idx="49">
                  <c:v>59.08897858830597</c:v>
                </c:pt>
                <c:pt idx="50">
                  <c:v>59.201073836061276</c:v>
                </c:pt>
                <c:pt idx="51">
                  <c:v>59.223314915865124</c:v>
                </c:pt>
                <c:pt idx="52">
                  <c:v>59.233819932055063</c:v>
                </c:pt>
                <c:pt idx="53">
                  <c:v>59.293042181091742</c:v>
                </c:pt>
                <c:pt idx="54">
                  <c:v>59.320620771006546</c:v>
                </c:pt>
                <c:pt idx="55">
                  <c:v>59.314021208462677</c:v>
                </c:pt>
                <c:pt idx="56">
                  <c:v>59.374520087737146</c:v>
                </c:pt>
                <c:pt idx="57">
                  <c:v>59.336200116068106</c:v>
                </c:pt>
                <c:pt idx="58">
                  <c:v>59.271562100631044</c:v>
                </c:pt>
                <c:pt idx="59">
                  <c:v>59.312358241247118</c:v>
                </c:pt>
                <c:pt idx="60">
                  <c:v>59.334827495161257</c:v>
                </c:pt>
                <c:pt idx="61">
                  <c:v>59.292529838304809</c:v>
                </c:pt>
                <c:pt idx="62">
                  <c:v>59.35507576981027</c:v>
                </c:pt>
                <c:pt idx="63">
                  <c:v>59.347817192425502</c:v>
                </c:pt>
                <c:pt idx="64">
                  <c:v>59.314977205832911</c:v>
                </c:pt>
                <c:pt idx="65">
                  <c:v>59.351249337457133</c:v>
                </c:pt>
                <c:pt idx="66">
                  <c:v>59.342810575575335</c:v>
                </c:pt>
                <c:pt idx="67">
                  <c:v>59.294064669023818</c:v>
                </c:pt>
                <c:pt idx="68">
                  <c:v>59.361566868043653</c:v>
                </c:pt>
                <c:pt idx="69">
                  <c:v>59.339253874593851</c:v>
                </c:pt>
                <c:pt idx="70">
                  <c:v>59.309321709272865</c:v>
                </c:pt>
                <c:pt idx="71">
                  <c:v>59.389903521939573</c:v>
                </c:pt>
                <c:pt idx="72">
                  <c:v>59.378398553521613</c:v>
                </c:pt>
                <c:pt idx="73">
                  <c:v>59.322698345903241</c:v>
                </c:pt>
                <c:pt idx="74">
                  <c:v>59.36113556589811</c:v>
                </c:pt>
                <c:pt idx="75">
                  <c:v>59.306560935633662</c:v>
                </c:pt>
                <c:pt idx="76">
                  <c:v>59.302935231194382</c:v>
                </c:pt>
                <c:pt idx="77">
                  <c:v>59.196331045445525</c:v>
                </c:pt>
                <c:pt idx="78">
                  <c:v>59.105767216401269</c:v>
                </c:pt>
                <c:pt idx="79">
                  <c:v>59.127729876619902</c:v>
                </c:pt>
                <c:pt idx="80">
                  <c:v>59.049708103029452</c:v>
                </c:pt>
                <c:pt idx="81">
                  <c:v>59.011137025326533</c:v>
                </c:pt>
                <c:pt idx="82">
                  <c:v>59.012462100958103</c:v>
                </c:pt>
                <c:pt idx="83">
                  <c:v>58.960304541530675</c:v>
                </c:pt>
                <c:pt idx="84">
                  <c:v>58.931841937507102</c:v>
                </c:pt>
                <c:pt idx="85">
                  <c:v>58.958822059818658</c:v>
                </c:pt>
                <c:pt idx="86">
                  <c:v>58.894354025862775</c:v>
                </c:pt>
                <c:pt idx="87">
                  <c:v>58.879942940423021</c:v>
                </c:pt>
                <c:pt idx="88">
                  <c:v>58.897573029346759</c:v>
                </c:pt>
                <c:pt idx="89">
                  <c:v>58.814172316443646</c:v>
                </c:pt>
                <c:pt idx="90">
                  <c:v>58.774488798356636</c:v>
                </c:pt>
                <c:pt idx="91">
                  <c:v>58.826253888175202</c:v>
                </c:pt>
                <c:pt idx="92">
                  <c:v>58.793502121047901</c:v>
                </c:pt>
                <c:pt idx="93">
                  <c:v>58.779683138948528</c:v>
                </c:pt>
                <c:pt idx="94">
                  <c:v>58.803479081468375</c:v>
                </c:pt>
                <c:pt idx="95">
                  <c:v>58.775059763633081</c:v>
                </c:pt>
                <c:pt idx="96">
                  <c:v>58.798659315069884</c:v>
                </c:pt>
                <c:pt idx="97">
                  <c:v>58.819319626165587</c:v>
                </c:pt>
                <c:pt idx="98">
                  <c:v>58.805006215885562</c:v>
                </c:pt>
                <c:pt idx="99">
                  <c:v>58.812134189172781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'1-iii&amp;iv'!$P$1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'1-iii&amp;iv'!$L$2:$L$103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'1-iii&amp;iv'!$P$2:$P$103</c:f>
              <c:numCache>
                <c:formatCode>General</c:formatCode>
                <c:ptCount val="102"/>
                <c:pt idx="0">
                  <c:v>59.658107046392153</c:v>
                </c:pt>
                <c:pt idx="1">
                  <c:v>59.708636670964033</c:v>
                </c:pt>
                <c:pt idx="2">
                  <c:v>59.739305229822577</c:v>
                </c:pt>
                <c:pt idx="3">
                  <c:v>59.75971342408846</c:v>
                </c:pt>
                <c:pt idx="4">
                  <c:v>59.773862606675152</c:v>
                </c:pt>
                <c:pt idx="5">
                  <c:v>59.783896904364056</c:v>
                </c:pt>
                <c:pt idx="6">
                  <c:v>59.791112387336732</c:v>
                </c:pt>
                <c:pt idx="7">
                  <c:v>59.796348005674837</c:v>
                </c:pt>
                <c:pt idx="8">
                  <c:v>59.800170343492361</c:v>
                </c:pt>
                <c:pt idx="9">
                  <c:v>59.802972799364156</c:v>
                </c:pt>
                <c:pt idx="10">
                  <c:v>59.805033700971514</c:v>
                </c:pt>
                <c:pt idx="11">
                  <c:v>59.806552548123371</c:v>
                </c:pt>
                <c:pt idx="12">
                  <c:v>59.807673662034773</c:v>
                </c:pt>
                <c:pt idx="13">
                  <c:v>59.808502137690965</c:v>
                </c:pt>
                <c:pt idx="14">
                  <c:v>59.809114870935986</c:v>
                </c:pt>
                <c:pt idx="15">
                  <c:v>59.80956832017565</c:v>
                </c:pt>
                <c:pt idx="16">
                  <c:v>59.809904043381692</c:v>
                </c:pt>
                <c:pt idx="17">
                  <c:v>59.810152687490891</c:v>
                </c:pt>
                <c:pt idx="18">
                  <c:v>59.810336884009203</c:v>
                </c:pt>
                <c:pt idx="19">
                  <c:v>59.810473362223163</c:v>
                </c:pt>
                <c:pt idx="20">
                  <c:v>59.810574497679852</c:v>
                </c:pt>
                <c:pt idx="21">
                  <c:v>59.810649450266148</c:v>
                </c:pt>
                <c:pt idx="22">
                  <c:v>59.810705002522127</c:v>
                </c:pt>
                <c:pt idx="23">
                  <c:v>59.810746178166156</c:v>
                </c:pt>
                <c:pt idx="24">
                  <c:v>59.810776699014589</c:v>
                </c:pt>
                <c:pt idx="25">
                  <c:v>59.810799322825979</c:v>
                </c:pt>
                <c:pt idx="26">
                  <c:v>59.81081609326958</c:v>
                </c:pt>
                <c:pt idx="27">
                  <c:v>59.810828524967583</c:v>
                </c:pt>
                <c:pt idx="28">
                  <c:v>59.810837740525471</c:v>
                </c:pt>
                <c:pt idx="29">
                  <c:v>59.81084457203572</c:v>
                </c:pt>
                <c:pt idx="30">
                  <c:v>59.810849636280828</c:v>
                </c:pt>
                <c:pt idx="31">
                  <c:v>59.810853390458824</c:v>
                </c:pt>
                <c:pt idx="32">
                  <c:v>59.810856173480545</c:v>
                </c:pt>
                <c:pt idx="33">
                  <c:v>59.810858236576905</c:v>
                </c:pt>
                <c:pt idx="34">
                  <c:v>59.810859765984731</c:v>
                </c:pt>
                <c:pt idx="35">
                  <c:v>59.810860899762012</c:v>
                </c:pt>
                <c:pt idx="36">
                  <c:v>59.81086174025225</c:v>
                </c:pt>
                <c:pt idx="37">
                  <c:v>59.810862363323842</c:v>
                </c:pt>
                <c:pt idx="38">
                  <c:v>59.810862825219097</c:v>
                </c:pt>
                <c:pt idx="39">
                  <c:v>59.810863167631304</c:v>
                </c:pt>
                <c:pt idx="40">
                  <c:v>59.810863421468426</c:v>
                </c:pt>
                <c:pt idx="41">
                  <c:v>59.810863609643079</c:v>
                </c:pt>
                <c:pt idx="42">
                  <c:v>59.810863749140822</c:v>
                </c:pt>
                <c:pt idx="43">
                  <c:v>59.810863852553389</c:v>
                </c:pt>
                <c:pt idx="44">
                  <c:v>59.81086392921528</c:v>
                </c:pt>
                <c:pt idx="45">
                  <c:v>59.810863986046336</c:v>
                </c:pt>
                <c:pt idx="46">
                  <c:v>59.810864028176383</c:v>
                </c:pt>
                <c:pt idx="47">
                  <c:v>59.810864059408267</c:v>
                </c:pt>
                <c:pt idx="48">
                  <c:v>59.810864082561118</c:v>
                </c:pt>
                <c:pt idx="49">
                  <c:v>59.81086409972481</c:v>
                </c:pt>
                <c:pt idx="50">
                  <c:v>59.810864112448613</c:v>
                </c:pt>
                <c:pt idx="51">
                  <c:v>59.810864121881039</c:v>
                </c:pt>
                <c:pt idx="52">
                  <c:v>59.81086412887349</c:v>
                </c:pt>
                <c:pt idx="53">
                  <c:v>59.810864134057148</c:v>
                </c:pt>
                <c:pt idx="54">
                  <c:v>59.810864137899898</c:v>
                </c:pt>
                <c:pt idx="55">
                  <c:v>59.810864140748606</c:v>
                </c:pt>
                <c:pt idx="56">
                  <c:v>59.810864142860417</c:v>
                </c:pt>
                <c:pt idx="57">
                  <c:v>59.810864144425949</c:v>
                </c:pt>
                <c:pt idx="58">
                  <c:v>59.810864145586507</c:v>
                </c:pt>
                <c:pt idx="59">
                  <c:v>59.810864146446853</c:v>
                </c:pt>
                <c:pt idx="60">
                  <c:v>59.810864147084644</c:v>
                </c:pt>
                <c:pt idx="61">
                  <c:v>59.810864147557453</c:v>
                </c:pt>
                <c:pt idx="62">
                  <c:v>59.810864147907957</c:v>
                </c:pt>
                <c:pt idx="63">
                  <c:v>59.810864148167795</c:v>
                </c:pt>
                <c:pt idx="64">
                  <c:v>59.810864148360416</c:v>
                </c:pt>
                <c:pt idx="65">
                  <c:v>59.810864148503214</c:v>
                </c:pt>
                <c:pt idx="66">
                  <c:v>59.81086414860907</c:v>
                </c:pt>
                <c:pt idx="67">
                  <c:v>59.810864148687543</c:v>
                </c:pt>
                <c:pt idx="68">
                  <c:v>59.810864148745715</c:v>
                </c:pt>
                <c:pt idx="69">
                  <c:v>59.810864148788845</c:v>
                </c:pt>
                <c:pt idx="70">
                  <c:v>59.810864148820812</c:v>
                </c:pt>
                <c:pt idx="71">
                  <c:v>59.810864148844509</c:v>
                </c:pt>
                <c:pt idx="72">
                  <c:v>59.81086414886208</c:v>
                </c:pt>
                <c:pt idx="73">
                  <c:v>59.810864148875105</c:v>
                </c:pt>
                <c:pt idx="74">
                  <c:v>59.810864148884761</c:v>
                </c:pt>
                <c:pt idx="75">
                  <c:v>59.810864148891916</c:v>
                </c:pt>
                <c:pt idx="76">
                  <c:v>59.810864148897224</c:v>
                </c:pt>
                <c:pt idx="77">
                  <c:v>59.81086414890116</c:v>
                </c:pt>
                <c:pt idx="78">
                  <c:v>59.810864148904074</c:v>
                </c:pt>
                <c:pt idx="79">
                  <c:v>59.810864148906234</c:v>
                </c:pt>
                <c:pt idx="80">
                  <c:v>59.810864148907839</c:v>
                </c:pt>
                <c:pt idx="81">
                  <c:v>59.810864148909026</c:v>
                </c:pt>
                <c:pt idx="82">
                  <c:v>59.810864148909907</c:v>
                </c:pt>
                <c:pt idx="83">
                  <c:v>59.810864148910561</c:v>
                </c:pt>
                <c:pt idx="84">
                  <c:v>59.810864148911044</c:v>
                </c:pt>
                <c:pt idx="85">
                  <c:v>59.810864148911399</c:v>
                </c:pt>
                <c:pt idx="86">
                  <c:v>59.810864148911669</c:v>
                </c:pt>
                <c:pt idx="87">
                  <c:v>59.810864148911868</c:v>
                </c:pt>
                <c:pt idx="88">
                  <c:v>59.81086414891201</c:v>
                </c:pt>
                <c:pt idx="89">
                  <c:v>59.810864148912117</c:v>
                </c:pt>
                <c:pt idx="90">
                  <c:v>59.810864148912202</c:v>
                </c:pt>
                <c:pt idx="91">
                  <c:v>59.810864148912259</c:v>
                </c:pt>
                <c:pt idx="92">
                  <c:v>59.810864148912302</c:v>
                </c:pt>
                <c:pt idx="93">
                  <c:v>59.810864148912337</c:v>
                </c:pt>
                <c:pt idx="94">
                  <c:v>59.810864148912358</c:v>
                </c:pt>
                <c:pt idx="95">
                  <c:v>59.81086414891238</c:v>
                </c:pt>
                <c:pt idx="96">
                  <c:v>59.810864148912394</c:v>
                </c:pt>
                <c:pt idx="97">
                  <c:v>59.810864148912401</c:v>
                </c:pt>
                <c:pt idx="98">
                  <c:v>59.810864148912408</c:v>
                </c:pt>
                <c:pt idx="99">
                  <c:v>59.810864148912415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'1-iii&amp;iv'!$Q$1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'1-iii&amp;iv'!$L$2:$L$103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'1-iii&amp;iv'!$Q$2:$Q$103</c:f>
              <c:numCache>
                <c:formatCode>General</c:formatCode>
                <c:ptCount val="102"/>
                <c:pt idx="0">
                  <c:v>59.341892953607847</c:v>
                </c:pt>
                <c:pt idx="1">
                  <c:v>59.291363329035967</c:v>
                </c:pt>
                <c:pt idx="2">
                  <c:v>59.260694770177423</c:v>
                </c:pt>
                <c:pt idx="3">
                  <c:v>59.24028657591154</c:v>
                </c:pt>
                <c:pt idx="4">
                  <c:v>59.226137393324848</c:v>
                </c:pt>
                <c:pt idx="5">
                  <c:v>59.216103095635944</c:v>
                </c:pt>
                <c:pt idx="6">
                  <c:v>59.208887612663268</c:v>
                </c:pt>
                <c:pt idx="7">
                  <c:v>59.203651994325163</c:v>
                </c:pt>
                <c:pt idx="8">
                  <c:v>59.199829656507639</c:v>
                </c:pt>
                <c:pt idx="9">
                  <c:v>59.197027200635844</c:v>
                </c:pt>
                <c:pt idx="10">
                  <c:v>59.194966299028486</c:v>
                </c:pt>
                <c:pt idx="11">
                  <c:v>59.193447451876629</c:v>
                </c:pt>
                <c:pt idx="12">
                  <c:v>59.192326337965227</c:v>
                </c:pt>
                <c:pt idx="13">
                  <c:v>59.191497862309035</c:v>
                </c:pt>
                <c:pt idx="14">
                  <c:v>59.190885129064014</c:v>
                </c:pt>
                <c:pt idx="15">
                  <c:v>59.19043167982435</c:v>
                </c:pt>
                <c:pt idx="16">
                  <c:v>59.190095956618308</c:v>
                </c:pt>
                <c:pt idx="17">
                  <c:v>59.189847312509109</c:v>
                </c:pt>
                <c:pt idx="18">
                  <c:v>59.189663115990797</c:v>
                </c:pt>
                <c:pt idx="19">
                  <c:v>59.189526637776837</c:v>
                </c:pt>
                <c:pt idx="20">
                  <c:v>59.189425502320148</c:v>
                </c:pt>
                <c:pt idx="21">
                  <c:v>59.189350549733852</c:v>
                </c:pt>
                <c:pt idx="22">
                  <c:v>59.189294997477873</c:v>
                </c:pt>
                <c:pt idx="23">
                  <c:v>59.189253821833844</c:v>
                </c:pt>
                <c:pt idx="24">
                  <c:v>59.189223300985411</c:v>
                </c:pt>
                <c:pt idx="25">
                  <c:v>59.189200677174021</c:v>
                </c:pt>
                <c:pt idx="26">
                  <c:v>59.18918390673042</c:v>
                </c:pt>
                <c:pt idx="27">
                  <c:v>59.189171475032417</c:v>
                </c:pt>
                <c:pt idx="28">
                  <c:v>59.189162259474529</c:v>
                </c:pt>
                <c:pt idx="29">
                  <c:v>59.18915542796428</c:v>
                </c:pt>
                <c:pt idx="30">
                  <c:v>59.189150363719172</c:v>
                </c:pt>
                <c:pt idx="31">
                  <c:v>59.189146609541176</c:v>
                </c:pt>
                <c:pt idx="32">
                  <c:v>59.189143826519455</c:v>
                </c:pt>
                <c:pt idx="33">
                  <c:v>59.189141763423095</c:v>
                </c:pt>
                <c:pt idx="34">
                  <c:v>59.189140234015269</c:v>
                </c:pt>
                <c:pt idx="35">
                  <c:v>59.189139100237988</c:v>
                </c:pt>
                <c:pt idx="36">
                  <c:v>59.18913825974775</c:v>
                </c:pt>
                <c:pt idx="37">
                  <c:v>59.189137636676158</c:v>
                </c:pt>
                <c:pt idx="38">
                  <c:v>59.189137174780903</c:v>
                </c:pt>
                <c:pt idx="39">
                  <c:v>59.189136832368696</c:v>
                </c:pt>
                <c:pt idx="40">
                  <c:v>59.189136578531574</c:v>
                </c:pt>
                <c:pt idx="41">
                  <c:v>59.189136390356921</c:v>
                </c:pt>
                <c:pt idx="42">
                  <c:v>59.189136250859178</c:v>
                </c:pt>
                <c:pt idx="43">
                  <c:v>59.189136147446611</c:v>
                </c:pt>
                <c:pt idx="44">
                  <c:v>59.18913607078472</c:v>
                </c:pt>
                <c:pt idx="45">
                  <c:v>59.189136013953664</c:v>
                </c:pt>
                <c:pt idx="46">
                  <c:v>59.189135971823617</c:v>
                </c:pt>
                <c:pt idx="47">
                  <c:v>59.189135940591733</c:v>
                </c:pt>
                <c:pt idx="48">
                  <c:v>59.189135917438882</c:v>
                </c:pt>
                <c:pt idx="49">
                  <c:v>59.18913590027519</c:v>
                </c:pt>
                <c:pt idx="50">
                  <c:v>59.189135887551387</c:v>
                </c:pt>
                <c:pt idx="51">
                  <c:v>59.189135878118961</c:v>
                </c:pt>
                <c:pt idx="52">
                  <c:v>59.18913587112651</c:v>
                </c:pt>
                <c:pt idx="53">
                  <c:v>59.189135865942852</c:v>
                </c:pt>
                <c:pt idx="54">
                  <c:v>59.189135862100102</c:v>
                </c:pt>
                <c:pt idx="55">
                  <c:v>59.189135859251394</c:v>
                </c:pt>
                <c:pt idx="56">
                  <c:v>59.189135857139583</c:v>
                </c:pt>
                <c:pt idx="57">
                  <c:v>59.189135855574051</c:v>
                </c:pt>
                <c:pt idx="58">
                  <c:v>59.189135854413493</c:v>
                </c:pt>
                <c:pt idx="59">
                  <c:v>59.189135853553147</c:v>
                </c:pt>
                <c:pt idx="60">
                  <c:v>59.189135852915356</c:v>
                </c:pt>
                <c:pt idx="61">
                  <c:v>59.189135852442547</c:v>
                </c:pt>
                <c:pt idx="62">
                  <c:v>59.189135852092043</c:v>
                </c:pt>
                <c:pt idx="63">
                  <c:v>59.189135851832205</c:v>
                </c:pt>
                <c:pt idx="64">
                  <c:v>59.189135851639584</c:v>
                </c:pt>
                <c:pt idx="65">
                  <c:v>59.189135851496786</c:v>
                </c:pt>
                <c:pt idx="66">
                  <c:v>59.18913585139093</c:v>
                </c:pt>
                <c:pt idx="67">
                  <c:v>59.189135851312457</c:v>
                </c:pt>
                <c:pt idx="68">
                  <c:v>59.189135851254285</c:v>
                </c:pt>
                <c:pt idx="69">
                  <c:v>59.189135851211155</c:v>
                </c:pt>
                <c:pt idx="70">
                  <c:v>59.189135851179188</c:v>
                </c:pt>
                <c:pt idx="71">
                  <c:v>59.189135851155491</c:v>
                </c:pt>
                <c:pt idx="72">
                  <c:v>59.18913585113792</c:v>
                </c:pt>
                <c:pt idx="73">
                  <c:v>59.189135851124895</c:v>
                </c:pt>
                <c:pt idx="74">
                  <c:v>59.189135851115239</c:v>
                </c:pt>
                <c:pt idx="75">
                  <c:v>59.189135851108084</c:v>
                </c:pt>
                <c:pt idx="76">
                  <c:v>59.189135851102776</c:v>
                </c:pt>
                <c:pt idx="77">
                  <c:v>59.18913585109884</c:v>
                </c:pt>
                <c:pt idx="78">
                  <c:v>59.189135851095926</c:v>
                </c:pt>
                <c:pt idx="79">
                  <c:v>59.189135851093766</c:v>
                </c:pt>
                <c:pt idx="80">
                  <c:v>59.189135851092161</c:v>
                </c:pt>
                <c:pt idx="81">
                  <c:v>59.189135851090974</c:v>
                </c:pt>
                <c:pt idx="82">
                  <c:v>59.189135851090093</c:v>
                </c:pt>
                <c:pt idx="83">
                  <c:v>59.189135851089439</c:v>
                </c:pt>
                <c:pt idx="84">
                  <c:v>59.189135851088956</c:v>
                </c:pt>
                <c:pt idx="85">
                  <c:v>59.189135851088601</c:v>
                </c:pt>
                <c:pt idx="86">
                  <c:v>59.189135851088331</c:v>
                </c:pt>
                <c:pt idx="87">
                  <c:v>59.189135851088132</c:v>
                </c:pt>
                <c:pt idx="88">
                  <c:v>59.18913585108799</c:v>
                </c:pt>
                <c:pt idx="89">
                  <c:v>59.189135851087883</c:v>
                </c:pt>
                <c:pt idx="90">
                  <c:v>59.189135851087798</c:v>
                </c:pt>
                <c:pt idx="91">
                  <c:v>59.189135851087741</c:v>
                </c:pt>
                <c:pt idx="92">
                  <c:v>59.189135851087698</c:v>
                </c:pt>
                <c:pt idx="93">
                  <c:v>59.189135851087663</c:v>
                </c:pt>
                <c:pt idx="94">
                  <c:v>59.189135851087642</c:v>
                </c:pt>
                <c:pt idx="95">
                  <c:v>59.18913585108762</c:v>
                </c:pt>
                <c:pt idx="96">
                  <c:v>59.189135851087606</c:v>
                </c:pt>
                <c:pt idx="97">
                  <c:v>59.189135851087599</c:v>
                </c:pt>
                <c:pt idx="98">
                  <c:v>59.189135851087592</c:v>
                </c:pt>
                <c:pt idx="99">
                  <c:v>59.189135851087585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042032"/>
        <c:axId val="611041472"/>
      </c:lineChart>
      <c:catAx>
        <c:axId val="6110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1041472"/>
        <c:crosses val="autoZero"/>
        <c:auto val="1"/>
        <c:lblAlgn val="ctr"/>
        <c:lblOffset val="100"/>
        <c:noMultiLvlLbl val="0"/>
      </c:catAx>
      <c:valAx>
        <c:axId val="611041472"/>
        <c:scaling>
          <c:orientation val="minMax"/>
          <c:min val="58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10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(L,lambda)=(2.856,0.133)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'1-iii&amp;iv'!$M$1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'1-iii&amp;iv'!$L$2:$L$103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'1-iii&amp;iv'!$M$2:$M$103</c:f>
              <c:numCache>
                <c:formatCode>General</c:formatCode>
                <c:ptCount val="102"/>
                <c:pt idx="0">
                  <c:v>59.650754430153491</c:v>
                </c:pt>
                <c:pt idx="1">
                  <c:v>59.69952558131768</c:v>
                </c:pt>
                <c:pt idx="2">
                  <c:v>59.729460195401963</c:v>
                </c:pt>
                <c:pt idx="3">
                  <c:v>59.749609321465975</c:v>
                </c:pt>
                <c:pt idx="4">
                  <c:v>59.763743703361243</c:v>
                </c:pt>
                <c:pt idx="5">
                  <c:v>59.773888557810622</c:v>
                </c:pt>
                <c:pt idx="6">
                  <c:v>59.781273541277521</c:v>
                </c:pt>
                <c:pt idx="7">
                  <c:v>59.786699541129181</c:v>
                </c:pt>
                <c:pt idx="8">
                  <c:v>59.790711538258243</c:v>
                </c:pt>
                <c:pt idx="9">
                  <c:v>59.793691232181835</c:v>
                </c:pt>
                <c:pt idx="10">
                  <c:v>59.795911282353494</c:v>
                </c:pt>
                <c:pt idx="11">
                  <c:v>59.797569165419659</c:v>
                </c:pt>
                <c:pt idx="12">
                  <c:v>59.798809322042977</c:v>
                </c:pt>
                <c:pt idx="13">
                  <c:v>59.799738156024915</c:v>
                </c:pt>
                <c:pt idx="14">
                  <c:v>59.800434459752758</c:v>
                </c:pt>
                <c:pt idx="15">
                  <c:v>59.800956802990768</c:v>
                </c:pt>
                <c:pt idx="16">
                  <c:v>59.801348846573376</c:v>
                </c:pt>
                <c:pt idx="17">
                  <c:v>59.801643205962428</c:v>
                </c:pt>
                <c:pt idx="18">
                  <c:v>59.801864283700155</c:v>
                </c:pt>
                <c:pt idx="19">
                  <c:v>59.802030358865743</c:v>
                </c:pt>
                <c:pt idx="20">
                  <c:v>59.80215513564503</c:v>
                </c:pt>
                <c:pt idx="21">
                  <c:v>59.802248895064331</c:v>
                </c:pt>
                <c:pt idx="22">
                  <c:v>59.802319353844631</c:v>
                </c:pt>
                <c:pt idx="23">
                  <c:v>59.802372306125541</c:v>
                </c:pt>
                <c:pt idx="24">
                  <c:v>59.802412103668324</c:v>
                </c:pt>
                <c:pt idx="25">
                  <c:v>59.802442015595723</c:v>
                </c:pt>
                <c:pt idx="26">
                  <c:v>59.802464498115</c:v>
                </c:pt>
                <c:pt idx="27">
                  <c:v>59.802481396877276</c:v>
                </c:pt>
                <c:pt idx="28">
                  <c:v>59.802494098869467</c:v>
                </c:pt>
                <c:pt idx="29">
                  <c:v>59.802503646466135</c:v>
                </c:pt>
                <c:pt idx="30">
                  <c:v>59.80251082309114</c:v>
                </c:pt>
                <c:pt idx="31">
                  <c:v>59.802516217569128</c:v>
                </c:pt>
                <c:pt idx="32">
                  <c:v>59.802520272475562</c:v>
                </c:pt>
                <c:pt idx="33">
                  <c:v>59.802523320468339</c:v>
                </c:pt>
                <c:pt idx="34">
                  <c:v>59.802525611590767</c:v>
                </c:pt>
                <c:pt idx="35">
                  <c:v>59.80252733379087</c:v>
                </c:pt>
                <c:pt idx="36">
                  <c:v>59.802528628343289</c:v>
                </c:pt>
                <c:pt idx="37">
                  <c:v>59.802529601440455</c:v>
                </c:pt>
                <c:pt idx="38">
                  <c:v>59.80253033290483</c:v>
                </c:pt>
                <c:pt idx="39">
                  <c:v>59.802530882737386</c:v>
                </c:pt>
                <c:pt idx="40">
                  <c:v>59.802531296039817</c:v>
                </c:pt>
                <c:pt idx="41">
                  <c:v>59.802531606714339</c:v>
                </c:pt>
                <c:pt idx="42">
                  <c:v>59.802531840244747</c:v>
                </c:pt>
                <c:pt idx="43">
                  <c:v>59.802532015786866</c:v>
                </c:pt>
                <c:pt idx="44">
                  <c:v>59.802532147739882</c:v>
                </c:pt>
                <c:pt idx="45">
                  <c:v>59.80253224692747</c:v>
                </c:pt>
                <c:pt idx="46">
                  <c:v>59.802532321485671</c:v>
                </c:pt>
                <c:pt idx="47">
                  <c:v>59.802532377530234</c:v>
                </c:pt>
                <c:pt idx="48">
                  <c:v>59.802532419658313</c:v>
                </c:pt>
                <c:pt idx="49">
                  <c:v>59.802532451325519</c:v>
                </c:pt>
                <c:pt idx="50">
                  <c:v>59.802532475129411</c:v>
                </c:pt>
                <c:pt idx="51">
                  <c:v>59.802532493022532</c:v>
                </c:pt>
                <c:pt idx="52">
                  <c:v>59.802532506472595</c:v>
                </c:pt>
                <c:pt idx="53">
                  <c:v>59.802532516582858</c:v>
                </c:pt>
                <c:pt idx="54">
                  <c:v>59.802532524182631</c:v>
                </c:pt>
                <c:pt idx="55">
                  <c:v>59.802532529895295</c:v>
                </c:pt>
                <c:pt idx="56">
                  <c:v>59.802532534189446</c:v>
                </c:pt>
                <c:pt idx="57">
                  <c:v>59.802532537417306</c:v>
                </c:pt>
                <c:pt idx="58">
                  <c:v>59.802532539843661</c:v>
                </c:pt>
                <c:pt idx="59">
                  <c:v>59.802532541667517</c:v>
                </c:pt>
                <c:pt idx="60">
                  <c:v>59.802532543038495</c:v>
                </c:pt>
                <c:pt idx="61">
                  <c:v>59.802532544069038</c:v>
                </c:pt>
                <c:pt idx="62">
                  <c:v>59.802532544843693</c:v>
                </c:pt>
                <c:pt idx="63">
                  <c:v>59.80253254542599</c:v>
                </c:pt>
                <c:pt idx="64">
                  <c:v>59.802532545863691</c:v>
                </c:pt>
                <c:pt idx="65">
                  <c:v>59.802532546192715</c:v>
                </c:pt>
                <c:pt idx="66">
                  <c:v>59.802532546440034</c:v>
                </c:pt>
                <c:pt idx="67">
                  <c:v>59.80253254662594</c:v>
                </c:pt>
                <c:pt idx="68">
                  <c:v>59.802532546765683</c:v>
                </c:pt>
                <c:pt idx="69">
                  <c:v>59.802532546870729</c:v>
                </c:pt>
                <c:pt idx="70">
                  <c:v>59.802532546949692</c:v>
                </c:pt>
                <c:pt idx="71">
                  <c:v>59.802532547009044</c:v>
                </c:pt>
                <c:pt idx="72">
                  <c:v>59.802532547053659</c:v>
                </c:pt>
                <c:pt idx="73">
                  <c:v>59.802532547087196</c:v>
                </c:pt>
                <c:pt idx="74">
                  <c:v>59.802532547112406</c:v>
                </c:pt>
                <c:pt idx="75">
                  <c:v>59.802532547131356</c:v>
                </c:pt>
                <c:pt idx="76">
                  <c:v>59.802532547145603</c:v>
                </c:pt>
                <c:pt idx="77">
                  <c:v>59.802532547156311</c:v>
                </c:pt>
                <c:pt idx="78">
                  <c:v>59.802532547164354</c:v>
                </c:pt>
                <c:pt idx="79">
                  <c:v>59.802532547170408</c:v>
                </c:pt>
                <c:pt idx="80">
                  <c:v>59.802532547174955</c:v>
                </c:pt>
                <c:pt idx="81">
                  <c:v>59.802532547178373</c:v>
                </c:pt>
                <c:pt idx="82">
                  <c:v>59.802532547180945</c:v>
                </c:pt>
                <c:pt idx="83">
                  <c:v>59.802532547182878</c:v>
                </c:pt>
                <c:pt idx="84">
                  <c:v>59.802532547184327</c:v>
                </c:pt>
                <c:pt idx="85">
                  <c:v>59.802532547185415</c:v>
                </c:pt>
                <c:pt idx="86">
                  <c:v>59.802532547186239</c:v>
                </c:pt>
                <c:pt idx="87">
                  <c:v>59.802532547186857</c:v>
                </c:pt>
                <c:pt idx="88">
                  <c:v>59.802532547187319</c:v>
                </c:pt>
                <c:pt idx="89">
                  <c:v>59.802532547187667</c:v>
                </c:pt>
                <c:pt idx="90">
                  <c:v>59.80253254718793</c:v>
                </c:pt>
                <c:pt idx="91">
                  <c:v>59.802532547188129</c:v>
                </c:pt>
                <c:pt idx="92">
                  <c:v>59.802532547188271</c:v>
                </c:pt>
                <c:pt idx="93">
                  <c:v>59.802532547188385</c:v>
                </c:pt>
                <c:pt idx="94">
                  <c:v>59.80253254718847</c:v>
                </c:pt>
                <c:pt idx="95">
                  <c:v>59.802532547188534</c:v>
                </c:pt>
                <c:pt idx="96">
                  <c:v>59.802532547188576</c:v>
                </c:pt>
                <c:pt idx="97">
                  <c:v>59.802532547188612</c:v>
                </c:pt>
                <c:pt idx="98">
                  <c:v>59.80253254718864</c:v>
                </c:pt>
                <c:pt idx="99">
                  <c:v>59.802532547188662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'1-iii&amp;iv'!$N$1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'1-iii&amp;iv'!$L$2:$L$103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'1-iii&amp;iv'!$N$2:$N$103</c:f>
              <c:numCache>
                <c:formatCode>General</c:formatCode>
                <c:ptCount val="102"/>
                <c:pt idx="0">
                  <c:v>59.349245569846509</c:v>
                </c:pt>
                <c:pt idx="1">
                  <c:v>59.30047441868232</c:v>
                </c:pt>
                <c:pt idx="2">
                  <c:v>59.270539804598037</c:v>
                </c:pt>
                <c:pt idx="3">
                  <c:v>59.250390678534025</c:v>
                </c:pt>
                <c:pt idx="4">
                  <c:v>59.236256296638757</c:v>
                </c:pt>
                <c:pt idx="5">
                  <c:v>59.226111442189378</c:v>
                </c:pt>
                <c:pt idx="6">
                  <c:v>59.218726458722479</c:v>
                </c:pt>
                <c:pt idx="7">
                  <c:v>59.213300458870819</c:v>
                </c:pt>
                <c:pt idx="8">
                  <c:v>59.209288461741757</c:v>
                </c:pt>
                <c:pt idx="9">
                  <c:v>59.206308767818165</c:v>
                </c:pt>
                <c:pt idx="10">
                  <c:v>59.204088717646506</c:v>
                </c:pt>
                <c:pt idx="11">
                  <c:v>59.202430834580341</c:v>
                </c:pt>
                <c:pt idx="12">
                  <c:v>59.201190677957023</c:v>
                </c:pt>
                <c:pt idx="13">
                  <c:v>59.200261843975085</c:v>
                </c:pt>
                <c:pt idx="14">
                  <c:v>59.199565540247242</c:v>
                </c:pt>
                <c:pt idx="15">
                  <c:v>59.199043197009232</c:v>
                </c:pt>
                <c:pt idx="16">
                  <c:v>59.198651153426624</c:v>
                </c:pt>
                <c:pt idx="17">
                  <c:v>59.198356794037572</c:v>
                </c:pt>
                <c:pt idx="18">
                  <c:v>59.198135716299845</c:v>
                </c:pt>
                <c:pt idx="19">
                  <c:v>59.197969641134257</c:v>
                </c:pt>
                <c:pt idx="20">
                  <c:v>59.19784486435497</c:v>
                </c:pt>
                <c:pt idx="21">
                  <c:v>59.197751104935669</c:v>
                </c:pt>
                <c:pt idx="22">
                  <c:v>59.197680646155369</c:v>
                </c:pt>
                <c:pt idx="23">
                  <c:v>59.197627693874459</c:v>
                </c:pt>
                <c:pt idx="24">
                  <c:v>59.197587896331676</c:v>
                </c:pt>
                <c:pt idx="25">
                  <c:v>59.197557984404277</c:v>
                </c:pt>
                <c:pt idx="26">
                  <c:v>59.197535501885</c:v>
                </c:pt>
                <c:pt idx="27">
                  <c:v>59.197518603122724</c:v>
                </c:pt>
                <c:pt idx="28">
                  <c:v>59.197505901130533</c:v>
                </c:pt>
                <c:pt idx="29">
                  <c:v>59.197496353533865</c:v>
                </c:pt>
                <c:pt idx="30">
                  <c:v>59.19748917690886</c:v>
                </c:pt>
                <c:pt idx="31">
                  <c:v>59.197483782430872</c:v>
                </c:pt>
                <c:pt idx="32">
                  <c:v>59.197479727524438</c:v>
                </c:pt>
                <c:pt idx="33">
                  <c:v>59.197476679531661</c:v>
                </c:pt>
                <c:pt idx="34">
                  <c:v>59.197474388409233</c:v>
                </c:pt>
                <c:pt idx="35">
                  <c:v>59.19747266620913</c:v>
                </c:pt>
                <c:pt idx="36">
                  <c:v>59.197471371656711</c:v>
                </c:pt>
                <c:pt idx="37">
                  <c:v>59.197470398559545</c:v>
                </c:pt>
                <c:pt idx="38">
                  <c:v>59.19746966709517</c:v>
                </c:pt>
                <c:pt idx="39">
                  <c:v>59.197469117262614</c:v>
                </c:pt>
                <c:pt idx="40">
                  <c:v>59.197468703960183</c:v>
                </c:pt>
                <c:pt idx="41">
                  <c:v>59.197468393285661</c:v>
                </c:pt>
                <c:pt idx="42">
                  <c:v>59.197468159755253</c:v>
                </c:pt>
                <c:pt idx="43">
                  <c:v>59.197467984213134</c:v>
                </c:pt>
                <c:pt idx="44">
                  <c:v>59.197467852260118</c:v>
                </c:pt>
                <c:pt idx="45">
                  <c:v>59.19746775307253</c:v>
                </c:pt>
                <c:pt idx="46">
                  <c:v>59.197467678514329</c:v>
                </c:pt>
                <c:pt idx="47">
                  <c:v>59.197467622469766</c:v>
                </c:pt>
                <c:pt idx="48">
                  <c:v>59.197467580341687</c:v>
                </c:pt>
                <c:pt idx="49">
                  <c:v>59.197467548674481</c:v>
                </c:pt>
                <c:pt idx="50">
                  <c:v>59.197467524870589</c:v>
                </c:pt>
                <c:pt idx="51">
                  <c:v>59.197467506977468</c:v>
                </c:pt>
                <c:pt idx="52">
                  <c:v>59.197467493527405</c:v>
                </c:pt>
                <c:pt idx="53">
                  <c:v>59.197467483417142</c:v>
                </c:pt>
                <c:pt idx="54">
                  <c:v>59.197467475817369</c:v>
                </c:pt>
                <c:pt idx="55">
                  <c:v>59.197467470104705</c:v>
                </c:pt>
                <c:pt idx="56">
                  <c:v>59.197467465810554</c:v>
                </c:pt>
                <c:pt idx="57">
                  <c:v>59.197467462582694</c:v>
                </c:pt>
                <c:pt idx="58">
                  <c:v>59.197467460156339</c:v>
                </c:pt>
                <c:pt idx="59">
                  <c:v>59.197467458332483</c:v>
                </c:pt>
                <c:pt idx="60">
                  <c:v>59.197467456961505</c:v>
                </c:pt>
                <c:pt idx="61">
                  <c:v>59.197467455930962</c:v>
                </c:pt>
                <c:pt idx="62">
                  <c:v>59.197467455156307</c:v>
                </c:pt>
                <c:pt idx="63">
                  <c:v>59.19746745457401</c:v>
                </c:pt>
                <c:pt idx="64">
                  <c:v>59.197467454136309</c:v>
                </c:pt>
                <c:pt idx="65">
                  <c:v>59.197467453807285</c:v>
                </c:pt>
                <c:pt idx="66">
                  <c:v>59.197467453559966</c:v>
                </c:pt>
                <c:pt idx="67">
                  <c:v>59.19746745337406</c:v>
                </c:pt>
                <c:pt idx="68">
                  <c:v>59.197467453234317</c:v>
                </c:pt>
                <c:pt idx="69">
                  <c:v>59.197467453129271</c:v>
                </c:pt>
                <c:pt idx="70">
                  <c:v>59.197467453050308</c:v>
                </c:pt>
                <c:pt idx="71">
                  <c:v>59.197467452990956</c:v>
                </c:pt>
                <c:pt idx="72">
                  <c:v>59.197467452946341</c:v>
                </c:pt>
                <c:pt idx="73">
                  <c:v>59.197467452912804</c:v>
                </c:pt>
                <c:pt idx="74">
                  <c:v>59.197467452887594</c:v>
                </c:pt>
                <c:pt idx="75">
                  <c:v>59.197467452868644</c:v>
                </c:pt>
                <c:pt idx="76">
                  <c:v>59.197467452854397</c:v>
                </c:pt>
                <c:pt idx="77">
                  <c:v>59.197467452843689</c:v>
                </c:pt>
                <c:pt idx="78">
                  <c:v>59.197467452835646</c:v>
                </c:pt>
                <c:pt idx="79">
                  <c:v>59.197467452829592</c:v>
                </c:pt>
                <c:pt idx="80">
                  <c:v>59.197467452825045</c:v>
                </c:pt>
                <c:pt idx="81">
                  <c:v>59.197467452821627</c:v>
                </c:pt>
                <c:pt idx="82">
                  <c:v>59.197467452819055</c:v>
                </c:pt>
                <c:pt idx="83">
                  <c:v>59.197467452817122</c:v>
                </c:pt>
                <c:pt idx="84">
                  <c:v>59.197467452815673</c:v>
                </c:pt>
                <c:pt idx="85">
                  <c:v>59.197467452814585</c:v>
                </c:pt>
                <c:pt idx="86">
                  <c:v>59.197467452813761</c:v>
                </c:pt>
                <c:pt idx="87">
                  <c:v>59.197467452813143</c:v>
                </c:pt>
                <c:pt idx="88">
                  <c:v>59.197467452812681</c:v>
                </c:pt>
                <c:pt idx="89">
                  <c:v>59.197467452812333</c:v>
                </c:pt>
                <c:pt idx="90">
                  <c:v>59.19746745281207</c:v>
                </c:pt>
                <c:pt idx="91">
                  <c:v>59.197467452811871</c:v>
                </c:pt>
                <c:pt idx="92">
                  <c:v>59.197467452811729</c:v>
                </c:pt>
                <c:pt idx="93">
                  <c:v>59.197467452811615</c:v>
                </c:pt>
                <c:pt idx="94">
                  <c:v>59.19746745281153</c:v>
                </c:pt>
                <c:pt idx="95">
                  <c:v>59.197467452811466</c:v>
                </c:pt>
                <c:pt idx="96">
                  <c:v>59.197467452811424</c:v>
                </c:pt>
                <c:pt idx="97">
                  <c:v>59.197467452811388</c:v>
                </c:pt>
                <c:pt idx="98">
                  <c:v>59.19746745281136</c:v>
                </c:pt>
                <c:pt idx="99">
                  <c:v>59.197467452811338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'1-iii&amp;iv'!$O$1</c:f>
              <c:strCache>
                <c:ptCount val="1"/>
                <c:pt idx="0">
                  <c:v>CD_site3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'1-iii&amp;iv'!$L$2:$L$103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'1-iii&amp;iv'!$O$2:$O$103</c:f>
              <c:numCache>
                <c:formatCode>General</c:formatCode>
                <c:ptCount val="102"/>
                <c:pt idx="0">
                  <c:v>59.335299999999997</c:v>
                </c:pt>
                <c:pt idx="1">
                  <c:v>59.434039199999994</c:v>
                </c:pt>
                <c:pt idx="2">
                  <c:v>59.453172686399995</c:v>
                </c:pt>
                <c:pt idx="3">
                  <c:v>59.460863719108794</c:v>
                </c:pt>
                <c:pt idx="4">
                  <c:v>59.515598044467325</c:v>
                </c:pt>
                <c:pt idx="5">
                  <c:v>59.565287104553171</c:v>
                </c:pt>
                <c:pt idx="6">
                  <c:v>59.468544619647602</c:v>
                </c:pt>
                <c:pt idx="7">
                  <c:v>59.453363385234475</c:v>
                </c:pt>
                <c:pt idx="8">
                  <c:v>59.413042654998293</c:v>
                </c:pt>
                <c:pt idx="9">
                  <c:v>59.383471081883521</c:v>
                </c:pt>
                <c:pt idx="10">
                  <c:v>59.400352627993009</c:v>
                </c:pt>
                <c:pt idx="11">
                  <c:v>59.384771328469938</c:v>
                </c:pt>
                <c:pt idx="12">
                  <c:v>59.353147741783438</c:v>
                </c:pt>
                <c:pt idx="13">
                  <c:v>59.43577429212624</c:v>
                </c:pt>
                <c:pt idx="14">
                  <c:v>59.393789611273448</c:v>
                </c:pt>
                <c:pt idx="15">
                  <c:v>59.351217692974082</c:v>
                </c:pt>
                <c:pt idx="16">
                  <c:v>59.388854339808525</c:v>
                </c:pt>
                <c:pt idx="17">
                  <c:v>59.44946851261399</c:v>
                </c:pt>
                <c:pt idx="18">
                  <c:v>59.399251900436326</c:v>
                </c:pt>
                <c:pt idx="19">
                  <c:v>59.422852497678299</c:v>
                </c:pt>
                <c:pt idx="20">
                  <c:v>59.416102415487082</c:v>
                </c:pt>
                <c:pt idx="21">
                  <c:v>59.4391110942273</c:v>
                </c:pt>
                <c:pt idx="22">
                  <c:v>59.451212618695067</c:v>
                </c:pt>
                <c:pt idx="23">
                  <c:v>59.451716340408623</c:v>
                </c:pt>
                <c:pt idx="24">
                  <c:v>59.422174867134281</c:v>
                </c:pt>
                <c:pt idx="25">
                  <c:v>59.392519209805414</c:v>
                </c:pt>
                <c:pt idx="26">
                  <c:v>59.430222154901294</c:v>
                </c:pt>
                <c:pt idx="27">
                  <c:v>59.429979808299422</c:v>
                </c:pt>
                <c:pt idx="28">
                  <c:v>59.349743593795601</c:v>
                </c:pt>
                <c:pt idx="29">
                  <c:v>59.383213895820788</c:v>
                </c:pt>
                <c:pt idx="30">
                  <c:v>59.342194847676623</c:v>
                </c:pt>
                <c:pt idx="31">
                  <c:v>59.300207432935629</c:v>
                </c:pt>
                <c:pt idx="32">
                  <c:v>59.311923744355191</c:v>
                </c:pt>
                <c:pt idx="33">
                  <c:v>59.29230308635595</c:v>
                </c:pt>
                <c:pt idx="34">
                  <c:v>59.216239975870607</c:v>
                </c:pt>
                <c:pt idx="35">
                  <c:v>59.272613359079813</c:v>
                </c:pt>
                <c:pt idx="36">
                  <c:v>59.234945982322202</c:v>
                </c:pt>
                <c:pt idx="37">
                  <c:v>59.149926266673347</c:v>
                </c:pt>
                <c:pt idx="38">
                  <c:v>59.176429673205789</c:v>
                </c:pt>
                <c:pt idx="39">
                  <c:v>59.21850692666942</c:v>
                </c:pt>
                <c:pt idx="40">
                  <c:v>59.165665105422391</c:v>
                </c:pt>
                <c:pt idx="41">
                  <c:v>59.206527346401209</c:v>
                </c:pt>
                <c:pt idx="42">
                  <c:v>59.185948609329849</c:v>
                </c:pt>
                <c:pt idx="43">
                  <c:v>59.160180044288978</c:v>
                </c:pt>
                <c:pt idx="44">
                  <c:v>59.205495798398545</c:v>
                </c:pt>
                <c:pt idx="45">
                  <c:v>59.172884757211541</c:v>
                </c:pt>
                <c:pt idx="46">
                  <c:v>59.122147284502404</c:v>
                </c:pt>
                <c:pt idx="47">
                  <c:v>59.163610395663582</c:v>
                </c:pt>
                <c:pt idx="48">
                  <c:v>59.141531013040328</c:v>
                </c:pt>
                <c:pt idx="49">
                  <c:v>59.08897858830597</c:v>
                </c:pt>
                <c:pt idx="50">
                  <c:v>59.201073836061276</c:v>
                </c:pt>
                <c:pt idx="51">
                  <c:v>59.223314915865124</c:v>
                </c:pt>
                <c:pt idx="52">
                  <c:v>59.233819932055063</c:v>
                </c:pt>
                <c:pt idx="53">
                  <c:v>59.293042181091742</c:v>
                </c:pt>
                <c:pt idx="54">
                  <c:v>59.320620771006546</c:v>
                </c:pt>
                <c:pt idx="55">
                  <c:v>59.314021208462677</c:v>
                </c:pt>
                <c:pt idx="56">
                  <c:v>59.374520087737146</c:v>
                </c:pt>
                <c:pt idx="57">
                  <c:v>59.336200116068106</c:v>
                </c:pt>
                <c:pt idx="58">
                  <c:v>59.271562100631044</c:v>
                </c:pt>
                <c:pt idx="59">
                  <c:v>59.312358241247118</c:v>
                </c:pt>
                <c:pt idx="60">
                  <c:v>59.334827495161257</c:v>
                </c:pt>
                <c:pt idx="61">
                  <c:v>59.292529838304809</c:v>
                </c:pt>
                <c:pt idx="62">
                  <c:v>59.35507576981027</c:v>
                </c:pt>
                <c:pt idx="63">
                  <c:v>59.347817192425502</c:v>
                </c:pt>
                <c:pt idx="64">
                  <c:v>59.314977205832911</c:v>
                </c:pt>
                <c:pt idx="65">
                  <c:v>59.351249337457133</c:v>
                </c:pt>
                <c:pt idx="66">
                  <c:v>59.342810575575335</c:v>
                </c:pt>
                <c:pt idx="67">
                  <c:v>59.294064669023818</c:v>
                </c:pt>
                <c:pt idx="68">
                  <c:v>59.361566868043653</c:v>
                </c:pt>
                <c:pt idx="69">
                  <c:v>59.339253874593851</c:v>
                </c:pt>
                <c:pt idx="70">
                  <c:v>59.309321709272865</c:v>
                </c:pt>
                <c:pt idx="71">
                  <c:v>59.389903521939573</c:v>
                </c:pt>
                <c:pt idx="72">
                  <c:v>59.378398553521613</c:v>
                </c:pt>
                <c:pt idx="73">
                  <c:v>59.322698345903241</c:v>
                </c:pt>
                <c:pt idx="74">
                  <c:v>59.36113556589811</c:v>
                </c:pt>
                <c:pt idx="75">
                  <c:v>59.306560935633662</c:v>
                </c:pt>
                <c:pt idx="76">
                  <c:v>59.302935231194382</c:v>
                </c:pt>
                <c:pt idx="77">
                  <c:v>59.196331045445525</c:v>
                </c:pt>
                <c:pt idx="78">
                  <c:v>59.105767216401269</c:v>
                </c:pt>
                <c:pt idx="79">
                  <c:v>59.127729876619902</c:v>
                </c:pt>
                <c:pt idx="80">
                  <c:v>59.049708103029452</c:v>
                </c:pt>
                <c:pt idx="81">
                  <c:v>59.011137025326533</c:v>
                </c:pt>
                <c:pt idx="82">
                  <c:v>59.012462100958103</c:v>
                </c:pt>
                <c:pt idx="83">
                  <c:v>58.960304541530675</c:v>
                </c:pt>
                <c:pt idx="84">
                  <c:v>58.931841937507102</c:v>
                </c:pt>
                <c:pt idx="85">
                  <c:v>58.958822059818658</c:v>
                </c:pt>
                <c:pt idx="86">
                  <c:v>58.894354025862775</c:v>
                </c:pt>
                <c:pt idx="87">
                  <c:v>58.879942940423021</c:v>
                </c:pt>
                <c:pt idx="88">
                  <c:v>58.897573029346759</c:v>
                </c:pt>
                <c:pt idx="89">
                  <c:v>58.814172316443646</c:v>
                </c:pt>
                <c:pt idx="90">
                  <c:v>58.774488798356636</c:v>
                </c:pt>
                <c:pt idx="91">
                  <c:v>58.826253888175202</c:v>
                </c:pt>
                <c:pt idx="92">
                  <c:v>58.793502121047901</c:v>
                </c:pt>
                <c:pt idx="93">
                  <c:v>58.779683138948528</c:v>
                </c:pt>
                <c:pt idx="94">
                  <c:v>58.803479081468375</c:v>
                </c:pt>
                <c:pt idx="95">
                  <c:v>58.775059763633081</c:v>
                </c:pt>
                <c:pt idx="96">
                  <c:v>58.798659315069884</c:v>
                </c:pt>
                <c:pt idx="97">
                  <c:v>58.819319626165587</c:v>
                </c:pt>
                <c:pt idx="98">
                  <c:v>58.805006215885562</c:v>
                </c:pt>
                <c:pt idx="99">
                  <c:v>58.812134189172781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015088"/>
        <c:axId val="393460112"/>
      </c:lineChart>
      <c:catAx>
        <c:axId val="5970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3460112"/>
        <c:crosses val="autoZero"/>
        <c:auto val="1"/>
        <c:lblAlgn val="ctr"/>
        <c:lblOffset val="100"/>
        <c:noMultiLvlLbl val="0"/>
      </c:catAx>
      <c:valAx>
        <c:axId val="393460112"/>
        <c:scaling>
          <c:orientation val="minMax"/>
          <c:min val="58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70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Optimal</a:t>
            </a:r>
            <a:r>
              <a:rPr lang="en-US" altLang="zh-TW" baseline="0"/>
              <a:t> EWMA (L,lambda)=(3.0198, 0.10481)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'1-v'!$M$1</c:f>
              <c:strCache>
                <c:ptCount val="1"/>
                <c:pt idx="0">
                  <c:v>UCL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'1-v'!$L$2:$L$103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'1-v'!$M$2:$M$103</c:f>
              <c:numCache>
                <c:formatCode>General</c:formatCode>
                <c:ptCount val="102"/>
                <c:pt idx="0">
                  <c:v>59.62562714491694</c:v>
                </c:pt>
                <c:pt idx="1">
                  <c:v>59.668609683579952</c:v>
                </c:pt>
                <c:pt idx="2">
                  <c:v>59.696377016515299</c:v>
                </c:pt>
                <c:pt idx="3">
                  <c:v>59.716067993598848</c:v>
                </c:pt>
                <c:pt idx="4">
                  <c:v>59.730637152449141</c:v>
                </c:pt>
                <c:pt idx="5">
                  <c:v>59.741679074605393</c:v>
                </c:pt>
                <c:pt idx="6">
                  <c:v>59.750176013458862</c:v>
                </c:pt>
                <c:pt idx="7">
                  <c:v>59.756782181657385</c:v>
                </c:pt>
                <c:pt idx="8">
                  <c:v>59.761955817137377</c:v>
                </c:pt>
                <c:pt idx="9">
                  <c:v>59.766029099216702</c:v>
                </c:pt>
                <c:pt idx="10">
                  <c:v>59.769248750553004</c:v>
                </c:pt>
                <c:pt idx="11">
                  <c:v>59.771801291948208</c:v>
                </c:pt>
                <c:pt idx="12">
                  <c:v>59.77382959756892</c:v>
                </c:pt>
                <c:pt idx="13">
                  <c:v>59.775444199898054</c:v>
                </c:pt>
                <c:pt idx="14">
                  <c:v>59.776731261895144</c:v>
                </c:pt>
                <c:pt idx="15">
                  <c:v>59.777758344263916</c:v>
                </c:pt>
                <c:pt idx="16">
                  <c:v>59.778578663408346</c:v>
                </c:pt>
                <c:pt idx="17">
                  <c:v>59.779234286616393</c:v>
                </c:pt>
                <c:pt idx="18">
                  <c:v>59.779758561163121</c:v>
                </c:pt>
                <c:pt idx="19">
                  <c:v>59.780177980382597</c:v>
                </c:pt>
                <c:pt idx="20">
                  <c:v>59.780513629256617</c:v>
                </c:pt>
                <c:pt idx="21">
                  <c:v>59.780782311808068</c:v>
                </c:pt>
                <c:pt idx="22">
                  <c:v>59.780997435083108</c:v>
                </c:pt>
                <c:pt idx="23">
                  <c:v>59.781169705274387</c:v>
                </c:pt>
                <c:pt idx="24">
                  <c:v>59.781307677808805</c:v>
                </c:pt>
                <c:pt idx="25">
                  <c:v>59.781418193243894</c:v>
                </c:pt>
                <c:pt idx="26">
                  <c:v>59.781506723447144</c:v>
                </c:pt>
                <c:pt idx="27">
                  <c:v>59.781577647014906</c:v>
                </c:pt>
                <c:pt idx="28">
                  <c:v>59.781634468708255</c:v>
                </c:pt>
                <c:pt idx="29">
                  <c:v>59.781679994485842</c:v>
                </c:pt>
                <c:pt idx="30">
                  <c:v>59.781716471247016</c:v>
                </c:pt>
                <c:pt idx="31">
                  <c:v>59.781745698482467</c:v>
                </c:pt>
                <c:pt idx="32">
                  <c:v>59.78176911753259</c:v>
                </c:pt>
                <c:pt idx="33">
                  <c:v>59.781787882978122</c:v>
                </c:pt>
                <c:pt idx="34">
                  <c:v>59.781802919761567</c:v>
                </c:pt>
                <c:pt idx="35">
                  <c:v>59.781814968905358</c:v>
                </c:pt>
                <c:pt idx="36">
                  <c:v>59.78182462411209</c:v>
                </c:pt>
                <c:pt idx="37">
                  <c:v>59.78183236107099</c:v>
                </c:pt>
                <c:pt idx="38">
                  <c:v>59.781838560927881</c:v>
                </c:pt>
                <c:pt idx="39">
                  <c:v>59.781843529083311</c:v>
                </c:pt>
                <c:pt idx="40">
                  <c:v>59.781847510250287</c:v>
                </c:pt>
                <c:pt idx="41">
                  <c:v>59.78185070051692</c:v>
                </c:pt>
                <c:pt idx="42">
                  <c:v>59.781853257010269</c:v>
                </c:pt>
                <c:pt idx="43">
                  <c:v>59.781855305638878</c:v>
                </c:pt>
                <c:pt idx="44">
                  <c:v>59.781856947296184</c:v>
                </c:pt>
                <c:pt idx="45">
                  <c:v>59.78185826283098</c:v>
                </c:pt>
                <c:pt idx="46">
                  <c:v>59.78185931703004</c:v>
                </c:pt>
                <c:pt idx="47">
                  <c:v>59.781860161809369</c:v>
                </c:pt>
                <c:pt idx="48">
                  <c:v>59.781860838771259</c:v>
                </c:pt>
                <c:pt idx="49">
                  <c:v>59.781861381253336</c:v>
                </c:pt>
                <c:pt idx="50">
                  <c:v>59.781861815970466</c:v>
                </c:pt>
                <c:pt idx="51">
                  <c:v>59.781862164330448</c:v>
                </c:pt>
                <c:pt idx="52">
                  <c:v>59.781862443488329</c:v>
                </c:pt>
                <c:pt idx="53">
                  <c:v>59.781862667191234</c:v>
                </c:pt>
                <c:pt idx="54">
                  <c:v>59.781862846455375</c:v>
                </c:pt>
                <c:pt idx="55">
                  <c:v>59.781862990108571</c:v>
                </c:pt>
                <c:pt idx="56">
                  <c:v>59.781863105224971</c:v>
                </c:pt>
                <c:pt idx="57">
                  <c:v>59.781863197473434</c:v>
                </c:pt>
                <c:pt idx="58">
                  <c:v>59.781863271396702</c:v>
                </c:pt>
                <c:pt idx="59">
                  <c:v>59.781863330635076</c:v>
                </c:pt>
                <c:pt idx="60">
                  <c:v>59.781863378105733</c:v>
                </c:pt>
                <c:pt idx="61">
                  <c:v>59.781863416146315</c:v>
                </c:pt>
                <c:pt idx="62">
                  <c:v>59.781863446630133</c:v>
                </c:pt>
                <c:pt idx="63">
                  <c:v>59.78186347105833</c:v>
                </c:pt>
                <c:pt idx="64">
                  <c:v>59.781863490633853</c:v>
                </c:pt>
                <c:pt idx="65">
                  <c:v>59.781863506320697</c:v>
                </c:pt>
                <c:pt idx="66">
                  <c:v>59.781863518891342</c:v>
                </c:pt>
                <c:pt idx="67">
                  <c:v>59.781863528964827</c:v>
                </c:pt>
                <c:pt idx="68">
                  <c:v>59.781863537037211</c:v>
                </c:pt>
                <c:pt idx="69">
                  <c:v>59.781863543506013</c:v>
                </c:pt>
                <c:pt idx="70">
                  <c:v>59.781863548689785</c:v>
                </c:pt>
                <c:pt idx="71">
                  <c:v>59.781863552843802</c:v>
                </c:pt>
                <c:pt idx="72">
                  <c:v>59.781863556172624</c:v>
                </c:pt>
                <c:pt idx="73">
                  <c:v>59.781863558840172</c:v>
                </c:pt>
                <c:pt idx="74">
                  <c:v>59.781863560977811</c:v>
                </c:pt>
                <c:pt idx="75">
                  <c:v>59.781863562690809</c:v>
                </c:pt>
                <c:pt idx="76">
                  <c:v>59.781863564063514</c:v>
                </c:pt>
                <c:pt idx="77">
                  <c:v>59.781863565163533</c:v>
                </c:pt>
                <c:pt idx="78">
                  <c:v>59.78186356604504</c:v>
                </c:pt>
                <c:pt idx="79">
                  <c:v>59.781863566751426</c:v>
                </c:pt>
                <c:pt idx="80">
                  <c:v>59.781863567317494</c:v>
                </c:pt>
                <c:pt idx="81">
                  <c:v>59.781863567771111</c:v>
                </c:pt>
                <c:pt idx="82">
                  <c:v>59.781863568134618</c:v>
                </c:pt>
                <c:pt idx="83">
                  <c:v>59.781863568425912</c:v>
                </c:pt>
                <c:pt idx="84">
                  <c:v>59.78186356865934</c:v>
                </c:pt>
                <c:pt idx="85">
                  <c:v>59.781863568846404</c:v>
                </c:pt>
                <c:pt idx="86">
                  <c:v>59.7818635689963</c:v>
                </c:pt>
                <c:pt idx="87">
                  <c:v>59.781863569116425</c:v>
                </c:pt>
                <c:pt idx="88">
                  <c:v>59.781863569212682</c:v>
                </c:pt>
                <c:pt idx="89">
                  <c:v>59.781863569289818</c:v>
                </c:pt>
                <c:pt idx="90">
                  <c:v>59.781863569351636</c:v>
                </c:pt>
                <c:pt idx="91">
                  <c:v>59.781863569401168</c:v>
                </c:pt>
                <c:pt idx="92">
                  <c:v>59.781863569440866</c:v>
                </c:pt>
                <c:pt idx="93">
                  <c:v>59.781863569472669</c:v>
                </c:pt>
                <c:pt idx="94">
                  <c:v>59.781863569498164</c:v>
                </c:pt>
                <c:pt idx="95">
                  <c:v>59.781863569518592</c:v>
                </c:pt>
                <c:pt idx="96">
                  <c:v>59.781863569534956</c:v>
                </c:pt>
                <c:pt idx="97">
                  <c:v>59.781863569548072</c:v>
                </c:pt>
                <c:pt idx="98">
                  <c:v>59.781863569558588</c:v>
                </c:pt>
                <c:pt idx="99">
                  <c:v>59.781863569567008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'1-v'!$N$1</c:f>
              <c:strCache>
                <c:ptCount val="1"/>
                <c:pt idx="0">
                  <c:v>LCL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'1-v'!$L$2:$L$103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'1-v'!$N$2:$N$103</c:f>
              <c:numCache>
                <c:formatCode>General</c:formatCode>
                <c:ptCount val="102"/>
                <c:pt idx="0">
                  <c:v>59.37437285508306</c:v>
                </c:pt>
                <c:pt idx="1">
                  <c:v>59.331390316420048</c:v>
                </c:pt>
                <c:pt idx="2">
                  <c:v>59.303622983484701</c:v>
                </c:pt>
                <c:pt idx="3">
                  <c:v>59.283932006401152</c:v>
                </c:pt>
                <c:pt idx="4">
                  <c:v>59.269362847550859</c:v>
                </c:pt>
                <c:pt idx="5">
                  <c:v>59.258320925394607</c:v>
                </c:pt>
                <c:pt idx="6">
                  <c:v>59.249823986541138</c:v>
                </c:pt>
                <c:pt idx="7">
                  <c:v>59.243217818342615</c:v>
                </c:pt>
                <c:pt idx="8">
                  <c:v>59.238044182862623</c:v>
                </c:pt>
                <c:pt idx="9">
                  <c:v>59.233970900783298</c:v>
                </c:pt>
                <c:pt idx="10">
                  <c:v>59.230751249446996</c:v>
                </c:pt>
                <c:pt idx="11">
                  <c:v>59.228198708051792</c:v>
                </c:pt>
                <c:pt idx="12">
                  <c:v>59.22617040243108</c:v>
                </c:pt>
                <c:pt idx="13">
                  <c:v>59.224555800101946</c:v>
                </c:pt>
                <c:pt idx="14">
                  <c:v>59.223268738104856</c:v>
                </c:pt>
                <c:pt idx="15">
                  <c:v>59.222241655736084</c:v>
                </c:pt>
                <c:pt idx="16">
                  <c:v>59.221421336591654</c:v>
                </c:pt>
                <c:pt idx="17">
                  <c:v>59.220765713383607</c:v>
                </c:pt>
                <c:pt idx="18">
                  <c:v>59.220241438836879</c:v>
                </c:pt>
                <c:pt idx="19">
                  <c:v>59.219822019617403</c:v>
                </c:pt>
                <c:pt idx="20">
                  <c:v>59.219486370743383</c:v>
                </c:pt>
                <c:pt idx="21">
                  <c:v>59.219217688191932</c:v>
                </c:pt>
                <c:pt idx="22">
                  <c:v>59.219002564916892</c:v>
                </c:pt>
                <c:pt idx="23">
                  <c:v>59.218830294725613</c:v>
                </c:pt>
                <c:pt idx="24">
                  <c:v>59.218692322191195</c:v>
                </c:pt>
                <c:pt idx="25">
                  <c:v>59.218581806756106</c:v>
                </c:pt>
                <c:pt idx="26">
                  <c:v>59.218493276552856</c:v>
                </c:pt>
                <c:pt idx="27">
                  <c:v>59.218422352985094</c:v>
                </c:pt>
                <c:pt idx="28">
                  <c:v>59.218365531291745</c:v>
                </c:pt>
                <c:pt idx="29">
                  <c:v>59.218320005514158</c:v>
                </c:pt>
                <c:pt idx="30">
                  <c:v>59.218283528752984</c:v>
                </c:pt>
                <c:pt idx="31">
                  <c:v>59.218254301517533</c:v>
                </c:pt>
                <c:pt idx="32">
                  <c:v>59.21823088246741</c:v>
                </c:pt>
                <c:pt idx="33">
                  <c:v>59.218212117021878</c:v>
                </c:pt>
                <c:pt idx="34">
                  <c:v>59.218197080238433</c:v>
                </c:pt>
                <c:pt idx="35">
                  <c:v>59.218185031094642</c:v>
                </c:pt>
                <c:pt idx="36">
                  <c:v>59.21817537588791</c:v>
                </c:pt>
                <c:pt idx="37">
                  <c:v>59.21816763892901</c:v>
                </c:pt>
                <c:pt idx="38">
                  <c:v>59.218161439072119</c:v>
                </c:pt>
                <c:pt idx="39">
                  <c:v>59.218156470916689</c:v>
                </c:pt>
                <c:pt idx="40">
                  <c:v>59.218152489749713</c:v>
                </c:pt>
                <c:pt idx="41">
                  <c:v>59.21814929948308</c:v>
                </c:pt>
                <c:pt idx="42">
                  <c:v>59.218146742989731</c:v>
                </c:pt>
                <c:pt idx="43">
                  <c:v>59.218144694361122</c:v>
                </c:pt>
                <c:pt idx="44">
                  <c:v>59.218143052703816</c:v>
                </c:pt>
                <c:pt idx="45">
                  <c:v>59.21814173716902</c:v>
                </c:pt>
                <c:pt idx="46">
                  <c:v>59.21814068296996</c:v>
                </c:pt>
                <c:pt idx="47">
                  <c:v>59.218139838190631</c:v>
                </c:pt>
                <c:pt idx="48">
                  <c:v>59.218139161228741</c:v>
                </c:pt>
                <c:pt idx="49">
                  <c:v>59.218138618746664</c:v>
                </c:pt>
                <c:pt idx="50">
                  <c:v>59.218138184029534</c:v>
                </c:pt>
                <c:pt idx="51">
                  <c:v>59.218137835669552</c:v>
                </c:pt>
                <c:pt idx="52">
                  <c:v>59.218137556511671</c:v>
                </c:pt>
                <c:pt idx="53">
                  <c:v>59.218137332808766</c:v>
                </c:pt>
                <c:pt idx="54">
                  <c:v>59.218137153544625</c:v>
                </c:pt>
                <c:pt idx="55">
                  <c:v>59.218137009891429</c:v>
                </c:pt>
                <c:pt idx="56">
                  <c:v>59.218136894775029</c:v>
                </c:pt>
                <c:pt idx="57">
                  <c:v>59.218136802526566</c:v>
                </c:pt>
                <c:pt idx="58">
                  <c:v>59.218136728603298</c:v>
                </c:pt>
                <c:pt idx="59">
                  <c:v>59.218136669364924</c:v>
                </c:pt>
                <c:pt idx="60">
                  <c:v>59.218136621894267</c:v>
                </c:pt>
                <c:pt idx="61">
                  <c:v>59.218136583853685</c:v>
                </c:pt>
                <c:pt idx="62">
                  <c:v>59.218136553369867</c:v>
                </c:pt>
                <c:pt idx="63">
                  <c:v>59.21813652894167</c:v>
                </c:pt>
                <c:pt idx="64">
                  <c:v>59.218136509366147</c:v>
                </c:pt>
                <c:pt idx="65">
                  <c:v>59.218136493679303</c:v>
                </c:pt>
                <c:pt idx="66">
                  <c:v>59.218136481108658</c:v>
                </c:pt>
                <c:pt idx="67">
                  <c:v>59.218136471035173</c:v>
                </c:pt>
                <c:pt idx="68">
                  <c:v>59.218136462962789</c:v>
                </c:pt>
                <c:pt idx="69">
                  <c:v>59.218136456493987</c:v>
                </c:pt>
                <c:pt idx="70">
                  <c:v>59.218136451310215</c:v>
                </c:pt>
                <c:pt idx="71">
                  <c:v>59.218136447156198</c:v>
                </c:pt>
                <c:pt idx="72">
                  <c:v>59.218136443827376</c:v>
                </c:pt>
                <c:pt idx="73">
                  <c:v>59.218136441159828</c:v>
                </c:pt>
                <c:pt idx="74">
                  <c:v>59.218136439022189</c:v>
                </c:pt>
                <c:pt idx="75">
                  <c:v>59.218136437309191</c:v>
                </c:pt>
                <c:pt idx="76">
                  <c:v>59.218136435936486</c:v>
                </c:pt>
                <c:pt idx="77">
                  <c:v>59.218136434836467</c:v>
                </c:pt>
                <c:pt idx="78">
                  <c:v>59.21813643395496</c:v>
                </c:pt>
                <c:pt idx="79">
                  <c:v>59.218136433248574</c:v>
                </c:pt>
                <c:pt idx="80">
                  <c:v>59.218136432682506</c:v>
                </c:pt>
                <c:pt idx="81">
                  <c:v>59.218136432228889</c:v>
                </c:pt>
                <c:pt idx="82">
                  <c:v>59.218136431865382</c:v>
                </c:pt>
                <c:pt idx="83">
                  <c:v>59.218136431574088</c:v>
                </c:pt>
                <c:pt idx="84">
                  <c:v>59.21813643134066</c:v>
                </c:pt>
                <c:pt idx="85">
                  <c:v>59.218136431153596</c:v>
                </c:pt>
                <c:pt idx="86">
                  <c:v>59.2181364310037</c:v>
                </c:pt>
                <c:pt idx="87">
                  <c:v>59.218136430883575</c:v>
                </c:pt>
                <c:pt idx="88">
                  <c:v>59.218136430787318</c:v>
                </c:pt>
                <c:pt idx="89">
                  <c:v>59.218136430710182</c:v>
                </c:pt>
                <c:pt idx="90">
                  <c:v>59.218136430648364</c:v>
                </c:pt>
                <c:pt idx="91">
                  <c:v>59.218136430598832</c:v>
                </c:pt>
                <c:pt idx="92">
                  <c:v>59.218136430559134</c:v>
                </c:pt>
                <c:pt idx="93">
                  <c:v>59.218136430527331</c:v>
                </c:pt>
                <c:pt idx="94">
                  <c:v>59.218136430501836</c:v>
                </c:pt>
                <c:pt idx="95">
                  <c:v>59.218136430481408</c:v>
                </c:pt>
                <c:pt idx="96">
                  <c:v>59.218136430465044</c:v>
                </c:pt>
                <c:pt idx="97">
                  <c:v>59.218136430451928</c:v>
                </c:pt>
                <c:pt idx="98">
                  <c:v>59.218136430441412</c:v>
                </c:pt>
                <c:pt idx="99">
                  <c:v>59.218136430432992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'1-v'!$O$1</c:f>
              <c:strCache>
                <c:ptCount val="1"/>
                <c:pt idx="0">
                  <c:v>CD_site3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'1-v'!$L$2:$L$103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'1-v'!$O$2:$O$103</c:f>
              <c:numCache>
                <c:formatCode>General</c:formatCode>
                <c:ptCount val="102"/>
                <c:pt idx="0">
                  <c:v>59.335299999999997</c:v>
                </c:pt>
                <c:pt idx="1">
                  <c:v>59.434039199999994</c:v>
                </c:pt>
                <c:pt idx="2">
                  <c:v>59.453172686399995</c:v>
                </c:pt>
                <c:pt idx="3">
                  <c:v>59.460863719108794</c:v>
                </c:pt>
                <c:pt idx="4">
                  <c:v>59.515598044467325</c:v>
                </c:pt>
                <c:pt idx="5">
                  <c:v>59.565287104553171</c:v>
                </c:pt>
                <c:pt idx="6">
                  <c:v>59.468544619647602</c:v>
                </c:pt>
                <c:pt idx="7">
                  <c:v>59.453363385234475</c:v>
                </c:pt>
                <c:pt idx="8">
                  <c:v>59.413042654998293</c:v>
                </c:pt>
                <c:pt idx="9">
                  <c:v>59.383471081883521</c:v>
                </c:pt>
                <c:pt idx="10">
                  <c:v>59.400352627993009</c:v>
                </c:pt>
                <c:pt idx="11">
                  <c:v>59.384771328469938</c:v>
                </c:pt>
                <c:pt idx="12">
                  <c:v>59.353147741783438</c:v>
                </c:pt>
                <c:pt idx="13">
                  <c:v>59.43577429212624</c:v>
                </c:pt>
                <c:pt idx="14">
                  <c:v>59.393789611273448</c:v>
                </c:pt>
                <c:pt idx="15">
                  <c:v>59.351217692974082</c:v>
                </c:pt>
                <c:pt idx="16">
                  <c:v>59.388854339808525</c:v>
                </c:pt>
                <c:pt idx="17">
                  <c:v>59.44946851261399</c:v>
                </c:pt>
                <c:pt idx="18">
                  <c:v>59.399251900436326</c:v>
                </c:pt>
                <c:pt idx="19">
                  <c:v>59.422852497678299</c:v>
                </c:pt>
                <c:pt idx="20">
                  <c:v>59.416102415487082</c:v>
                </c:pt>
                <c:pt idx="21">
                  <c:v>59.4391110942273</c:v>
                </c:pt>
                <c:pt idx="22">
                  <c:v>59.451212618695067</c:v>
                </c:pt>
                <c:pt idx="23">
                  <c:v>59.451716340408623</c:v>
                </c:pt>
                <c:pt idx="24">
                  <c:v>59.422174867134281</c:v>
                </c:pt>
                <c:pt idx="25">
                  <c:v>59.392519209805414</c:v>
                </c:pt>
                <c:pt idx="26">
                  <c:v>59.430222154901294</c:v>
                </c:pt>
                <c:pt idx="27">
                  <c:v>59.429979808299422</c:v>
                </c:pt>
                <c:pt idx="28">
                  <c:v>59.349743593795601</c:v>
                </c:pt>
                <c:pt idx="29">
                  <c:v>59.383213895820788</c:v>
                </c:pt>
                <c:pt idx="30">
                  <c:v>59.342194847676623</c:v>
                </c:pt>
                <c:pt idx="31">
                  <c:v>59.300207432935629</c:v>
                </c:pt>
                <c:pt idx="32">
                  <c:v>59.311923744355191</c:v>
                </c:pt>
                <c:pt idx="33">
                  <c:v>59.29230308635595</c:v>
                </c:pt>
                <c:pt idx="34">
                  <c:v>59.216239975870607</c:v>
                </c:pt>
                <c:pt idx="35">
                  <c:v>59.272613359079813</c:v>
                </c:pt>
                <c:pt idx="36">
                  <c:v>59.234945982322202</c:v>
                </c:pt>
                <c:pt idx="37">
                  <c:v>59.149926266673347</c:v>
                </c:pt>
                <c:pt idx="38">
                  <c:v>59.176429673205789</c:v>
                </c:pt>
                <c:pt idx="39">
                  <c:v>59.21850692666942</c:v>
                </c:pt>
                <c:pt idx="40">
                  <c:v>59.165665105422391</c:v>
                </c:pt>
                <c:pt idx="41">
                  <c:v>59.206527346401209</c:v>
                </c:pt>
                <c:pt idx="42">
                  <c:v>59.185948609329849</c:v>
                </c:pt>
                <c:pt idx="43">
                  <c:v>59.160180044288978</c:v>
                </c:pt>
                <c:pt idx="44">
                  <c:v>59.205495798398545</c:v>
                </c:pt>
                <c:pt idx="45">
                  <c:v>59.172884757211541</c:v>
                </c:pt>
                <c:pt idx="46">
                  <c:v>59.122147284502404</c:v>
                </c:pt>
                <c:pt idx="47">
                  <c:v>59.163610395663582</c:v>
                </c:pt>
                <c:pt idx="48">
                  <c:v>59.141531013040328</c:v>
                </c:pt>
                <c:pt idx="49">
                  <c:v>59.08897858830597</c:v>
                </c:pt>
                <c:pt idx="50">
                  <c:v>59.201073836061276</c:v>
                </c:pt>
                <c:pt idx="51">
                  <c:v>59.223314915865124</c:v>
                </c:pt>
                <c:pt idx="52">
                  <c:v>59.233819932055063</c:v>
                </c:pt>
                <c:pt idx="53">
                  <c:v>59.293042181091742</c:v>
                </c:pt>
                <c:pt idx="54">
                  <c:v>59.320620771006546</c:v>
                </c:pt>
                <c:pt idx="55">
                  <c:v>59.314021208462677</c:v>
                </c:pt>
                <c:pt idx="56">
                  <c:v>59.374520087737146</c:v>
                </c:pt>
                <c:pt idx="57">
                  <c:v>59.336200116068106</c:v>
                </c:pt>
                <c:pt idx="58">
                  <c:v>59.271562100631044</c:v>
                </c:pt>
                <c:pt idx="59">
                  <c:v>59.312358241247118</c:v>
                </c:pt>
                <c:pt idx="60">
                  <c:v>59.334827495161257</c:v>
                </c:pt>
                <c:pt idx="61">
                  <c:v>59.292529838304809</c:v>
                </c:pt>
                <c:pt idx="62">
                  <c:v>59.35507576981027</c:v>
                </c:pt>
                <c:pt idx="63">
                  <c:v>59.347817192425502</c:v>
                </c:pt>
                <c:pt idx="64">
                  <c:v>59.314977205832911</c:v>
                </c:pt>
                <c:pt idx="65">
                  <c:v>59.351249337457133</c:v>
                </c:pt>
                <c:pt idx="66">
                  <c:v>59.342810575575335</c:v>
                </c:pt>
                <c:pt idx="67">
                  <c:v>59.294064669023818</c:v>
                </c:pt>
                <c:pt idx="68">
                  <c:v>59.361566868043653</c:v>
                </c:pt>
                <c:pt idx="69">
                  <c:v>59.339253874593851</c:v>
                </c:pt>
                <c:pt idx="70">
                  <c:v>59.309321709272865</c:v>
                </c:pt>
                <c:pt idx="71">
                  <c:v>59.389903521939573</c:v>
                </c:pt>
                <c:pt idx="72">
                  <c:v>59.378398553521613</c:v>
                </c:pt>
                <c:pt idx="73">
                  <c:v>59.322698345903241</c:v>
                </c:pt>
                <c:pt idx="74">
                  <c:v>59.36113556589811</c:v>
                </c:pt>
                <c:pt idx="75">
                  <c:v>59.306560935633662</c:v>
                </c:pt>
                <c:pt idx="76">
                  <c:v>59.302935231194382</c:v>
                </c:pt>
                <c:pt idx="77">
                  <c:v>59.196331045445525</c:v>
                </c:pt>
                <c:pt idx="78">
                  <c:v>59.105767216401269</c:v>
                </c:pt>
                <c:pt idx="79">
                  <c:v>59.127729876619902</c:v>
                </c:pt>
                <c:pt idx="80">
                  <c:v>59.049708103029452</c:v>
                </c:pt>
                <c:pt idx="81">
                  <c:v>59.011137025326533</c:v>
                </c:pt>
                <c:pt idx="82">
                  <c:v>59.012462100958103</c:v>
                </c:pt>
                <c:pt idx="83">
                  <c:v>58.960304541530675</c:v>
                </c:pt>
                <c:pt idx="84">
                  <c:v>58.931841937507102</c:v>
                </c:pt>
                <c:pt idx="85">
                  <c:v>58.958822059818658</c:v>
                </c:pt>
                <c:pt idx="86">
                  <c:v>58.894354025862775</c:v>
                </c:pt>
                <c:pt idx="87">
                  <c:v>58.879942940423021</c:v>
                </c:pt>
                <c:pt idx="88">
                  <c:v>58.897573029346759</c:v>
                </c:pt>
                <c:pt idx="89">
                  <c:v>58.814172316443646</c:v>
                </c:pt>
                <c:pt idx="90">
                  <c:v>58.774488798356636</c:v>
                </c:pt>
                <c:pt idx="91">
                  <c:v>58.826253888175202</c:v>
                </c:pt>
                <c:pt idx="92">
                  <c:v>58.793502121047901</c:v>
                </c:pt>
                <c:pt idx="93">
                  <c:v>58.779683138948528</c:v>
                </c:pt>
                <c:pt idx="94">
                  <c:v>58.803479081468375</c:v>
                </c:pt>
                <c:pt idx="95">
                  <c:v>58.775059763633081</c:v>
                </c:pt>
                <c:pt idx="96">
                  <c:v>58.798659315069884</c:v>
                </c:pt>
                <c:pt idx="97">
                  <c:v>58.819319626165587</c:v>
                </c:pt>
                <c:pt idx="98">
                  <c:v>58.805006215885562</c:v>
                </c:pt>
                <c:pt idx="99">
                  <c:v>58.812134189172781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29680"/>
        <c:axId val="621930240"/>
      </c:lineChart>
      <c:catAx>
        <c:axId val="6219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1930240"/>
        <c:crosses val="autoZero"/>
        <c:auto val="1"/>
        <c:lblAlgn val="ctr"/>
        <c:lblOffset val="100"/>
        <c:noMultiLvlLbl val="0"/>
      </c:catAx>
      <c:valAx>
        <c:axId val="621930240"/>
        <c:scaling>
          <c:orientation val="minMax"/>
          <c:min val="58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192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336367</xdr:colOff>
      <xdr:row>15</xdr:row>
      <xdr:rowOff>2394</xdr:rowOff>
    </xdr:from>
    <xdr:to>
      <xdr:col>34</xdr:col>
      <xdr:colOff>382348</xdr:colOff>
      <xdr:row>29</xdr:row>
      <xdr:rowOff>144857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26738" y="3104823"/>
          <a:ext cx="4922781" cy="3038063"/>
        </a:xfrm>
        <a:prstGeom prst="rect">
          <a:avLst/>
        </a:prstGeom>
      </xdr:spPr>
    </xdr:pic>
    <xdr:clientData/>
  </xdr:twoCellAnchor>
  <xdr:twoCellAnchor editAs="oneCell">
    <xdr:from>
      <xdr:col>23</xdr:col>
      <xdr:colOff>524692</xdr:colOff>
      <xdr:row>27</xdr:row>
      <xdr:rowOff>8396</xdr:rowOff>
    </xdr:from>
    <xdr:to>
      <xdr:col>30</xdr:col>
      <xdr:colOff>108242</xdr:colOff>
      <xdr:row>36</xdr:row>
      <xdr:rowOff>38622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86263" y="5592767"/>
          <a:ext cx="3850750" cy="1891684"/>
        </a:xfrm>
        <a:prstGeom prst="rect">
          <a:avLst/>
        </a:prstGeom>
      </xdr:spPr>
    </xdr:pic>
    <xdr:clientData/>
  </xdr:twoCellAnchor>
  <xdr:twoCellAnchor editAs="oneCell">
    <xdr:from>
      <xdr:col>24</xdr:col>
      <xdr:colOff>95793</xdr:colOff>
      <xdr:row>20</xdr:row>
      <xdr:rowOff>17281</xdr:rowOff>
    </xdr:from>
    <xdr:to>
      <xdr:col>30</xdr:col>
      <xdr:colOff>135558</xdr:colOff>
      <xdr:row>24</xdr:row>
      <xdr:rowOff>185057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66964" y="4153852"/>
          <a:ext cx="3697365" cy="995091"/>
        </a:xfrm>
        <a:prstGeom prst="rect">
          <a:avLst/>
        </a:prstGeom>
      </xdr:spPr>
    </xdr:pic>
    <xdr:clientData/>
  </xdr:twoCellAnchor>
  <xdr:twoCellAnchor editAs="oneCell">
    <xdr:from>
      <xdr:col>24</xdr:col>
      <xdr:colOff>579120</xdr:colOff>
      <xdr:row>0</xdr:row>
      <xdr:rowOff>102179</xdr:rowOff>
    </xdr:from>
    <xdr:to>
      <xdr:col>33</xdr:col>
      <xdr:colOff>290345</xdr:colOff>
      <xdr:row>16</xdr:row>
      <xdr:rowOff>107874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0291" y="102179"/>
          <a:ext cx="5197625" cy="3314952"/>
        </a:xfrm>
        <a:prstGeom prst="rect">
          <a:avLst/>
        </a:prstGeom>
      </xdr:spPr>
    </xdr:pic>
    <xdr:clientData/>
  </xdr:twoCellAnchor>
  <xdr:twoCellAnchor>
    <xdr:from>
      <xdr:col>21</xdr:col>
      <xdr:colOff>536651</xdr:colOff>
      <xdr:row>44</xdr:row>
      <xdr:rowOff>25321</xdr:rowOff>
    </xdr:from>
    <xdr:to>
      <xdr:col>37</xdr:col>
      <xdr:colOff>62868</xdr:colOff>
      <xdr:row>70</xdr:row>
      <xdr:rowOff>12994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513362</xdr:colOff>
      <xdr:row>70</xdr:row>
      <xdr:rowOff>149681</xdr:rowOff>
    </xdr:from>
    <xdr:to>
      <xdr:col>36</xdr:col>
      <xdr:colOff>603662</xdr:colOff>
      <xdr:row>100</xdr:row>
      <xdr:rowOff>29688</xdr:rowOff>
    </xdr:to>
    <xdr:pic>
      <xdr:nvPicPr>
        <xdr:cNvPr id="8" name="圖片 7"/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0407" y="14696954"/>
          <a:ext cx="10481210" cy="611455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513362</xdr:colOff>
      <xdr:row>70</xdr:row>
      <xdr:rowOff>149681</xdr:rowOff>
    </xdr:from>
    <xdr:to>
      <xdr:col>36</xdr:col>
      <xdr:colOff>603662</xdr:colOff>
      <xdr:row>100</xdr:row>
      <xdr:rowOff>29688</xdr:rowOff>
    </xdr:to>
    <xdr:pic>
      <xdr:nvPicPr>
        <xdr:cNvPr id="7" name="圖片 6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8802" y="14551481"/>
          <a:ext cx="9234300" cy="6052207"/>
        </a:xfrm>
        <a:prstGeom prst="rect">
          <a:avLst/>
        </a:prstGeom>
        <a:noFill/>
      </xdr:spPr>
    </xdr:pic>
    <xdr:clientData/>
  </xdr:twoCellAnchor>
  <xdr:twoCellAnchor>
    <xdr:from>
      <xdr:col>10</xdr:col>
      <xdr:colOff>381000</xdr:colOff>
      <xdr:row>70</xdr:row>
      <xdr:rowOff>119743</xdr:rowOff>
    </xdr:from>
    <xdr:to>
      <xdr:col>20</xdr:col>
      <xdr:colOff>130628</xdr:colOff>
      <xdr:row>90</xdr:row>
      <xdr:rowOff>81643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513362</xdr:colOff>
      <xdr:row>70</xdr:row>
      <xdr:rowOff>149681</xdr:rowOff>
    </xdr:from>
    <xdr:to>
      <xdr:col>36</xdr:col>
      <xdr:colOff>603662</xdr:colOff>
      <xdr:row>100</xdr:row>
      <xdr:rowOff>29688</xdr:rowOff>
    </xdr:to>
    <xdr:pic>
      <xdr:nvPicPr>
        <xdr:cNvPr id="2" name="圖片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6502" y="14551481"/>
          <a:ext cx="9234300" cy="6052207"/>
        </a:xfrm>
        <a:prstGeom prst="rect">
          <a:avLst/>
        </a:prstGeom>
        <a:noFill/>
      </xdr:spPr>
    </xdr:pic>
    <xdr:clientData/>
  </xdr:twoCellAnchor>
  <xdr:twoCellAnchor>
    <xdr:from>
      <xdr:col>18</xdr:col>
      <xdr:colOff>401781</xdr:colOff>
      <xdr:row>30</xdr:row>
      <xdr:rowOff>55419</xdr:rowOff>
    </xdr:from>
    <xdr:to>
      <xdr:col>31</xdr:col>
      <xdr:colOff>235528</xdr:colOff>
      <xdr:row>57</xdr:row>
      <xdr:rowOff>27710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369182</xdr:colOff>
      <xdr:row>3</xdr:row>
      <xdr:rowOff>26893</xdr:rowOff>
    </xdr:from>
    <xdr:to>
      <xdr:col>31</xdr:col>
      <xdr:colOff>179294</xdr:colOff>
      <xdr:row>28</xdr:row>
      <xdr:rowOff>118170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513362</xdr:colOff>
      <xdr:row>70</xdr:row>
      <xdr:rowOff>149681</xdr:rowOff>
    </xdr:from>
    <xdr:to>
      <xdr:col>36</xdr:col>
      <xdr:colOff>603662</xdr:colOff>
      <xdr:row>100</xdr:row>
      <xdr:rowOff>29688</xdr:rowOff>
    </xdr:to>
    <xdr:pic>
      <xdr:nvPicPr>
        <xdr:cNvPr id="2" name="圖片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5102" y="14551481"/>
          <a:ext cx="9234300" cy="6052207"/>
        </a:xfrm>
        <a:prstGeom prst="rect">
          <a:avLst/>
        </a:prstGeom>
        <a:noFill/>
      </xdr:spPr>
    </xdr:pic>
    <xdr:clientData/>
  </xdr:twoCellAnchor>
  <xdr:twoCellAnchor>
    <xdr:from>
      <xdr:col>17</xdr:col>
      <xdr:colOff>380998</xdr:colOff>
      <xdr:row>2</xdr:row>
      <xdr:rowOff>59871</xdr:rowOff>
    </xdr:from>
    <xdr:to>
      <xdr:col>28</xdr:col>
      <xdr:colOff>500741</xdr:colOff>
      <xdr:row>26</xdr:row>
      <xdr:rowOff>97970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88" zoomScale="70" zoomScaleNormal="70" workbookViewId="0">
      <selection activeCell="B102" sqref="B102:F103"/>
    </sheetView>
  </sheetViews>
  <sheetFormatPr defaultRowHeight="16.2" x14ac:dyDescent="0.3"/>
  <cols>
    <col min="9" max="9" width="12.44140625" customWidth="1"/>
  </cols>
  <sheetData>
    <row r="1" spans="2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I1" s="1" t="s">
        <v>7</v>
      </c>
      <c r="J1">
        <f>D103</f>
        <v>0.39688093698923704</v>
      </c>
      <c r="M1" s="1" t="s">
        <v>2</v>
      </c>
      <c r="N1" s="1"/>
      <c r="O1" t="s">
        <v>27</v>
      </c>
      <c r="P1" t="s">
        <v>28</v>
      </c>
      <c r="Q1" t="s">
        <v>29</v>
      </c>
      <c r="R1" t="s">
        <v>28</v>
      </c>
      <c r="S1" t="s">
        <v>29</v>
      </c>
      <c r="T1" t="s">
        <v>30</v>
      </c>
      <c r="U1" t="s">
        <v>31</v>
      </c>
    </row>
    <row r="2" spans="2:21" x14ac:dyDescent="0.3">
      <c r="B2">
        <v>60.516199999999998</v>
      </c>
      <c r="C2">
        <v>59.837000000000003</v>
      </c>
      <c r="D2">
        <v>59.335299999999997</v>
      </c>
      <c r="E2">
        <v>60.615400000000001</v>
      </c>
      <c r="F2">
        <v>59.590299999999999</v>
      </c>
      <c r="G2">
        <f>_xlfn.STDEV.S(B2:F2)</f>
        <v>0.56550642171420185</v>
      </c>
      <c r="I2" t="s">
        <v>8</v>
      </c>
      <c r="J2">
        <f>1</f>
        <v>1</v>
      </c>
      <c r="L2">
        <v>1</v>
      </c>
      <c r="M2">
        <v>59.335299999999997</v>
      </c>
      <c r="N2">
        <f>M2-$J$25</f>
        <v>-0.1647000000000034</v>
      </c>
      <c r="O2">
        <f>MAX(0,M2-($J$25+$J$7))</f>
        <v>0</v>
      </c>
      <c r="P2">
        <v>0</v>
      </c>
      <c r="Q2">
        <f>MAX(0,($J$25-$J$7-M2))</f>
        <v>0</v>
      </c>
      <c r="R2">
        <v>0</v>
      </c>
      <c r="S2">
        <f>Q2*-1</f>
        <v>0</v>
      </c>
      <c r="T2">
        <f>$J$8</f>
        <v>1.9220292750657739</v>
      </c>
      <c r="U2">
        <f>-$J$8</f>
        <v>-1.9220292750657739</v>
      </c>
    </row>
    <row r="3" spans="2:21" x14ac:dyDescent="0.3">
      <c r="B3">
        <v>61.106900000000003</v>
      </c>
      <c r="C3">
        <v>60.225099999999998</v>
      </c>
      <c r="D3">
        <v>60.0777</v>
      </c>
      <c r="E3">
        <v>61.038400000000003</v>
      </c>
      <c r="F3">
        <v>60.07</v>
      </c>
      <c r="G3">
        <f t="shared" ref="G3:G66" si="0">_xlfn.STDEV.S(B3:F3)</f>
        <v>0.52367545961215511</v>
      </c>
      <c r="I3" t="s">
        <v>9</v>
      </c>
      <c r="J3">
        <f>J2/2</f>
        <v>0.5</v>
      </c>
      <c r="L3">
        <v>2</v>
      </c>
      <c r="M3">
        <v>60.0777</v>
      </c>
      <c r="N3">
        <f t="shared" ref="N3:N66" si="1">M3-$J$25</f>
        <v>0.5777000000000001</v>
      </c>
      <c r="O3">
        <f>MAX(0,M3-($J$25+$J$7)+O2)</f>
        <v>0.37925953150538305</v>
      </c>
      <c r="P3">
        <f>IF(O3&gt;0,P2+1,0)</f>
        <v>1</v>
      </c>
      <c r="Q3">
        <f>MAX(0,($J$25-$J$7)-M3+Q2)</f>
        <v>0</v>
      </c>
      <c r="R3">
        <f>IF(Q3&gt;0,R2+1,0)</f>
        <v>0</v>
      </c>
      <c r="S3">
        <f t="shared" ref="S3:S66" si="2">Q3*-1</f>
        <v>0</v>
      </c>
      <c r="T3">
        <f t="shared" ref="T3:T66" si="3">$J$8</f>
        <v>1.9220292750657739</v>
      </c>
      <c r="U3">
        <f t="shared" ref="U3:U66" si="4">-$J$8</f>
        <v>-1.9220292750657739</v>
      </c>
    </row>
    <row r="4" spans="2:21" x14ac:dyDescent="0.3">
      <c r="B4">
        <v>60.427300000000002</v>
      </c>
      <c r="C4">
        <v>60.0916</v>
      </c>
      <c r="D4">
        <v>59.5779</v>
      </c>
      <c r="E4">
        <v>59.667000000000002</v>
      </c>
      <c r="F4">
        <v>59.665199999999999</v>
      </c>
      <c r="G4">
        <f t="shared" si="0"/>
        <v>0.3629449338398329</v>
      </c>
      <c r="I4" t="s">
        <v>13</v>
      </c>
      <c r="J4">
        <f>(EXP(2*J3*J5)-1-2*J3*J5)/(2*J3)^2</f>
        <v>400.00043500246267</v>
      </c>
      <c r="L4">
        <v>3</v>
      </c>
      <c r="M4">
        <v>59.5779</v>
      </c>
      <c r="N4">
        <f t="shared" si="1"/>
        <v>7.7899999999999636E-2</v>
      </c>
      <c r="O4">
        <f t="shared" ref="O4:O67" si="5">MAX(0,M4-($J$25+$J$7)+O3)</f>
        <v>0.25871906301076564</v>
      </c>
      <c r="P4">
        <f t="shared" ref="P4:P67" si="6">IF(O4&gt;0,P3+1,0)</f>
        <v>2</v>
      </c>
      <c r="Q4">
        <f t="shared" ref="Q4:Q67" si="7">MAX(0,($J$25-$J$7)-M4+Q3)</f>
        <v>0</v>
      </c>
      <c r="R4">
        <f t="shared" ref="R4:R67" si="8">IF(Q4&gt;0,R3+1,0)</f>
        <v>0</v>
      </c>
      <c r="S4">
        <f t="shared" si="2"/>
        <v>0</v>
      </c>
      <c r="T4">
        <f t="shared" si="3"/>
        <v>1.9220292750657739</v>
      </c>
      <c r="U4">
        <f t="shared" si="4"/>
        <v>-1.9220292750657739</v>
      </c>
    </row>
    <row r="5" spans="2:21" x14ac:dyDescent="0.3">
      <c r="B5">
        <v>60.457299999999996</v>
      </c>
      <c r="C5">
        <v>60.156100000000002</v>
      </c>
      <c r="D5">
        <v>59.511000000000003</v>
      </c>
      <c r="E5">
        <v>60.530099999999997</v>
      </c>
      <c r="F5">
        <v>59.5017</v>
      </c>
      <c r="G5">
        <f t="shared" si="0"/>
        <v>0.49925962985204214</v>
      </c>
      <c r="I5" t="s">
        <v>11</v>
      </c>
      <c r="J5">
        <v>6.0088359639704674</v>
      </c>
      <c r="L5">
        <v>4</v>
      </c>
      <c r="M5">
        <v>59.511000000000003</v>
      </c>
      <c r="N5">
        <f t="shared" si="1"/>
        <v>1.1000000000002785E-2</v>
      </c>
      <c r="O5">
        <f t="shared" si="5"/>
        <v>7.1278594516151372E-2</v>
      </c>
      <c r="P5">
        <f t="shared" si="6"/>
        <v>3</v>
      </c>
      <c r="Q5">
        <f t="shared" si="7"/>
        <v>0</v>
      </c>
      <c r="R5">
        <f t="shared" si="8"/>
        <v>0</v>
      </c>
      <c r="S5">
        <f t="shared" si="2"/>
        <v>0</v>
      </c>
      <c r="T5">
        <f t="shared" si="3"/>
        <v>1.9220292750657739</v>
      </c>
      <c r="U5">
        <f t="shared" si="4"/>
        <v>-1.9220292750657739</v>
      </c>
    </row>
    <row r="6" spans="2:21" x14ac:dyDescent="0.3">
      <c r="B6">
        <v>61.0794</v>
      </c>
      <c r="C6">
        <v>60.097000000000001</v>
      </c>
      <c r="D6">
        <v>59.872399999999999</v>
      </c>
      <c r="E6">
        <v>61.0229</v>
      </c>
      <c r="F6">
        <v>60.169800000000002</v>
      </c>
      <c r="G6">
        <f t="shared" si="0"/>
        <v>0.56149067668127817</v>
      </c>
      <c r="I6" t="s">
        <v>10</v>
      </c>
      <c r="J6">
        <f>J5-1.166</f>
        <v>4.842835963970467</v>
      </c>
      <c r="L6">
        <v>5</v>
      </c>
      <c r="M6">
        <v>59.872399999999999</v>
      </c>
      <c r="N6">
        <f t="shared" si="1"/>
        <v>0.37239999999999895</v>
      </c>
      <c r="O6">
        <f t="shared" si="5"/>
        <v>0.24523812602153328</v>
      </c>
      <c r="P6">
        <f t="shared" si="6"/>
        <v>4</v>
      </c>
      <c r="Q6">
        <f t="shared" si="7"/>
        <v>0</v>
      </c>
      <c r="R6">
        <f t="shared" si="8"/>
        <v>0</v>
      </c>
      <c r="S6">
        <f t="shared" si="2"/>
        <v>0</v>
      </c>
      <c r="T6">
        <f t="shared" si="3"/>
        <v>1.9220292750657739</v>
      </c>
      <c r="U6">
        <f t="shared" si="4"/>
        <v>-1.9220292750657739</v>
      </c>
    </row>
    <row r="7" spans="2:21" x14ac:dyDescent="0.3">
      <c r="B7">
        <v>60.7286</v>
      </c>
      <c r="C7">
        <v>60.662100000000002</v>
      </c>
      <c r="D7">
        <v>59.889200000000002</v>
      </c>
      <c r="E7">
        <v>60.115900000000003</v>
      </c>
      <c r="F7">
        <v>60.032899999999998</v>
      </c>
      <c r="G7">
        <f t="shared" si="0"/>
        <v>0.38333715316937383</v>
      </c>
      <c r="I7" t="s">
        <v>14</v>
      </c>
      <c r="J7">
        <f>J3*J1</f>
        <v>0.19844046849461852</v>
      </c>
      <c r="L7">
        <v>6</v>
      </c>
      <c r="M7">
        <v>59.889200000000002</v>
      </c>
      <c r="N7">
        <f t="shared" si="1"/>
        <v>0.38920000000000243</v>
      </c>
      <c r="O7">
        <f t="shared" si="5"/>
        <v>0.43599765752691866</v>
      </c>
      <c r="P7">
        <f t="shared" si="6"/>
        <v>5</v>
      </c>
      <c r="Q7">
        <f t="shared" si="7"/>
        <v>0</v>
      </c>
      <c r="R7">
        <f t="shared" si="8"/>
        <v>0</v>
      </c>
      <c r="S7">
        <f t="shared" si="2"/>
        <v>0</v>
      </c>
      <c r="T7">
        <f t="shared" si="3"/>
        <v>1.9220292750657739</v>
      </c>
      <c r="U7">
        <f t="shared" si="4"/>
        <v>-1.9220292750657739</v>
      </c>
    </row>
    <row r="8" spans="2:21" x14ac:dyDescent="0.3">
      <c r="B8">
        <v>60.170299999999997</v>
      </c>
      <c r="C8">
        <v>59.463700000000003</v>
      </c>
      <c r="D8">
        <v>58.837899999999998</v>
      </c>
      <c r="E8">
        <v>60.259700000000002</v>
      </c>
      <c r="F8">
        <v>59.642600000000002</v>
      </c>
      <c r="G8">
        <f t="shared" si="0"/>
        <v>0.57741447678422531</v>
      </c>
      <c r="I8" t="s">
        <v>15</v>
      </c>
      <c r="J8">
        <f>J6*J1</f>
        <v>1.9220292750657739</v>
      </c>
      <c r="L8">
        <v>7</v>
      </c>
      <c r="M8">
        <v>58.837899999999998</v>
      </c>
      <c r="N8">
        <f t="shared" si="1"/>
        <v>-0.66210000000000235</v>
      </c>
      <c r="O8">
        <f t="shared" si="5"/>
        <v>0</v>
      </c>
      <c r="P8">
        <f t="shared" si="6"/>
        <v>0</v>
      </c>
      <c r="Q8">
        <f t="shared" si="7"/>
        <v>0.4636595315053853</v>
      </c>
      <c r="R8">
        <f t="shared" si="8"/>
        <v>1</v>
      </c>
      <c r="S8">
        <f t="shared" si="2"/>
        <v>-0.4636595315053853</v>
      </c>
      <c r="T8">
        <f t="shared" si="3"/>
        <v>1.9220292750657739</v>
      </c>
      <c r="U8">
        <f t="shared" si="4"/>
        <v>-1.9220292750657739</v>
      </c>
    </row>
    <row r="9" spans="2:21" x14ac:dyDescent="0.3">
      <c r="B9">
        <v>60.516500000000001</v>
      </c>
      <c r="C9">
        <v>59.726900000000001</v>
      </c>
      <c r="D9">
        <v>59.354399999999998</v>
      </c>
      <c r="E9">
        <v>60.472499999999997</v>
      </c>
      <c r="F9">
        <v>59.7791</v>
      </c>
      <c r="G9">
        <f t="shared" si="0"/>
        <v>0.50637738101143481</v>
      </c>
      <c r="I9" t="s">
        <v>24</v>
      </c>
      <c r="J9">
        <v>59.5</v>
      </c>
      <c r="L9">
        <v>8</v>
      </c>
      <c r="M9">
        <v>59.354399999999998</v>
      </c>
      <c r="N9">
        <f t="shared" si="1"/>
        <v>-0.14560000000000173</v>
      </c>
      <c r="O9">
        <f t="shared" si="5"/>
        <v>0</v>
      </c>
      <c r="P9">
        <f t="shared" si="6"/>
        <v>0</v>
      </c>
      <c r="Q9">
        <f t="shared" si="7"/>
        <v>0.41081906301076998</v>
      </c>
      <c r="R9">
        <f t="shared" si="8"/>
        <v>2</v>
      </c>
      <c r="S9">
        <f t="shared" si="2"/>
        <v>-0.41081906301076998</v>
      </c>
      <c r="T9">
        <f t="shared" si="3"/>
        <v>1.9220292750657739</v>
      </c>
      <c r="U9">
        <f t="shared" si="4"/>
        <v>-1.9220292750657739</v>
      </c>
    </row>
    <row r="10" spans="2:21" x14ac:dyDescent="0.3">
      <c r="B10">
        <v>60.283299999999997</v>
      </c>
      <c r="C10">
        <v>60.021900000000002</v>
      </c>
      <c r="D10">
        <v>59.150199999999998</v>
      </c>
      <c r="E10">
        <v>59.585599999999999</v>
      </c>
      <c r="F10">
        <v>59.389200000000002</v>
      </c>
      <c r="G10">
        <f t="shared" si="0"/>
        <v>0.46228998799454835</v>
      </c>
      <c r="I10" t="s">
        <v>12</v>
      </c>
      <c r="J10">
        <f>((J2^2/2)/(EXP(-J2*J5)-1+J2*J5)+((3*J2)^2/2)/(EXP(3*J2*J5)-1-3*J2*J5))^(-1)</f>
        <v>10.022579116536459</v>
      </c>
      <c r="L10">
        <v>9</v>
      </c>
      <c r="M10">
        <v>59.150199999999998</v>
      </c>
      <c r="N10">
        <f t="shared" si="1"/>
        <v>-0.34980000000000189</v>
      </c>
      <c r="O10">
        <f t="shared" si="5"/>
        <v>0</v>
      </c>
      <c r="P10">
        <f t="shared" si="6"/>
        <v>0</v>
      </c>
      <c r="Q10">
        <f t="shared" si="7"/>
        <v>0.56217859451615482</v>
      </c>
      <c r="R10">
        <f t="shared" si="8"/>
        <v>3</v>
      </c>
      <c r="S10">
        <f t="shared" si="2"/>
        <v>-0.56217859451615482</v>
      </c>
      <c r="T10">
        <f t="shared" si="3"/>
        <v>1.9220292750657739</v>
      </c>
      <c r="U10">
        <f t="shared" si="4"/>
        <v>-1.9220292750657739</v>
      </c>
    </row>
    <row r="11" spans="2:21" x14ac:dyDescent="0.3">
      <c r="B11">
        <v>60.223100000000002</v>
      </c>
      <c r="C11">
        <v>59.809100000000001</v>
      </c>
      <c r="D11">
        <v>59.1907</v>
      </c>
      <c r="E11">
        <v>60.521099999999997</v>
      </c>
      <c r="F11">
        <v>59.820999999999998</v>
      </c>
      <c r="G11">
        <f t="shared" si="0"/>
        <v>0.50172804386440228</v>
      </c>
      <c r="L11">
        <v>10</v>
      </c>
      <c r="M11">
        <v>59.1907</v>
      </c>
      <c r="N11">
        <f t="shared" si="1"/>
        <v>-0.30930000000000035</v>
      </c>
      <c r="O11">
        <f t="shared" si="5"/>
        <v>0</v>
      </c>
      <c r="P11">
        <f t="shared" si="6"/>
        <v>0</v>
      </c>
      <c r="Q11">
        <f t="shared" si="7"/>
        <v>0.67303812602153812</v>
      </c>
      <c r="R11">
        <f t="shared" si="8"/>
        <v>4</v>
      </c>
      <c r="S11">
        <f t="shared" si="2"/>
        <v>-0.67303812602153812</v>
      </c>
      <c r="T11">
        <f t="shared" si="3"/>
        <v>1.9220292750657739</v>
      </c>
      <c r="U11">
        <f t="shared" si="4"/>
        <v>-1.9220292750657739</v>
      </c>
    </row>
    <row r="12" spans="2:21" x14ac:dyDescent="0.3">
      <c r="B12">
        <v>60.607799999999997</v>
      </c>
      <c r="C12">
        <v>59.689</v>
      </c>
      <c r="D12">
        <v>59.510399999999997</v>
      </c>
      <c r="E12">
        <v>60.459400000000002</v>
      </c>
      <c r="F12">
        <v>59.685299999999998</v>
      </c>
      <c r="G12">
        <f t="shared" si="0"/>
        <v>0.50385308573035525</v>
      </c>
      <c r="L12">
        <v>11</v>
      </c>
      <c r="M12">
        <v>59.510399999999997</v>
      </c>
      <c r="N12">
        <f t="shared" si="1"/>
        <v>1.0399999999997078E-2</v>
      </c>
      <c r="O12">
        <f t="shared" si="5"/>
        <v>0</v>
      </c>
      <c r="P12">
        <f t="shared" si="6"/>
        <v>0</v>
      </c>
      <c r="Q12">
        <f t="shared" si="7"/>
        <v>0.46419765752692399</v>
      </c>
      <c r="R12">
        <f t="shared" si="8"/>
        <v>5</v>
      </c>
      <c r="S12">
        <f t="shared" si="2"/>
        <v>-0.46419765752692399</v>
      </c>
      <c r="T12">
        <f t="shared" si="3"/>
        <v>1.9220292750657739</v>
      </c>
      <c r="U12">
        <f t="shared" si="4"/>
        <v>-1.9220292750657739</v>
      </c>
    </row>
    <row r="13" spans="2:21" x14ac:dyDescent="0.3">
      <c r="B13">
        <v>60.058399999999999</v>
      </c>
      <c r="C13">
        <v>60.002400000000002</v>
      </c>
      <c r="D13">
        <v>59.283200000000001</v>
      </c>
      <c r="E13">
        <v>59.548000000000002</v>
      </c>
      <c r="F13">
        <v>59.433599999999998</v>
      </c>
      <c r="G13">
        <f t="shared" si="0"/>
        <v>0.34699007478600874</v>
      </c>
      <c r="I13" t="s">
        <v>16</v>
      </c>
      <c r="L13">
        <v>12</v>
      </c>
      <c r="M13">
        <v>59.283200000000001</v>
      </c>
      <c r="N13">
        <f t="shared" si="1"/>
        <v>-0.21679999999999922</v>
      </c>
      <c r="O13">
        <f t="shared" si="5"/>
        <v>0</v>
      </c>
      <c r="P13">
        <f t="shared" si="6"/>
        <v>0</v>
      </c>
      <c r="Q13">
        <f t="shared" si="7"/>
        <v>0.48255718903230616</v>
      </c>
      <c r="R13">
        <f t="shared" si="8"/>
        <v>6</v>
      </c>
      <c r="S13">
        <f t="shared" si="2"/>
        <v>-0.48255718903230616</v>
      </c>
      <c r="T13">
        <f t="shared" si="3"/>
        <v>1.9220292750657739</v>
      </c>
      <c r="U13">
        <f t="shared" si="4"/>
        <v>-1.9220292750657739</v>
      </c>
    </row>
    <row r="14" spans="2:21" x14ac:dyDescent="0.3">
      <c r="B14">
        <v>60.370199999999997</v>
      </c>
      <c r="C14">
        <v>59.926299999999998</v>
      </c>
      <c r="D14">
        <v>59.146999999999998</v>
      </c>
      <c r="E14">
        <v>60.491199999999999</v>
      </c>
      <c r="F14">
        <v>59.708500000000001</v>
      </c>
      <c r="G14">
        <f t="shared" si="0"/>
        <v>0.54103538978517818</v>
      </c>
      <c r="I14" t="s">
        <v>23</v>
      </c>
      <c r="J14">
        <v>400</v>
      </c>
      <c r="L14">
        <v>13</v>
      </c>
      <c r="M14">
        <v>59.146999999999998</v>
      </c>
      <c r="N14">
        <f t="shared" si="1"/>
        <v>-0.35300000000000153</v>
      </c>
      <c r="O14">
        <f t="shared" si="5"/>
        <v>0</v>
      </c>
      <c r="P14">
        <f t="shared" si="6"/>
        <v>0</v>
      </c>
      <c r="Q14">
        <f t="shared" si="7"/>
        <v>0.63711672053769064</v>
      </c>
      <c r="R14">
        <f t="shared" si="8"/>
        <v>7</v>
      </c>
      <c r="S14">
        <f t="shared" si="2"/>
        <v>-0.63711672053769064</v>
      </c>
      <c r="T14">
        <f t="shared" si="3"/>
        <v>1.9220292750657739</v>
      </c>
      <c r="U14">
        <f t="shared" si="4"/>
        <v>-1.9220292750657739</v>
      </c>
    </row>
    <row r="15" spans="2:21" x14ac:dyDescent="0.3">
      <c r="B15">
        <v>60.770899999999997</v>
      </c>
      <c r="C15">
        <v>60.0212</v>
      </c>
      <c r="D15">
        <v>59.974400000000003</v>
      </c>
      <c r="E15">
        <v>60.836799999999997</v>
      </c>
      <c r="F15">
        <v>59.767600000000002</v>
      </c>
      <c r="G15">
        <f t="shared" si="0"/>
        <v>0.49339696188768489</v>
      </c>
      <c r="I15" t="s">
        <v>17</v>
      </c>
      <c r="J15">
        <v>16.3949</v>
      </c>
      <c r="L15">
        <v>14</v>
      </c>
      <c r="M15">
        <v>59.974400000000003</v>
      </c>
      <c r="N15">
        <f t="shared" si="1"/>
        <v>0.47440000000000282</v>
      </c>
      <c r="O15">
        <f t="shared" si="5"/>
        <v>0.27595953150538577</v>
      </c>
      <c r="P15">
        <f t="shared" si="6"/>
        <v>1</v>
      </c>
      <c r="Q15">
        <f t="shared" si="7"/>
        <v>0</v>
      </c>
      <c r="R15">
        <f t="shared" si="8"/>
        <v>0</v>
      </c>
      <c r="S15">
        <f t="shared" si="2"/>
        <v>0</v>
      </c>
      <c r="T15">
        <f t="shared" si="3"/>
        <v>1.9220292750657739</v>
      </c>
      <c r="U15">
        <f t="shared" si="4"/>
        <v>-1.9220292750657739</v>
      </c>
    </row>
    <row r="16" spans="2:21" x14ac:dyDescent="0.3">
      <c r="B16">
        <v>60.221299999999999</v>
      </c>
      <c r="C16">
        <v>59.915300000000002</v>
      </c>
      <c r="D16">
        <v>59.120100000000001</v>
      </c>
      <c r="E16">
        <v>59.583399999999997</v>
      </c>
      <c r="F16">
        <v>59.632399999999997</v>
      </c>
      <c r="G16">
        <f t="shared" si="0"/>
        <v>0.41000178658147346</v>
      </c>
      <c r="I16" t="s">
        <v>18</v>
      </c>
      <c r="J16">
        <v>10.022500000000001</v>
      </c>
      <c r="L16">
        <v>15</v>
      </c>
      <c r="M16">
        <v>59.120100000000001</v>
      </c>
      <c r="N16">
        <f t="shared" si="1"/>
        <v>-0.37989999999999924</v>
      </c>
      <c r="O16">
        <f t="shared" si="5"/>
        <v>0</v>
      </c>
      <c r="P16">
        <f t="shared" si="6"/>
        <v>0</v>
      </c>
      <c r="Q16">
        <f t="shared" si="7"/>
        <v>0.18145953150538219</v>
      </c>
      <c r="R16">
        <f t="shared" si="8"/>
        <v>1</v>
      </c>
      <c r="S16">
        <f t="shared" si="2"/>
        <v>-0.18145953150538219</v>
      </c>
      <c r="T16">
        <f t="shared" si="3"/>
        <v>1.9220292750657739</v>
      </c>
      <c r="U16">
        <f t="shared" si="4"/>
        <v>-1.9220292750657739</v>
      </c>
    </row>
    <row r="17" spans="2:21" x14ac:dyDescent="0.3">
      <c r="B17">
        <v>60.133099999999999</v>
      </c>
      <c r="C17">
        <v>59.7331</v>
      </c>
      <c r="D17">
        <v>59.073700000000002</v>
      </c>
      <c r="E17">
        <v>60.590499999999999</v>
      </c>
      <c r="F17">
        <v>60.035200000000003</v>
      </c>
      <c r="G17">
        <f t="shared" si="0"/>
        <v>0.56106406229591876</v>
      </c>
      <c r="I17" t="s">
        <v>19</v>
      </c>
      <c r="J17">
        <v>7.1230000000000002</v>
      </c>
      <c r="L17">
        <v>16</v>
      </c>
      <c r="M17">
        <v>59.073700000000002</v>
      </c>
      <c r="N17">
        <f t="shared" si="1"/>
        <v>-0.42629999999999768</v>
      </c>
      <c r="O17">
        <f t="shared" si="5"/>
        <v>0</v>
      </c>
      <c r="P17">
        <f t="shared" si="6"/>
        <v>0</v>
      </c>
      <c r="Q17">
        <f t="shared" si="7"/>
        <v>0.40931906301076282</v>
      </c>
      <c r="R17">
        <f t="shared" si="8"/>
        <v>2</v>
      </c>
      <c r="S17">
        <f t="shared" si="2"/>
        <v>-0.40931906301076282</v>
      </c>
      <c r="T17">
        <f t="shared" si="3"/>
        <v>1.9220292750657739</v>
      </c>
      <c r="U17">
        <f t="shared" si="4"/>
        <v>-1.9220292750657739</v>
      </c>
    </row>
    <row r="18" spans="2:21" x14ac:dyDescent="0.3">
      <c r="B18">
        <v>60.824399999999997</v>
      </c>
      <c r="C18">
        <v>60.131999999999998</v>
      </c>
      <c r="D18">
        <v>59.6342</v>
      </c>
      <c r="E18">
        <v>60.743200000000002</v>
      </c>
      <c r="F18">
        <v>59.721499999999999</v>
      </c>
      <c r="G18">
        <f t="shared" si="0"/>
        <v>0.55633754861594586</v>
      </c>
      <c r="I18" t="s">
        <v>20</v>
      </c>
      <c r="J18">
        <v>5.5087999999999999</v>
      </c>
      <c r="L18">
        <v>17</v>
      </c>
      <c r="M18">
        <v>59.6342</v>
      </c>
      <c r="N18">
        <f t="shared" si="1"/>
        <v>0.13419999999999987</v>
      </c>
      <c r="O18">
        <f t="shared" si="5"/>
        <v>0</v>
      </c>
      <c r="P18">
        <f t="shared" si="6"/>
        <v>0</v>
      </c>
      <c r="Q18">
        <f t="shared" si="7"/>
        <v>7.6678594516145893E-2</v>
      </c>
      <c r="R18">
        <f t="shared" si="8"/>
        <v>3</v>
      </c>
      <c r="S18">
        <f t="shared" si="2"/>
        <v>-7.6678594516145893E-2</v>
      </c>
      <c r="T18">
        <f t="shared" si="3"/>
        <v>1.9220292750657739</v>
      </c>
      <c r="U18">
        <f t="shared" si="4"/>
        <v>-1.9220292750657739</v>
      </c>
    </row>
    <row r="19" spans="2:21" x14ac:dyDescent="0.3">
      <c r="B19">
        <v>60.594999999999999</v>
      </c>
      <c r="C19">
        <v>60.5702</v>
      </c>
      <c r="D19">
        <v>59.8446</v>
      </c>
      <c r="E19">
        <v>60.217799999999997</v>
      </c>
      <c r="F19">
        <v>60.027500000000003</v>
      </c>
      <c r="G19">
        <f t="shared" si="0"/>
        <v>0.33031806187370299</v>
      </c>
      <c r="I19" t="s">
        <v>21</v>
      </c>
      <c r="J19">
        <v>4.4870999999999999</v>
      </c>
      <c r="L19">
        <v>18</v>
      </c>
      <c r="M19">
        <v>59.8446</v>
      </c>
      <c r="N19">
        <f t="shared" si="1"/>
        <v>0.3445999999999998</v>
      </c>
      <c r="O19">
        <f t="shared" si="5"/>
        <v>0.14615953150538274</v>
      </c>
      <c r="P19">
        <f t="shared" si="6"/>
        <v>1</v>
      </c>
      <c r="Q19">
        <f t="shared" si="7"/>
        <v>0</v>
      </c>
      <c r="R19">
        <f t="shared" si="8"/>
        <v>0</v>
      </c>
      <c r="S19">
        <f t="shared" si="2"/>
        <v>0</v>
      </c>
      <c r="T19">
        <f t="shared" si="3"/>
        <v>1.9220292750657739</v>
      </c>
      <c r="U19">
        <f t="shared" si="4"/>
        <v>-1.9220292750657739</v>
      </c>
    </row>
    <row r="20" spans="2:21" x14ac:dyDescent="0.3">
      <c r="B20">
        <v>60.151899999999998</v>
      </c>
      <c r="C20">
        <v>59.484900000000003</v>
      </c>
      <c r="D20">
        <v>59.071899999999999</v>
      </c>
      <c r="E20">
        <v>60.287500000000001</v>
      </c>
      <c r="F20">
        <v>59.435400000000001</v>
      </c>
      <c r="G20">
        <f t="shared" si="0"/>
        <v>0.51459326851407572</v>
      </c>
      <c r="I20" t="s">
        <v>22</v>
      </c>
      <c r="J20">
        <v>3.7835999999999999</v>
      </c>
      <c r="L20">
        <v>19</v>
      </c>
      <c r="M20">
        <v>59.071899999999999</v>
      </c>
      <c r="N20">
        <f t="shared" si="1"/>
        <v>-0.42810000000000059</v>
      </c>
      <c r="O20">
        <f t="shared" si="5"/>
        <v>0</v>
      </c>
      <c r="P20">
        <f t="shared" si="6"/>
        <v>0</v>
      </c>
      <c r="Q20">
        <f t="shared" si="7"/>
        <v>0.22965953150538354</v>
      </c>
      <c r="R20">
        <f t="shared" si="8"/>
        <v>1</v>
      </c>
      <c r="S20">
        <f t="shared" si="2"/>
        <v>-0.22965953150538354</v>
      </c>
      <c r="T20">
        <f t="shared" si="3"/>
        <v>1.9220292750657739</v>
      </c>
      <c r="U20">
        <f t="shared" si="4"/>
        <v>-1.9220292750657739</v>
      </c>
    </row>
    <row r="21" spans="2:21" x14ac:dyDescent="0.3">
      <c r="B21">
        <v>60.732599999999998</v>
      </c>
      <c r="C21">
        <v>59.999699999999997</v>
      </c>
      <c r="D21">
        <v>59.576700000000002</v>
      </c>
      <c r="E21">
        <v>60.825499999999998</v>
      </c>
      <c r="F21">
        <v>60.111800000000002</v>
      </c>
      <c r="G21">
        <f t="shared" si="0"/>
        <v>0.52420952204247329</v>
      </c>
      <c r="L21">
        <v>20</v>
      </c>
      <c r="M21">
        <v>59.576700000000002</v>
      </c>
      <c r="N21">
        <f t="shared" si="1"/>
        <v>7.6700000000002433E-2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0</v>
      </c>
      <c r="S21">
        <f t="shared" si="2"/>
        <v>0</v>
      </c>
      <c r="T21">
        <f t="shared" si="3"/>
        <v>1.9220292750657739</v>
      </c>
      <c r="U21">
        <f t="shared" si="4"/>
        <v>-1.9220292750657739</v>
      </c>
    </row>
    <row r="22" spans="2:21" x14ac:dyDescent="0.3">
      <c r="B22">
        <v>60.444200000000002</v>
      </c>
      <c r="C22">
        <v>60.279800000000002</v>
      </c>
      <c r="D22">
        <v>59.372100000000003</v>
      </c>
      <c r="E22">
        <v>59.849600000000002</v>
      </c>
      <c r="F22">
        <v>59.671300000000002</v>
      </c>
      <c r="G22">
        <f t="shared" si="0"/>
        <v>0.43908602232364397</v>
      </c>
      <c r="L22">
        <v>21</v>
      </c>
      <c r="M22">
        <v>59.372100000000003</v>
      </c>
      <c r="N22">
        <f t="shared" si="1"/>
        <v>-0.12789999999999679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0</v>
      </c>
      <c r="S22">
        <f t="shared" si="2"/>
        <v>0</v>
      </c>
      <c r="T22">
        <f t="shared" si="3"/>
        <v>1.9220292750657739</v>
      </c>
      <c r="U22">
        <f t="shared" si="4"/>
        <v>-1.9220292750657739</v>
      </c>
    </row>
    <row r="23" spans="2:21" x14ac:dyDescent="0.3">
      <c r="B23">
        <v>60.558</v>
      </c>
      <c r="C23">
        <v>60.230800000000002</v>
      </c>
      <c r="D23">
        <v>59.589100000000002</v>
      </c>
      <c r="E23">
        <v>60.629399999999997</v>
      </c>
      <c r="F23">
        <v>59.579500000000003</v>
      </c>
      <c r="G23">
        <f t="shared" si="0"/>
        <v>0.50930570682056753</v>
      </c>
      <c r="L23">
        <v>22</v>
      </c>
      <c r="M23">
        <v>59.589100000000002</v>
      </c>
      <c r="N23">
        <f t="shared" si="1"/>
        <v>8.9100000000001955E-2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</v>
      </c>
      <c r="S23">
        <f t="shared" si="2"/>
        <v>0</v>
      </c>
      <c r="T23">
        <f t="shared" si="3"/>
        <v>1.9220292750657739</v>
      </c>
      <c r="U23">
        <f t="shared" si="4"/>
        <v>-1.9220292750657739</v>
      </c>
    </row>
    <row r="24" spans="2:21" x14ac:dyDescent="0.3">
      <c r="B24">
        <v>60.545200000000001</v>
      </c>
      <c r="C24">
        <v>59.662999999999997</v>
      </c>
      <c r="D24">
        <v>59.530099999999997</v>
      </c>
      <c r="E24">
        <v>60.4405</v>
      </c>
      <c r="F24">
        <v>59.717300000000002</v>
      </c>
      <c r="G24">
        <f t="shared" si="0"/>
        <v>0.47524166168382298</v>
      </c>
      <c r="L24">
        <v>23</v>
      </c>
      <c r="M24">
        <v>59.530099999999997</v>
      </c>
      <c r="N24">
        <f t="shared" si="1"/>
        <v>3.0099999999997351E-2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</v>
      </c>
      <c r="S24">
        <f t="shared" si="2"/>
        <v>0</v>
      </c>
      <c r="T24">
        <f t="shared" si="3"/>
        <v>1.9220292750657739</v>
      </c>
      <c r="U24">
        <f t="shared" si="4"/>
        <v>-1.9220292750657739</v>
      </c>
    </row>
    <row r="25" spans="2:21" x14ac:dyDescent="0.3">
      <c r="B25">
        <v>60.181199999999997</v>
      </c>
      <c r="C25">
        <v>60.158499999999997</v>
      </c>
      <c r="D25">
        <v>59.454999999999998</v>
      </c>
      <c r="E25">
        <v>59.831099999999999</v>
      </c>
      <c r="F25">
        <v>59.584899999999998</v>
      </c>
      <c r="G25">
        <f t="shared" si="0"/>
        <v>0.32833557985695</v>
      </c>
      <c r="I25" t="s">
        <v>24</v>
      </c>
      <c r="J25">
        <v>59.5</v>
      </c>
      <c r="L25">
        <v>24</v>
      </c>
      <c r="M25">
        <v>59.454999999999998</v>
      </c>
      <c r="N25">
        <f t="shared" si="1"/>
        <v>-4.5000000000001705E-2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</v>
      </c>
      <c r="S25">
        <f t="shared" si="2"/>
        <v>0</v>
      </c>
      <c r="T25">
        <f t="shared" si="3"/>
        <v>1.9220292750657739</v>
      </c>
      <c r="U25">
        <f t="shared" si="4"/>
        <v>-1.9220292750657739</v>
      </c>
    </row>
    <row r="26" spans="2:21" x14ac:dyDescent="0.3">
      <c r="B26">
        <v>60.465600000000002</v>
      </c>
      <c r="C26">
        <v>59.752099999999999</v>
      </c>
      <c r="D26">
        <v>59.229599999999998</v>
      </c>
      <c r="E26">
        <v>60.378399999999999</v>
      </c>
      <c r="F26">
        <v>59.581600000000002</v>
      </c>
      <c r="G26">
        <f t="shared" si="0"/>
        <v>0.52908893203317053</v>
      </c>
      <c r="I26" t="s">
        <v>25</v>
      </c>
      <c r="J26">
        <f>D102</f>
        <v>59.197593999999981</v>
      </c>
      <c r="L26">
        <v>25</v>
      </c>
      <c r="M26">
        <v>59.229599999999998</v>
      </c>
      <c r="N26">
        <f t="shared" si="1"/>
        <v>-0.27040000000000219</v>
      </c>
      <c r="O26">
        <f t="shared" si="5"/>
        <v>0</v>
      </c>
      <c r="P26">
        <f t="shared" si="6"/>
        <v>0</v>
      </c>
      <c r="Q26">
        <f t="shared" si="7"/>
        <v>7.1959531505385144E-2</v>
      </c>
      <c r="R26">
        <f t="shared" si="8"/>
        <v>1</v>
      </c>
      <c r="S26">
        <f t="shared" si="2"/>
        <v>-7.1959531505385144E-2</v>
      </c>
      <c r="T26">
        <f t="shared" si="3"/>
        <v>1.9220292750657739</v>
      </c>
      <c r="U26">
        <f t="shared" si="4"/>
        <v>-1.9220292750657739</v>
      </c>
    </row>
    <row r="27" spans="2:21" x14ac:dyDescent="0.3">
      <c r="B27">
        <v>60.217100000000002</v>
      </c>
      <c r="C27">
        <v>59.7928</v>
      </c>
      <c r="D27">
        <v>59.199199999999998</v>
      </c>
      <c r="E27">
        <v>60.1462</v>
      </c>
      <c r="F27">
        <v>59.470599999999997</v>
      </c>
      <c r="G27">
        <f t="shared" si="0"/>
        <v>0.43510962067047143</v>
      </c>
      <c r="I27" t="s">
        <v>26</v>
      </c>
      <c r="J27">
        <f>(J26-J25)/2</f>
        <v>-0.15120300000000952</v>
      </c>
      <c r="L27">
        <v>26</v>
      </c>
      <c r="M27">
        <v>59.199199999999998</v>
      </c>
      <c r="N27">
        <f t="shared" si="1"/>
        <v>-0.3008000000000024</v>
      </c>
      <c r="O27">
        <f t="shared" si="5"/>
        <v>0</v>
      </c>
      <c r="P27">
        <f t="shared" si="6"/>
        <v>0</v>
      </c>
      <c r="Q27">
        <f t="shared" si="7"/>
        <v>0.17431906301077049</v>
      </c>
      <c r="R27">
        <f t="shared" si="8"/>
        <v>2</v>
      </c>
      <c r="S27">
        <f t="shared" si="2"/>
        <v>-0.17431906301077049</v>
      </c>
      <c r="T27">
        <f t="shared" si="3"/>
        <v>1.9220292750657739</v>
      </c>
      <c r="U27">
        <f t="shared" si="4"/>
        <v>-1.9220292750657739</v>
      </c>
    </row>
    <row r="28" spans="2:21" x14ac:dyDescent="0.3">
      <c r="B28">
        <v>60.679000000000002</v>
      </c>
      <c r="C28">
        <v>60.031199999999998</v>
      </c>
      <c r="D28">
        <v>59.676000000000002</v>
      </c>
      <c r="E28">
        <v>60.694600000000001</v>
      </c>
      <c r="F28">
        <v>59.7498</v>
      </c>
      <c r="G28">
        <f t="shared" si="0"/>
        <v>0.4934775496413189</v>
      </c>
      <c r="L28">
        <v>27</v>
      </c>
      <c r="M28">
        <v>59.676000000000002</v>
      </c>
      <c r="N28">
        <f t="shared" si="1"/>
        <v>0.17600000000000193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S28">
        <f t="shared" si="2"/>
        <v>0</v>
      </c>
      <c r="T28">
        <f t="shared" si="3"/>
        <v>1.9220292750657739</v>
      </c>
      <c r="U28">
        <f t="shared" si="4"/>
        <v>-1.9220292750657739</v>
      </c>
    </row>
    <row r="29" spans="2:21" x14ac:dyDescent="0.3">
      <c r="B29">
        <v>60.285600000000002</v>
      </c>
      <c r="C29">
        <v>60.5364</v>
      </c>
      <c r="D29">
        <v>59.428400000000003</v>
      </c>
      <c r="E29">
        <v>59.7468</v>
      </c>
      <c r="F29">
        <v>59.999400000000001</v>
      </c>
      <c r="G29">
        <f t="shared" si="0"/>
        <v>0.43592636075373947</v>
      </c>
      <c r="L29">
        <v>28</v>
      </c>
      <c r="M29">
        <v>59.428400000000003</v>
      </c>
      <c r="N29">
        <f t="shared" si="1"/>
        <v>-7.1599999999996555E-2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2"/>
        <v>0</v>
      </c>
      <c r="T29">
        <f t="shared" si="3"/>
        <v>1.9220292750657739</v>
      </c>
      <c r="U29">
        <f t="shared" si="4"/>
        <v>-1.9220292750657739</v>
      </c>
    </row>
    <row r="30" spans="2:21" x14ac:dyDescent="0.3">
      <c r="B30">
        <v>60.128700000000002</v>
      </c>
      <c r="C30">
        <v>59.5274</v>
      </c>
      <c r="D30">
        <v>58.826700000000002</v>
      </c>
      <c r="E30">
        <v>60.108899999999998</v>
      </c>
      <c r="F30">
        <v>59.313800000000001</v>
      </c>
      <c r="G30">
        <f t="shared" si="0"/>
        <v>0.55269587930434139</v>
      </c>
      <c r="L30">
        <v>29</v>
      </c>
      <c r="M30">
        <v>58.826700000000002</v>
      </c>
      <c r="N30">
        <f t="shared" si="1"/>
        <v>-0.67329999999999757</v>
      </c>
      <c r="O30">
        <f t="shared" si="5"/>
        <v>0</v>
      </c>
      <c r="P30">
        <f t="shared" si="6"/>
        <v>0</v>
      </c>
      <c r="Q30">
        <f t="shared" si="7"/>
        <v>0.47485953150538052</v>
      </c>
      <c r="R30">
        <f t="shared" si="8"/>
        <v>1</v>
      </c>
      <c r="S30">
        <f t="shared" si="2"/>
        <v>-0.47485953150538052</v>
      </c>
      <c r="T30">
        <f t="shared" si="3"/>
        <v>1.9220292750657739</v>
      </c>
      <c r="U30">
        <f t="shared" si="4"/>
        <v>-1.9220292750657739</v>
      </c>
    </row>
    <row r="31" spans="2:21" x14ac:dyDescent="0.3">
      <c r="B31">
        <v>60.330100000000002</v>
      </c>
      <c r="C31">
        <v>59.691699999999997</v>
      </c>
      <c r="D31">
        <v>59.601399999999998</v>
      </c>
      <c r="E31">
        <v>60.399799999999999</v>
      </c>
      <c r="F31">
        <v>59.7271</v>
      </c>
      <c r="G31">
        <f t="shared" si="0"/>
        <v>0.38233535933784718</v>
      </c>
      <c r="L31">
        <v>30</v>
      </c>
      <c r="M31">
        <v>59.601399999999998</v>
      </c>
      <c r="N31">
        <f t="shared" si="1"/>
        <v>0.10139999999999816</v>
      </c>
      <c r="O31">
        <f t="shared" si="5"/>
        <v>0</v>
      </c>
      <c r="P31">
        <f t="shared" si="6"/>
        <v>0</v>
      </c>
      <c r="Q31">
        <f t="shared" si="7"/>
        <v>0.17501906301076531</v>
      </c>
      <c r="R31">
        <f t="shared" si="8"/>
        <v>2</v>
      </c>
      <c r="S31">
        <f t="shared" si="2"/>
        <v>-0.17501906301076531</v>
      </c>
      <c r="T31">
        <f t="shared" si="3"/>
        <v>1.9220292750657739</v>
      </c>
      <c r="U31">
        <f t="shared" si="4"/>
        <v>-1.9220292750657739</v>
      </c>
    </row>
    <row r="32" spans="2:21" x14ac:dyDescent="0.3">
      <c r="B32">
        <v>60.087899999999998</v>
      </c>
      <c r="C32">
        <v>60.096299999999999</v>
      </c>
      <c r="D32">
        <v>59.074800000000003</v>
      </c>
      <c r="E32">
        <v>59.528700000000001</v>
      </c>
      <c r="F32">
        <v>59.509300000000003</v>
      </c>
      <c r="G32">
        <f t="shared" si="0"/>
        <v>0.43470205888631136</v>
      </c>
      <c r="L32">
        <v>31</v>
      </c>
      <c r="M32">
        <v>59.074800000000003</v>
      </c>
      <c r="N32">
        <f t="shared" si="1"/>
        <v>-0.42519999999999669</v>
      </c>
      <c r="O32">
        <f t="shared" si="5"/>
        <v>0</v>
      </c>
      <c r="P32">
        <f t="shared" si="6"/>
        <v>0</v>
      </c>
      <c r="Q32">
        <f t="shared" si="7"/>
        <v>0.40177859451614495</v>
      </c>
      <c r="R32">
        <f t="shared" si="8"/>
        <v>3</v>
      </c>
      <c r="S32">
        <f t="shared" si="2"/>
        <v>-0.40177859451614495</v>
      </c>
      <c r="T32">
        <f t="shared" si="3"/>
        <v>1.9220292750657739</v>
      </c>
      <c r="U32">
        <f t="shared" si="4"/>
        <v>-1.9220292750657739</v>
      </c>
    </row>
    <row r="33" spans="2:21" x14ac:dyDescent="0.3">
      <c r="B33">
        <v>60.072699999999998</v>
      </c>
      <c r="C33">
        <v>59.9255</v>
      </c>
      <c r="D33">
        <v>59.026499999999999</v>
      </c>
      <c r="E33">
        <v>60.218499999999999</v>
      </c>
      <c r="F33">
        <v>59.355400000000003</v>
      </c>
      <c r="G33">
        <f t="shared" si="0"/>
        <v>0.50719937105639157</v>
      </c>
      <c r="L33">
        <v>32</v>
      </c>
      <c r="M33">
        <v>59.026499999999999</v>
      </c>
      <c r="N33">
        <f t="shared" si="1"/>
        <v>-0.47350000000000136</v>
      </c>
      <c r="O33">
        <f t="shared" si="5"/>
        <v>0</v>
      </c>
      <c r="P33">
        <f t="shared" si="6"/>
        <v>0</v>
      </c>
      <c r="Q33">
        <f t="shared" si="7"/>
        <v>0.67683812602152926</v>
      </c>
      <c r="R33">
        <f t="shared" si="8"/>
        <v>4</v>
      </c>
      <c r="S33">
        <f t="shared" si="2"/>
        <v>-0.67683812602152926</v>
      </c>
      <c r="T33">
        <f t="shared" si="3"/>
        <v>1.9220292750657739</v>
      </c>
      <c r="U33">
        <f t="shared" si="4"/>
        <v>-1.9220292750657739</v>
      </c>
    </row>
    <row r="34" spans="2:21" x14ac:dyDescent="0.3">
      <c r="B34">
        <v>60.497999999999998</v>
      </c>
      <c r="C34">
        <v>59.767499999999998</v>
      </c>
      <c r="D34">
        <v>59.388300000000001</v>
      </c>
      <c r="E34">
        <v>60.524299999999997</v>
      </c>
      <c r="F34">
        <v>59.789499999999997</v>
      </c>
      <c r="G34">
        <f t="shared" si="0"/>
        <v>0.49880555530186182</v>
      </c>
      <c r="L34">
        <v>33</v>
      </c>
      <c r="M34">
        <v>59.388300000000001</v>
      </c>
      <c r="N34">
        <f t="shared" si="1"/>
        <v>-0.11169999999999902</v>
      </c>
      <c r="O34">
        <f t="shared" si="5"/>
        <v>0</v>
      </c>
      <c r="P34">
        <f t="shared" si="6"/>
        <v>0</v>
      </c>
      <c r="Q34">
        <f t="shared" si="7"/>
        <v>0.59009765752691123</v>
      </c>
      <c r="R34">
        <f t="shared" si="8"/>
        <v>5</v>
      </c>
      <c r="S34">
        <f t="shared" si="2"/>
        <v>-0.59009765752691123</v>
      </c>
      <c r="T34">
        <f t="shared" si="3"/>
        <v>1.9220292750657739</v>
      </c>
      <c r="U34">
        <f t="shared" si="4"/>
        <v>-1.9220292750657739</v>
      </c>
    </row>
    <row r="35" spans="2:21" x14ac:dyDescent="0.3">
      <c r="B35">
        <v>59.4544</v>
      </c>
      <c r="C35">
        <v>60.015999999999998</v>
      </c>
      <c r="D35">
        <v>59.164400000000001</v>
      </c>
      <c r="E35">
        <v>59.392499999999998</v>
      </c>
      <c r="F35">
        <v>59.582299999999996</v>
      </c>
      <c r="G35">
        <f t="shared" si="0"/>
        <v>0.31499596346619979</v>
      </c>
      <c r="L35">
        <v>34</v>
      </c>
      <c r="M35">
        <v>59.164400000000001</v>
      </c>
      <c r="N35">
        <f t="shared" si="1"/>
        <v>-0.33559999999999945</v>
      </c>
      <c r="O35">
        <f t="shared" si="5"/>
        <v>0</v>
      </c>
      <c r="P35">
        <f t="shared" si="6"/>
        <v>0</v>
      </c>
      <c r="Q35">
        <f t="shared" si="7"/>
        <v>0.72725718903229364</v>
      </c>
      <c r="R35">
        <f t="shared" si="8"/>
        <v>6</v>
      </c>
      <c r="S35">
        <f t="shared" si="2"/>
        <v>-0.72725718903229364</v>
      </c>
      <c r="T35">
        <f t="shared" si="3"/>
        <v>1.9220292750657739</v>
      </c>
      <c r="U35">
        <f t="shared" si="4"/>
        <v>-1.9220292750657739</v>
      </c>
    </row>
    <row r="36" spans="2:21" x14ac:dyDescent="0.3">
      <c r="B36">
        <v>60.113900000000001</v>
      </c>
      <c r="C36">
        <v>59.641300000000001</v>
      </c>
      <c r="D36">
        <v>58.720399999999998</v>
      </c>
      <c r="E36">
        <v>60.139099999999999</v>
      </c>
      <c r="F36">
        <v>59.104100000000003</v>
      </c>
      <c r="G36">
        <f t="shared" si="0"/>
        <v>0.62454503280388063</v>
      </c>
      <c r="L36">
        <v>35</v>
      </c>
      <c r="M36">
        <v>58.720399999999998</v>
      </c>
      <c r="N36">
        <f t="shared" si="1"/>
        <v>-0.77960000000000207</v>
      </c>
      <c r="O36">
        <f t="shared" si="5"/>
        <v>0</v>
      </c>
      <c r="P36">
        <f t="shared" si="6"/>
        <v>0</v>
      </c>
      <c r="Q36">
        <f t="shared" si="7"/>
        <v>1.3084167205376787</v>
      </c>
      <c r="R36">
        <f t="shared" si="8"/>
        <v>7</v>
      </c>
      <c r="S36">
        <f t="shared" si="2"/>
        <v>-1.3084167205376787</v>
      </c>
      <c r="T36">
        <f t="shared" si="3"/>
        <v>1.9220292750657739</v>
      </c>
      <c r="U36">
        <f t="shared" si="4"/>
        <v>-1.9220292750657739</v>
      </c>
    </row>
    <row r="37" spans="2:21" x14ac:dyDescent="0.3">
      <c r="B37">
        <v>60.521999999999998</v>
      </c>
      <c r="C37">
        <v>60.179499999999997</v>
      </c>
      <c r="D37">
        <v>59.640099999999997</v>
      </c>
      <c r="E37">
        <v>60.554400000000001</v>
      </c>
      <c r="F37">
        <v>59.851900000000001</v>
      </c>
      <c r="G37">
        <f t="shared" si="0"/>
        <v>0.40362555295719404</v>
      </c>
      <c r="L37">
        <v>36</v>
      </c>
      <c r="M37">
        <v>59.640099999999997</v>
      </c>
      <c r="N37">
        <f t="shared" si="1"/>
        <v>0.14009999999999678</v>
      </c>
      <c r="O37">
        <f t="shared" si="5"/>
        <v>0</v>
      </c>
      <c r="P37">
        <f t="shared" si="6"/>
        <v>0</v>
      </c>
      <c r="Q37">
        <f t="shared" si="7"/>
        <v>0.96987625204306482</v>
      </c>
      <c r="R37">
        <f t="shared" si="8"/>
        <v>8</v>
      </c>
      <c r="S37">
        <f t="shared" si="2"/>
        <v>-0.96987625204306482</v>
      </c>
      <c r="T37">
        <f t="shared" si="3"/>
        <v>1.9220292750657739</v>
      </c>
      <c r="U37">
        <f t="shared" si="4"/>
        <v>-1.9220292750657739</v>
      </c>
    </row>
    <row r="38" spans="2:21" x14ac:dyDescent="0.3">
      <c r="B38">
        <v>59.7652</v>
      </c>
      <c r="C38">
        <v>59.819499999999998</v>
      </c>
      <c r="D38">
        <v>58.989400000000003</v>
      </c>
      <c r="E38">
        <v>59.115600000000001</v>
      </c>
      <c r="F38">
        <v>59.3309</v>
      </c>
      <c r="G38">
        <f t="shared" si="0"/>
        <v>0.37533882959267462</v>
      </c>
      <c r="L38">
        <v>37</v>
      </c>
      <c r="M38">
        <v>58.989400000000003</v>
      </c>
      <c r="N38">
        <f t="shared" si="1"/>
        <v>-0.51059999999999661</v>
      </c>
      <c r="O38">
        <f t="shared" si="5"/>
        <v>0</v>
      </c>
      <c r="P38">
        <f t="shared" si="6"/>
        <v>0</v>
      </c>
      <c r="Q38">
        <f t="shared" si="7"/>
        <v>1.2820357835484444</v>
      </c>
      <c r="R38">
        <f t="shared" si="8"/>
        <v>9</v>
      </c>
      <c r="S38">
        <f t="shared" si="2"/>
        <v>-1.2820357835484444</v>
      </c>
      <c r="T38">
        <f t="shared" si="3"/>
        <v>1.9220292750657739</v>
      </c>
      <c r="U38">
        <f t="shared" si="4"/>
        <v>-1.9220292750657739</v>
      </c>
    </row>
    <row r="39" spans="2:21" x14ac:dyDescent="0.3">
      <c r="B39">
        <v>59.966500000000003</v>
      </c>
      <c r="C39">
        <v>59.4009</v>
      </c>
      <c r="D39">
        <v>58.595700000000001</v>
      </c>
      <c r="E39">
        <v>59.941699999999997</v>
      </c>
      <c r="F39">
        <v>59.295400000000001</v>
      </c>
      <c r="G39">
        <f t="shared" si="0"/>
        <v>0.5621800405564038</v>
      </c>
      <c r="L39">
        <v>38</v>
      </c>
      <c r="M39">
        <v>58.595700000000001</v>
      </c>
      <c r="N39">
        <f t="shared" si="1"/>
        <v>-0.90429999999999922</v>
      </c>
      <c r="O39">
        <f t="shared" si="5"/>
        <v>0</v>
      </c>
      <c r="P39">
        <f t="shared" si="6"/>
        <v>0</v>
      </c>
      <c r="Q39">
        <f t="shared" si="7"/>
        <v>1.9878953150538266</v>
      </c>
      <c r="R39">
        <f t="shared" si="8"/>
        <v>10</v>
      </c>
      <c r="S39">
        <f t="shared" si="2"/>
        <v>-1.9878953150538266</v>
      </c>
      <c r="T39">
        <f t="shared" si="3"/>
        <v>1.9220292750657739</v>
      </c>
      <c r="U39">
        <f t="shared" si="4"/>
        <v>-1.9220292750657739</v>
      </c>
    </row>
    <row r="40" spans="2:21" x14ac:dyDescent="0.3">
      <c r="B40">
        <v>60.314999999999998</v>
      </c>
      <c r="C40">
        <v>59.781300000000002</v>
      </c>
      <c r="D40">
        <v>59.349200000000003</v>
      </c>
      <c r="E40">
        <v>60.498399999999997</v>
      </c>
      <c r="F40">
        <v>59.509799999999998</v>
      </c>
      <c r="G40">
        <f t="shared" si="0"/>
        <v>0.49990128825598945</v>
      </c>
      <c r="L40">
        <v>39</v>
      </c>
      <c r="M40">
        <v>59.349200000000003</v>
      </c>
      <c r="N40">
        <f t="shared" si="1"/>
        <v>-0.15079999999999671</v>
      </c>
      <c r="O40">
        <f t="shared" si="5"/>
        <v>0</v>
      </c>
      <c r="P40">
        <f t="shared" si="6"/>
        <v>0</v>
      </c>
      <c r="Q40">
        <f t="shared" si="7"/>
        <v>1.9402548465592062</v>
      </c>
      <c r="R40">
        <f t="shared" si="8"/>
        <v>11</v>
      </c>
      <c r="S40">
        <f t="shared" si="2"/>
        <v>-1.9402548465592062</v>
      </c>
      <c r="T40">
        <f t="shared" si="3"/>
        <v>1.9220292750657739</v>
      </c>
      <c r="U40">
        <f t="shared" si="4"/>
        <v>-1.9220292750657739</v>
      </c>
    </row>
    <row r="41" spans="2:21" x14ac:dyDescent="0.3">
      <c r="B41">
        <v>60.215200000000003</v>
      </c>
      <c r="C41">
        <v>60.528700000000001</v>
      </c>
      <c r="D41">
        <v>59.492800000000003</v>
      </c>
      <c r="E41">
        <v>59.503300000000003</v>
      </c>
      <c r="F41">
        <v>59.549100000000003</v>
      </c>
      <c r="G41">
        <f t="shared" si="0"/>
        <v>0.48270915363187311</v>
      </c>
      <c r="L41">
        <v>40</v>
      </c>
      <c r="M41">
        <v>59.492800000000003</v>
      </c>
      <c r="N41">
        <f t="shared" si="1"/>
        <v>-7.1999999999974307E-3</v>
      </c>
      <c r="O41">
        <f t="shared" si="5"/>
        <v>0</v>
      </c>
      <c r="P41">
        <f t="shared" si="6"/>
        <v>0</v>
      </c>
      <c r="Q41">
        <f t="shared" si="7"/>
        <v>1.7490143780645866</v>
      </c>
      <c r="R41">
        <f t="shared" si="8"/>
        <v>12</v>
      </c>
      <c r="S41">
        <f t="shared" si="2"/>
        <v>-1.7490143780645866</v>
      </c>
      <c r="T41">
        <f t="shared" si="3"/>
        <v>1.9220292750657739</v>
      </c>
      <c r="U41">
        <f t="shared" si="4"/>
        <v>-1.9220292750657739</v>
      </c>
    </row>
    <row r="42" spans="2:21" x14ac:dyDescent="0.3">
      <c r="B42">
        <v>59.998199999999997</v>
      </c>
      <c r="C42">
        <v>59.457999999999998</v>
      </c>
      <c r="D42">
        <v>58.821199999999997</v>
      </c>
      <c r="E42">
        <v>60.116599999999998</v>
      </c>
      <c r="F42">
        <v>59.435600000000001</v>
      </c>
      <c r="G42">
        <f t="shared" si="0"/>
        <v>0.51801360213801317</v>
      </c>
      <c r="L42">
        <v>41</v>
      </c>
      <c r="M42">
        <v>58.821199999999997</v>
      </c>
      <c r="N42">
        <f t="shared" si="1"/>
        <v>-0.67880000000000251</v>
      </c>
      <c r="O42">
        <f t="shared" si="5"/>
        <v>0</v>
      </c>
      <c r="P42">
        <f t="shared" si="6"/>
        <v>0</v>
      </c>
      <c r="Q42">
        <f t="shared" si="7"/>
        <v>2.2293739095699721</v>
      </c>
      <c r="R42">
        <f t="shared" si="8"/>
        <v>13</v>
      </c>
      <c r="S42">
        <f t="shared" si="2"/>
        <v>-2.2293739095699721</v>
      </c>
      <c r="T42">
        <f t="shared" si="3"/>
        <v>1.9220292750657739</v>
      </c>
      <c r="U42">
        <f t="shared" si="4"/>
        <v>-1.9220292750657739</v>
      </c>
    </row>
    <row r="43" spans="2:21" x14ac:dyDescent="0.3">
      <c r="B43">
        <v>60.529699999999998</v>
      </c>
      <c r="C43">
        <v>59.932000000000002</v>
      </c>
      <c r="D43">
        <v>59.472900000000003</v>
      </c>
      <c r="E43">
        <v>60.589500000000001</v>
      </c>
      <c r="F43">
        <v>59.849800000000002</v>
      </c>
      <c r="G43">
        <f t="shared" si="0"/>
        <v>0.47569700125184589</v>
      </c>
      <c r="L43">
        <v>42</v>
      </c>
      <c r="M43">
        <v>59.472900000000003</v>
      </c>
      <c r="N43">
        <f t="shared" si="1"/>
        <v>-2.7099999999997237E-2</v>
      </c>
      <c r="O43">
        <f t="shared" si="5"/>
        <v>0</v>
      </c>
      <c r="P43">
        <f t="shared" si="6"/>
        <v>0</v>
      </c>
      <c r="Q43">
        <f t="shared" si="7"/>
        <v>2.0580334410753522</v>
      </c>
      <c r="R43">
        <f t="shared" si="8"/>
        <v>14</v>
      </c>
      <c r="S43">
        <f t="shared" si="2"/>
        <v>-2.0580334410753522</v>
      </c>
      <c r="T43">
        <f t="shared" si="3"/>
        <v>1.9220292750657739</v>
      </c>
      <c r="U43">
        <f t="shared" si="4"/>
        <v>-1.9220292750657739</v>
      </c>
    </row>
    <row r="44" spans="2:21" x14ac:dyDescent="0.3">
      <c r="B44">
        <v>60.143999999999998</v>
      </c>
      <c r="C44">
        <v>59.997799999999998</v>
      </c>
      <c r="D44">
        <v>59.0518</v>
      </c>
      <c r="E44">
        <v>59.402099999999997</v>
      </c>
      <c r="F44">
        <v>59.543399999999998</v>
      </c>
      <c r="G44">
        <f t="shared" si="0"/>
        <v>0.44530952381461547</v>
      </c>
      <c r="L44">
        <v>43</v>
      </c>
      <c r="M44">
        <v>59.0518</v>
      </c>
      <c r="N44">
        <f t="shared" si="1"/>
        <v>-0.44819999999999993</v>
      </c>
      <c r="O44">
        <f t="shared" si="5"/>
        <v>0</v>
      </c>
      <c r="P44">
        <f t="shared" si="6"/>
        <v>0</v>
      </c>
      <c r="Q44">
        <f t="shared" si="7"/>
        <v>2.3077929725807351</v>
      </c>
      <c r="R44">
        <f t="shared" si="8"/>
        <v>15</v>
      </c>
      <c r="S44">
        <f t="shared" si="2"/>
        <v>-2.3077929725807351</v>
      </c>
      <c r="T44">
        <f t="shared" si="3"/>
        <v>1.9220292750657739</v>
      </c>
      <c r="U44">
        <f t="shared" si="4"/>
        <v>-1.9220292750657739</v>
      </c>
    </row>
    <row r="45" spans="2:21" x14ac:dyDescent="0.3">
      <c r="B45">
        <v>60.122</v>
      </c>
      <c r="C45">
        <v>59.853299999999997</v>
      </c>
      <c r="D45">
        <v>58.992199999999997</v>
      </c>
      <c r="E45">
        <v>60.1449</v>
      </c>
      <c r="F45">
        <v>59.608699999999999</v>
      </c>
      <c r="G45">
        <f t="shared" si="0"/>
        <v>0.47409397486152577</v>
      </c>
      <c r="L45">
        <v>44</v>
      </c>
      <c r="M45">
        <v>58.992199999999997</v>
      </c>
      <c r="N45">
        <f t="shared" si="1"/>
        <v>-0.50780000000000314</v>
      </c>
      <c r="O45">
        <f t="shared" si="5"/>
        <v>0</v>
      </c>
      <c r="P45">
        <f t="shared" si="6"/>
        <v>0</v>
      </c>
      <c r="Q45">
        <f t="shared" si="7"/>
        <v>2.6171525040861212</v>
      </c>
      <c r="R45">
        <f t="shared" si="8"/>
        <v>16</v>
      </c>
      <c r="S45">
        <f t="shared" si="2"/>
        <v>-2.6171525040861212</v>
      </c>
      <c r="T45">
        <f t="shared" si="3"/>
        <v>1.9220292750657739</v>
      </c>
      <c r="U45">
        <f t="shared" si="4"/>
        <v>-1.9220292750657739</v>
      </c>
    </row>
    <row r="46" spans="2:21" x14ac:dyDescent="0.3">
      <c r="B46">
        <v>60.464700000000001</v>
      </c>
      <c r="C46">
        <v>59.7804</v>
      </c>
      <c r="D46">
        <v>59.500900000000001</v>
      </c>
      <c r="E46">
        <v>60.382599999999996</v>
      </c>
      <c r="F46">
        <v>59.597000000000001</v>
      </c>
      <c r="G46">
        <f t="shared" si="0"/>
        <v>0.44916693667276847</v>
      </c>
      <c r="L46">
        <v>45</v>
      </c>
      <c r="M46">
        <v>59.500900000000001</v>
      </c>
      <c r="N46">
        <f t="shared" si="1"/>
        <v>9.0000000000145519E-4</v>
      </c>
      <c r="O46">
        <f t="shared" si="5"/>
        <v>0</v>
      </c>
      <c r="P46">
        <f t="shared" si="6"/>
        <v>0</v>
      </c>
      <c r="Q46">
        <f t="shared" si="7"/>
        <v>2.4178120355915027</v>
      </c>
      <c r="R46">
        <f t="shared" si="8"/>
        <v>17</v>
      </c>
      <c r="S46">
        <f t="shared" si="2"/>
        <v>-2.4178120355915027</v>
      </c>
      <c r="T46">
        <f t="shared" si="3"/>
        <v>1.9220292750657739</v>
      </c>
      <c r="U46">
        <f t="shared" si="4"/>
        <v>-1.9220292750657739</v>
      </c>
    </row>
    <row r="47" spans="2:21" x14ac:dyDescent="0.3">
      <c r="B47">
        <v>59.918100000000003</v>
      </c>
      <c r="C47">
        <v>60.104199999999999</v>
      </c>
      <c r="D47">
        <v>58.960299999999997</v>
      </c>
      <c r="E47">
        <v>59.313200000000002</v>
      </c>
      <c r="F47">
        <v>59.774099999999997</v>
      </c>
      <c r="G47">
        <f t="shared" si="0"/>
        <v>0.46803023086121337</v>
      </c>
      <c r="L47">
        <v>46</v>
      </c>
      <c r="M47">
        <v>58.960299999999997</v>
      </c>
      <c r="N47">
        <f t="shared" si="1"/>
        <v>-0.5397000000000034</v>
      </c>
      <c r="O47">
        <f t="shared" si="5"/>
        <v>0</v>
      </c>
      <c r="P47">
        <f t="shared" si="6"/>
        <v>0</v>
      </c>
      <c r="Q47">
        <f t="shared" si="7"/>
        <v>2.7590715670968891</v>
      </c>
      <c r="R47">
        <f t="shared" si="8"/>
        <v>18</v>
      </c>
      <c r="S47">
        <f t="shared" si="2"/>
        <v>-2.7590715670968891</v>
      </c>
      <c r="T47">
        <f t="shared" si="3"/>
        <v>1.9220292750657739</v>
      </c>
      <c r="U47">
        <f t="shared" si="4"/>
        <v>-1.9220292750657739</v>
      </c>
    </row>
    <row r="48" spans="2:21" x14ac:dyDescent="0.3">
      <c r="B48">
        <v>60.130099999999999</v>
      </c>
      <c r="C48">
        <v>59.691200000000002</v>
      </c>
      <c r="D48">
        <v>58.791400000000003</v>
      </c>
      <c r="E48">
        <v>60.173299999999998</v>
      </c>
      <c r="F48">
        <v>59.1663</v>
      </c>
      <c r="G48">
        <f t="shared" si="0"/>
        <v>0.60404282381301233</v>
      </c>
      <c r="L48">
        <v>47</v>
      </c>
      <c r="M48">
        <v>58.791400000000003</v>
      </c>
      <c r="N48">
        <f t="shared" si="1"/>
        <v>-0.70859999999999701</v>
      </c>
      <c r="O48">
        <f t="shared" si="5"/>
        <v>0</v>
      </c>
      <c r="P48">
        <f t="shared" si="6"/>
        <v>0</v>
      </c>
      <c r="Q48">
        <f t="shared" si="7"/>
        <v>3.269231098602269</v>
      </c>
      <c r="R48">
        <f t="shared" si="8"/>
        <v>19</v>
      </c>
      <c r="S48">
        <f t="shared" si="2"/>
        <v>-3.269231098602269</v>
      </c>
      <c r="T48">
        <f t="shared" si="3"/>
        <v>1.9220292750657739</v>
      </c>
      <c r="U48">
        <f t="shared" si="4"/>
        <v>-1.9220292750657739</v>
      </c>
    </row>
    <row r="49" spans="2:21" x14ac:dyDescent="0.3">
      <c r="B49">
        <v>60.561199999999999</v>
      </c>
      <c r="C49">
        <v>60.087600000000002</v>
      </c>
      <c r="D49">
        <v>59.433900000000001</v>
      </c>
      <c r="E49">
        <v>60.463099999999997</v>
      </c>
      <c r="F49">
        <v>59.689700000000002</v>
      </c>
      <c r="G49">
        <f t="shared" si="0"/>
        <v>0.48547504055306345</v>
      </c>
      <c r="L49">
        <v>48</v>
      </c>
      <c r="M49">
        <v>59.433900000000001</v>
      </c>
      <c r="N49">
        <f t="shared" si="1"/>
        <v>-6.6099999999998715E-2</v>
      </c>
      <c r="O49">
        <f t="shared" si="5"/>
        <v>0</v>
      </c>
      <c r="P49">
        <f t="shared" si="6"/>
        <v>0</v>
      </c>
      <c r="Q49">
        <f t="shared" si="7"/>
        <v>3.1368906301076507</v>
      </c>
      <c r="R49">
        <f t="shared" si="8"/>
        <v>20</v>
      </c>
      <c r="S49">
        <f t="shared" si="2"/>
        <v>-3.1368906301076507</v>
      </c>
      <c r="T49">
        <f t="shared" si="3"/>
        <v>1.9220292750657739</v>
      </c>
      <c r="U49">
        <f t="shared" si="4"/>
        <v>-1.9220292750657739</v>
      </c>
    </row>
    <row r="50" spans="2:21" x14ac:dyDescent="0.3">
      <c r="B50">
        <v>59.908999999999999</v>
      </c>
      <c r="C50">
        <v>59.988300000000002</v>
      </c>
      <c r="D50">
        <v>58.997599999999998</v>
      </c>
      <c r="E50">
        <v>59.318300000000001</v>
      </c>
      <c r="F50">
        <v>59.505099999999999</v>
      </c>
      <c r="G50">
        <f t="shared" si="0"/>
        <v>0.41280551474029592</v>
      </c>
      <c r="L50">
        <v>49</v>
      </c>
      <c r="M50">
        <v>58.997599999999998</v>
      </c>
      <c r="N50">
        <f t="shared" si="1"/>
        <v>-0.50240000000000151</v>
      </c>
      <c r="O50">
        <f t="shared" si="5"/>
        <v>0</v>
      </c>
      <c r="P50">
        <f t="shared" si="6"/>
        <v>0</v>
      </c>
      <c r="Q50">
        <f t="shared" si="7"/>
        <v>3.4408501616130351</v>
      </c>
      <c r="R50">
        <f t="shared" si="8"/>
        <v>21</v>
      </c>
      <c r="S50">
        <f t="shared" si="2"/>
        <v>-3.4408501616130351</v>
      </c>
      <c r="T50">
        <f t="shared" si="3"/>
        <v>1.9220292750657739</v>
      </c>
      <c r="U50">
        <f t="shared" si="4"/>
        <v>-1.9220292750657739</v>
      </c>
    </row>
    <row r="51" spans="2:21" x14ac:dyDescent="0.3">
      <c r="B51">
        <v>59.9923</v>
      </c>
      <c r="C51">
        <v>59.648899999999998</v>
      </c>
      <c r="D51">
        <v>58.746400000000001</v>
      </c>
      <c r="E51">
        <v>59.959800000000001</v>
      </c>
      <c r="F51">
        <v>59.180500000000002</v>
      </c>
      <c r="G51">
        <f t="shared" si="0"/>
        <v>0.53520651808437403</v>
      </c>
      <c r="L51">
        <v>50</v>
      </c>
      <c r="M51">
        <v>58.746400000000001</v>
      </c>
      <c r="N51">
        <f t="shared" si="1"/>
        <v>-0.75359999999999872</v>
      </c>
      <c r="O51">
        <f t="shared" si="5"/>
        <v>0</v>
      </c>
      <c r="P51">
        <f t="shared" si="6"/>
        <v>0</v>
      </c>
      <c r="Q51">
        <f t="shared" si="7"/>
        <v>3.9960096931184168</v>
      </c>
      <c r="R51">
        <f t="shared" si="8"/>
        <v>22</v>
      </c>
      <c r="S51">
        <f t="shared" si="2"/>
        <v>-3.9960096931184168</v>
      </c>
      <c r="T51">
        <f t="shared" si="3"/>
        <v>1.9220292750657739</v>
      </c>
      <c r="U51">
        <f t="shared" si="4"/>
        <v>-1.9220292750657739</v>
      </c>
    </row>
    <row r="52" spans="2:21" x14ac:dyDescent="0.3">
      <c r="B52">
        <v>61.104300000000002</v>
      </c>
      <c r="C52">
        <v>60.204900000000002</v>
      </c>
      <c r="D52">
        <v>59.931800000000003</v>
      </c>
      <c r="E52">
        <v>60.889699999999998</v>
      </c>
      <c r="F52">
        <v>60.153199999999998</v>
      </c>
      <c r="G52">
        <f t="shared" si="0"/>
        <v>0.50938939623828006</v>
      </c>
      <c r="L52">
        <v>51</v>
      </c>
      <c r="M52">
        <v>59.931800000000003</v>
      </c>
      <c r="N52">
        <f t="shared" si="1"/>
        <v>0.43180000000000263</v>
      </c>
      <c r="O52">
        <f t="shared" si="5"/>
        <v>0.23335953150538558</v>
      </c>
      <c r="P52">
        <f t="shared" si="6"/>
        <v>1</v>
      </c>
      <c r="Q52">
        <f t="shared" si="7"/>
        <v>3.3657692246237971</v>
      </c>
      <c r="R52">
        <f t="shared" si="8"/>
        <v>23</v>
      </c>
      <c r="S52">
        <f t="shared" si="2"/>
        <v>-3.3657692246237971</v>
      </c>
      <c r="T52">
        <f t="shared" si="3"/>
        <v>1.9220292750657739</v>
      </c>
      <c r="U52">
        <f t="shared" si="4"/>
        <v>-1.9220292750657739</v>
      </c>
    </row>
    <row r="53" spans="2:21" x14ac:dyDescent="0.3">
      <c r="B53">
        <v>60.229500000000002</v>
      </c>
      <c r="C53">
        <v>60.127800000000001</v>
      </c>
      <c r="D53">
        <v>59.368299999999998</v>
      </c>
      <c r="E53">
        <v>59.813899999999997</v>
      </c>
      <c r="F53">
        <v>59.856000000000002</v>
      </c>
      <c r="G53">
        <f t="shared" si="0"/>
        <v>0.33553432760300544</v>
      </c>
      <c r="L53">
        <v>52</v>
      </c>
      <c r="M53">
        <v>59.368299999999998</v>
      </c>
      <c r="N53">
        <f t="shared" si="1"/>
        <v>-0.13170000000000215</v>
      </c>
      <c r="O53">
        <f t="shared" si="5"/>
        <v>0</v>
      </c>
      <c r="P53">
        <f t="shared" si="6"/>
        <v>0</v>
      </c>
      <c r="Q53">
        <f t="shared" si="7"/>
        <v>3.2990287561291822</v>
      </c>
      <c r="R53">
        <f t="shared" si="8"/>
        <v>24</v>
      </c>
      <c r="S53">
        <f t="shared" si="2"/>
        <v>-3.2990287561291822</v>
      </c>
      <c r="T53">
        <f t="shared" si="3"/>
        <v>1.9220292750657739</v>
      </c>
      <c r="U53">
        <f t="shared" si="4"/>
        <v>-1.9220292750657739</v>
      </c>
    </row>
    <row r="54" spans="2:21" x14ac:dyDescent="0.3">
      <c r="B54">
        <v>60.7804</v>
      </c>
      <c r="C54">
        <v>59.806699999999999</v>
      </c>
      <c r="D54">
        <v>59.302300000000002</v>
      </c>
      <c r="E54">
        <v>60.577300000000001</v>
      </c>
      <c r="F54">
        <v>59.8628</v>
      </c>
      <c r="G54">
        <f t="shared" si="0"/>
        <v>0.60488829960580281</v>
      </c>
      <c r="L54">
        <v>53</v>
      </c>
      <c r="M54">
        <v>59.302300000000002</v>
      </c>
      <c r="N54">
        <f t="shared" si="1"/>
        <v>-0.19769999999999754</v>
      </c>
      <c r="O54">
        <f t="shared" si="5"/>
        <v>0</v>
      </c>
      <c r="P54">
        <f t="shared" si="6"/>
        <v>0</v>
      </c>
      <c r="Q54">
        <f t="shared" si="7"/>
        <v>3.2982882876345627</v>
      </c>
      <c r="R54">
        <f t="shared" si="8"/>
        <v>25</v>
      </c>
      <c r="S54">
        <f t="shared" si="2"/>
        <v>-3.2982882876345627</v>
      </c>
      <c r="T54">
        <f t="shared" si="3"/>
        <v>1.9220292750657739</v>
      </c>
      <c r="U54">
        <f t="shared" si="4"/>
        <v>-1.9220292750657739</v>
      </c>
    </row>
    <row r="55" spans="2:21" x14ac:dyDescent="0.3">
      <c r="B55">
        <v>60.75</v>
      </c>
      <c r="C55">
        <v>59.893500000000003</v>
      </c>
      <c r="D55">
        <v>59.679099999999998</v>
      </c>
      <c r="E55">
        <v>60.8414</v>
      </c>
      <c r="F55">
        <v>59.700699999999998</v>
      </c>
      <c r="G55">
        <f t="shared" si="0"/>
        <v>0.57550245264464384</v>
      </c>
      <c r="L55">
        <v>54</v>
      </c>
      <c r="M55">
        <v>59.679099999999998</v>
      </c>
      <c r="N55">
        <f t="shared" si="1"/>
        <v>0.17909999999999826</v>
      </c>
      <c r="O55">
        <f t="shared" si="5"/>
        <v>0</v>
      </c>
      <c r="P55">
        <f t="shared" si="6"/>
        <v>0</v>
      </c>
      <c r="Q55">
        <f t="shared" si="7"/>
        <v>2.9207478191399474</v>
      </c>
      <c r="R55">
        <f t="shared" si="8"/>
        <v>26</v>
      </c>
      <c r="S55">
        <f t="shared" si="2"/>
        <v>-2.9207478191399474</v>
      </c>
      <c r="T55">
        <f t="shared" si="3"/>
        <v>1.9220292750657739</v>
      </c>
      <c r="U55">
        <f t="shared" si="4"/>
        <v>-1.9220292750657739</v>
      </c>
    </row>
    <row r="56" spans="2:21" x14ac:dyDescent="0.3">
      <c r="B56">
        <v>60.455100000000002</v>
      </c>
      <c r="C56">
        <v>60.223799999999997</v>
      </c>
      <c r="D56">
        <v>59.500399999999999</v>
      </c>
      <c r="E56">
        <v>59.805500000000002</v>
      </c>
      <c r="F56">
        <v>59.6599</v>
      </c>
      <c r="G56">
        <f t="shared" si="0"/>
        <v>0.39845114255075237</v>
      </c>
      <c r="L56">
        <v>55</v>
      </c>
      <c r="M56">
        <v>59.500399999999999</v>
      </c>
      <c r="N56">
        <f t="shared" si="1"/>
        <v>3.9999999999906777E-4</v>
      </c>
      <c r="O56">
        <f t="shared" si="5"/>
        <v>0</v>
      </c>
      <c r="P56">
        <f t="shared" si="6"/>
        <v>0</v>
      </c>
      <c r="Q56">
        <f t="shared" si="7"/>
        <v>2.7219073506453313</v>
      </c>
      <c r="R56">
        <f t="shared" si="8"/>
        <v>27</v>
      </c>
      <c r="S56">
        <f t="shared" si="2"/>
        <v>-2.7219073506453313</v>
      </c>
      <c r="T56">
        <f t="shared" si="3"/>
        <v>1.9220292750657739</v>
      </c>
      <c r="U56">
        <f t="shared" si="4"/>
        <v>-1.9220292750657739</v>
      </c>
    </row>
    <row r="57" spans="2:21" x14ac:dyDescent="0.3">
      <c r="B57">
        <v>60.319499999999998</v>
      </c>
      <c r="C57">
        <v>59.630600000000001</v>
      </c>
      <c r="D57">
        <v>59.271000000000001</v>
      </c>
      <c r="E57">
        <v>60.451000000000001</v>
      </c>
      <c r="F57">
        <v>59.257100000000001</v>
      </c>
      <c r="G57">
        <f t="shared" si="0"/>
        <v>0.56920042427953177</v>
      </c>
      <c r="L57">
        <v>56</v>
      </c>
      <c r="M57">
        <v>59.271000000000001</v>
      </c>
      <c r="N57">
        <f t="shared" si="1"/>
        <v>-0.2289999999999992</v>
      </c>
      <c r="O57">
        <f t="shared" si="5"/>
        <v>0</v>
      </c>
      <c r="P57">
        <f t="shared" si="6"/>
        <v>0</v>
      </c>
      <c r="Q57">
        <f t="shared" si="7"/>
        <v>2.7524668821507134</v>
      </c>
      <c r="R57">
        <f t="shared" si="8"/>
        <v>28</v>
      </c>
      <c r="S57">
        <f t="shared" si="2"/>
        <v>-2.7524668821507134</v>
      </c>
      <c r="T57">
        <f t="shared" si="3"/>
        <v>1.9220292750657739</v>
      </c>
      <c r="U57">
        <f t="shared" si="4"/>
        <v>-1.9220292750657739</v>
      </c>
    </row>
    <row r="58" spans="2:21" x14ac:dyDescent="0.3">
      <c r="B58">
        <v>60.967300000000002</v>
      </c>
      <c r="C58">
        <v>59.952199999999998</v>
      </c>
      <c r="D58">
        <v>59.768900000000002</v>
      </c>
      <c r="E58">
        <v>60.704099999999997</v>
      </c>
      <c r="F58">
        <v>60.087800000000001</v>
      </c>
      <c r="G58">
        <f t="shared" si="0"/>
        <v>0.51394780182427047</v>
      </c>
      <c r="L58">
        <v>57</v>
      </c>
      <c r="M58">
        <v>59.768900000000002</v>
      </c>
      <c r="N58">
        <f t="shared" si="1"/>
        <v>0.26890000000000214</v>
      </c>
      <c r="O58">
        <f t="shared" si="5"/>
        <v>7.0459531505385087E-2</v>
      </c>
      <c r="P58">
        <f t="shared" si="6"/>
        <v>1</v>
      </c>
      <c r="Q58">
        <f t="shared" si="7"/>
        <v>2.2851264136560943</v>
      </c>
      <c r="R58">
        <f t="shared" si="8"/>
        <v>29</v>
      </c>
      <c r="S58">
        <f t="shared" si="2"/>
        <v>-2.2851264136560943</v>
      </c>
      <c r="T58">
        <f t="shared" si="3"/>
        <v>1.9220292750657739</v>
      </c>
      <c r="U58">
        <f t="shared" si="4"/>
        <v>-1.9220292750657739</v>
      </c>
    </row>
    <row r="59" spans="2:21" x14ac:dyDescent="0.3">
      <c r="B59">
        <v>59.925699999999999</v>
      </c>
      <c r="C59">
        <v>59.844799999999999</v>
      </c>
      <c r="D59">
        <v>59.086399999999998</v>
      </c>
      <c r="E59">
        <v>59.4422</v>
      </c>
      <c r="F59">
        <v>59.446100000000001</v>
      </c>
      <c r="G59">
        <f t="shared" si="0"/>
        <v>0.34109893432844413</v>
      </c>
      <c r="L59">
        <v>58</v>
      </c>
      <c r="M59">
        <v>59.086399999999998</v>
      </c>
      <c r="N59">
        <f t="shared" si="1"/>
        <v>-0.41360000000000241</v>
      </c>
      <c r="O59">
        <f t="shared" si="5"/>
        <v>0</v>
      </c>
      <c r="P59">
        <f t="shared" si="6"/>
        <v>0</v>
      </c>
      <c r="Q59">
        <f t="shared" si="7"/>
        <v>2.5002859451614796</v>
      </c>
      <c r="R59">
        <f t="shared" si="8"/>
        <v>30</v>
      </c>
      <c r="S59">
        <f t="shared" si="2"/>
        <v>-2.5002859451614796</v>
      </c>
      <c r="T59">
        <f t="shared" si="3"/>
        <v>1.9220292750657739</v>
      </c>
      <c r="U59">
        <f t="shared" si="4"/>
        <v>-1.9220292750657739</v>
      </c>
    </row>
    <row r="60" spans="2:21" x14ac:dyDescent="0.3">
      <c r="B60">
        <v>60.1783</v>
      </c>
      <c r="C60">
        <v>59.433</v>
      </c>
      <c r="D60">
        <v>58.850200000000001</v>
      </c>
      <c r="E60">
        <v>60.140599999999999</v>
      </c>
      <c r="F60">
        <v>59.2821</v>
      </c>
      <c r="G60">
        <f t="shared" si="0"/>
        <v>0.57339924398275888</v>
      </c>
      <c r="L60">
        <v>59</v>
      </c>
      <c r="M60">
        <v>58.850200000000001</v>
      </c>
      <c r="N60">
        <f t="shared" si="1"/>
        <v>-0.64979999999999905</v>
      </c>
      <c r="O60">
        <f t="shared" si="5"/>
        <v>0</v>
      </c>
      <c r="P60">
        <f t="shared" si="6"/>
        <v>0</v>
      </c>
      <c r="Q60">
        <f t="shared" si="7"/>
        <v>2.9516454766668616</v>
      </c>
      <c r="R60">
        <f t="shared" si="8"/>
        <v>31</v>
      </c>
      <c r="S60">
        <f t="shared" si="2"/>
        <v>-2.9516454766668616</v>
      </c>
      <c r="T60">
        <f t="shared" si="3"/>
        <v>1.9220292750657739</v>
      </c>
      <c r="U60">
        <f t="shared" si="4"/>
        <v>-1.9220292750657739</v>
      </c>
    </row>
    <row r="61" spans="2:21" x14ac:dyDescent="0.3">
      <c r="B61">
        <v>60.287500000000001</v>
      </c>
      <c r="C61">
        <v>59.8001</v>
      </c>
      <c r="D61">
        <v>59.578299999999999</v>
      </c>
      <c r="E61">
        <v>60.546900000000001</v>
      </c>
      <c r="F61">
        <v>59.414200000000001</v>
      </c>
      <c r="G61">
        <f t="shared" si="0"/>
        <v>0.47824747777693555</v>
      </c>
      <c r="L61">
        <v>60</v>
      </c>
      <c r="M61">
        <v>59.578299999999999</v>
      </c>
      <c r="N61">
        <f t="shared" si="1"/>
        <v>7.8299999999998704E-2</v>
      </c>
      <c r="O61">
        <f t="shared" si="5"/>
        <v>0</v>
      </c>
      <c r="P61">
        <f t="shared" si="6"/>
        <v>0</v>
      </c>
      <c r="Q61">
        <f t="shared" si="7"/>
        <v>2.6749050081722459</v>
      </c>
      <c r="R61">
        <f t="shared" si="8"/>
        <v>32</v>
      </c>
      <c r="S61">
        <f t="shared" si="2"/>
        <v>-2.6749050081722459</v>
      </c>
      <c r="T61">
        <f t="shared" si="3"/>
        <v>1.9220292750657739</v>
      </c>
      <c r="U61">
        <f t="shared" si="4"/>
        <v>-1.9220292750657739</v>
      </c>
    </row>
    <row r="62" spans="2:21" x14ac:dyDescent="0.3">
      <c r="B62">
        <v>60.490400000000001</v>
      </c>
      <c r="C62">
        <v>60.020699999999998</v>
      </c>
      <c r="D62">
        <v>59.481299999999997</v>
      </c>
      <c r="E62">
        <v>59.693399999999997</v>
      </c>
      <c r="F62">
        <v>59.811199999999999</v>
      </c>
      <c r="G62">
        <f t="shared" si="0"/>
        <v>0.38373739067232043</v>
      </c>
      <c r="L62">
        <v>61</v>
      </c>
      <c r="M62">
        <v>59.481299999999997</v>
      </c>
      <c r="N62">
        <f t="shared" si="1"/>
        <v>-1.8700000000002603E-2</v>
      </c>
      <c r="O62">
        <f t="shared" si="5"/>
        <v>0</v>
      </c>
      <c r="P62">
        <f t="shared" si="6"/>
        <v>0</v>
      </c>
      <c r="Q62">
        <f t="shared" si="7"/>
        <v>2.4951645396776314</v>
      </c>
      <c r="R62">
        <f t="shared" si="8"/>
        <v>33</v>
      </c>
      <c r="S62">
        <f t="shared" si="2"/>
        <v>-2.4951645396776314</v>
      </c>
      <c r="T62">
        <f t="shared" si="3"/>
        <v>1.9220292750657739</v>
      </c>
      <c r="U62">
        <f t="shared" si="4"/>
        <v>-1.9220292750657739</v>
      </c>
    </row>
    <row r="63" spans="2:21" x14ac:dyDescent="0.3">
      <c r="B63">
        <v>60.032499999999999</v>
      </c>
      <c r="C63">
        <v>59.769799999999996</v>
      </c>
      <c r="D63">
        <v>59.016800000000003</v>
      </c>
      <c r="E63">
        <v>59.8108</v>
      </c>
      <c r="F63">
        <v>59.288899999999998</v>
      </c>
      <c r="G63">
        <f t="shared" si="0"/>
        <v>0.41710660867456745</v>
      </c>
      <c r="L63">
        <v>62</v>
      </c>
      <c r="M63">
        <v>59.016800000000003</v>
      </c>
      <c r="N63">
        <f t="shared" si="1"/>
        <v>-0.48319999999999652</v>
      </c>
      <c r="O63">
        <f t="shared" si="5"/>
        <v>0</v>
      </c>
      <c r="P63">
        <f t="shared" si="6"/>
        <v>0</v>
      </c>
      <c r="Q63">
        <f t="shared" si="7"/>
        <v>2.7799240711830109</v>
      </c>
      <c r="R63">
        <f t="shared" si="8"/>
        <v>34</v>
      </c>
      <c r="S63">
        <f t="shared" si="2"/>
        <v>-2.7799240711830109</v>
      </c>
      <c r="T63">
        <f t="shared" si="3"/>
        <v>1.9220292750657739</v>
      </c>
      <c r="U63">
        <f t="shared" si="4"/>
        <v>-1.9220292750657739</v>
      </c>
    </row>
    <row r="64" spans="2:21" x14ac:dyDescent="0.3">
      <c r="B64">
        <v>60.883099999999999</v>
      </c>
      <c r="C64">
        <v>60.129399999999997</v>
      </c>
      <c r="D64">
        <v>59.762799999999999</v>
      </c>
      <c r="E64">
        <v>60.632599999999996</v>
      </c>
      <c r="F64">
        <v>59.722900000000003</v>
      </c>
      <c r="G64">
        <f t="shared" si="0"/>
        <v>0.51819379868925364</v>
      </c>
      <c r="L64">
        <v>63</v>
      </c>
      <c r="M64">
        <v>59.762799999999999</v>
      </c>
      <c r="N64">
        <f t="shared" si="1"/>
        <v>0.26279999999999859</v>
      </c>
      <c r="O64">
        <f t="shared" si="5"/>
        <v>6.435953150538154E-2</v>
      </c>
      <c r="P64">
        <f t="shared" si="6"/>
        <v>1</v>
      </c>
      <c r="Q64">
        <f t="shared" si="7"/>
        <v>2.3186836026883952</v>
      </c>
      <c r="R64">
        <f t="shared" si="8"/>
        <v>35</v>
      </c>
      <c r="S64">
        <f t="shared" si="2"/>
        <v>-2.3186836026883952</v>
      </c>
      <c r="T64">
        <f t="shared" si="3"/>
        <v>1.9220292750657739</v>
      </c>
      <c r="U64">
        <f t="shared" si="4"/>
        <v>-1.9220292750657739</v>
      </c>
    </row>
    <row r="65" spans="2:21" x14ac:dyDescent="0.3">
      <c r="B65">
        <v>60.052599999999998</v>
      </c>
      <c r="C65">
        <v>59.936</v>
      </c>
      <c r="D65">
        <v>59.3005</v>
      </c>
      <c r="E65">
        <v>59.555199999999999</v>
      </c>
      <c r="F65">
        <v>59.401600000000002</v>
      </c>
      <c r="G65">
        <f t="shared" si="0"/>
        <v>0.33042368559169527</v>
      </c>
      <c r="L65">
        <v>64</v>
      </c>
      <c r="M65">
        <v>59.3005</v>
      </c>
      <c r="N65">
        <f t="shared" si="1"/>
        <v>-0.19950000000000045</v>
      </c>
      <c r="O65">
        <f t="shared" si="5"/>
        <v>0</v>
      </c>
      <c r="P65">
        <f t="shared" si="6"/>
        <v>0</v>
      </c>
      <c r="Q65">
        <f t="shared" si="7"/>
        <v>2.3197431341937786</v>
      </c>
      <c r="R65">
        <f t="shared" si="8"/>
        <v>36</v>
      </c>
      <c r="S65">
        <f t="shared" si="2"/>
        <v>-2.3197431341937786</v>
      </c>
      <c r="T65">
        <f t="shared" si="3"/>
        <v>1.9220292750657739</v>
      </c>
      <c r="U65">
        <f t="shared" si="4"/>
        <v>-1.9220292750657739</v>
      </c>
    </row>
    <row r="66" spans="2:21" x14ac:dyDescent="0.3">
      <c r="B66">
        <v>60.418399999999998</v>
      </c>
      <c r="C66">
        <v>59.560600000000001</v>
      </c>
      <c r="D66">
        <v>59.100900000000003</v>
      </c>
      <c r="E66">
        <v>60.290799999999997</v>
      </c>
      <c r="F66">
        <v>59.466999999999999</v>
      </c>
      <c r="G66">
        <f t="shared" si="0"/>
        <v>0.56457442202069152</v>
      </c>
      <c r="L66">
        <v>65</v>
      </c>
      <c r="M66">
        <v>59.100900000000003</v>
      </c>
      <c r="N66">
        <f t="shared" si="1"/>
        <v>-0.39909999999999712</v>
      </c>
      <c r="O66">
        <f t="shared" si="5"/>
        <v>0</v>
      </c>
      <c r="P66">
        <f t="shared" si="6"/>
        <v>0</v>
      </c>
      <c r="Q66">
        <f t="shared" si="7"/>
        <v>2.5204026656991587</v>
      </c>
      <c r="R66">
        <f t="shared" si="8"/>
        <v>37</v>
      </c>
      <c r="S66">
        <f t="shared" si="2"/>
        <v>-2.5204026656991587</v>
      </c>
      <c r="T66">
        <f t="shared" si="3"/>
        <v>1.9220292750657739</v>
      </c>
      <c r="U66">
        <f t="shared" si="4"/>
        <v>-1.9220292750657739</v>
      </c>
    </row>
    <row r="67" spans="2:21" x14ac:dyDescent="0.3">
      <c r="B67">
        <v>60.515500000000003</v>
      </c>
      <c r="C67">
        <v>59.541899999999998</v>
      </c>
      <c r="D67">
        <v>59.587699999999998</v>
      </c>
      <c r="E67">
        <v>60.436500000000002</v>
      </c>
      <c r="F67">
        <v>59.406300000000002</v>
      </c>
      <c r="G67">
        <f t="shared" ref="G67:G101" si="9">_xlfn.STDEV.S(B67:F67)</f>
        <v>0.53295164133343442</v>
      </c>
      <c r="L67">
        <v>66</v>
      </c>
      <c r="M67">
        <v>59.587699999999998</v>
      </c>
      <c r="N67">
        <f t="shared" ref="N67:N101" si="10">M67-$J$25</f>
        <v>8.7699999999998113E-2</v>
      </c>
      <c r="O67">
        <f t="shared" si="5"/>
        <v>0</v>
      </c>
      <c r="P67">
        <f t="shared" si="6"/>
        <v>0</v>
      </c>
      <c r="Q67">
        <f t="shared" si="7"/>
        <v>2.2342621972045436</v>
      </c>
      <c r="R67">
        <f t="shared" si="8"/>
        <v>38</v>
      </c>
      <c r="S67">
        <f t="shared" ref="S67:S101" si="11">Q67*-1</f>
        <v>-2.2342621972045436</v>
      </c>
      <c r="T67">
        <f t="shared" ref="T67:T101" si="12">$J$8</f>
        <v>1.9220292750657739</v>
      </c>
      <c r="U67">
        <f t="shared" ref="U67:U101" si="13">-$J$8</f>
        <v>-1.9220292750657739</v>
      </c>
    </row>
    <row r="68" spans="2:21" x14ac:dyDescent="0.3">
      <c r="B68">
        <v>60.355499999999999</v>
      </c>
      <c r="C68">
        <v>60.084699999999998</v>
      </c>
      <c r="D68">
        <v>59.287799999999997</v>
      </c>
      <c r="E68">
        <v>59.596400000000003</v>
      </c>
      <c r="F68">
        <v>59.528199999999998</v>
      </c>
      <c r="G68">
        <f t="shared" si="9"/>
        <v>0.43673963296224916</v>
      </c>
      <c r="L68">
        <v>67</v>
      </c>
      <c r="M68">
        <v>59.287799999999997</v>
      </c>
      <c r="N68">
        <f t="shared" si="10"/>
        <v>-0.21220000000000283</v>
      </c>
      <c r="O68">
        <f t="shared" ref="O68:O101" si="14">MAX(0,M68-($J$25+$J$7)+O67)</f>
        <v>0</v>
      </c>
      <c r="P68">
        <f t="shared" ref="P68:P101" si="15">IF(O68&gt;0,P67+1,0)</f>
        <v>0</v>
      </c>
      <c r="Q68">
        <f t="shared" ref="Q68:Q101" si="16">MAX(0,($J$25-$J$7)-M68+Q67)</f>
        <v>2.2480217287099293</v>
      </c>
      <c r="R68">
        <f t="shared" ref="R68:R101" si="17">IF(Q68&gt;0,R67+1,0)</f>
        <v>39</v>
      </c>
      <c r="S68">
        <f t="shared" si="11"/>
        <v>-2.2480217287099293</v>
      </c>
      <c r="T68">
        <f t="shared" si="12"/>
        <v>1.9220292750657739</v>
      </c>
      <c r="U68">
        <f t="shared" si="13"/>
        <v>-1.9220292750657739</v>
      </c>
    </row>
    <row r="69" spans="2:21" x14ac:dyDescent="0.3">
      <c r="B69">
        <v>60.051200000000001</v>
      </c>
      <c r="C69">
        <v>59.545000000000002</v>
      </c>
      <c r="D69">
        <v>58.976300000000002</v>
      </c>
      <c r="E69">
        <v>60.085500000000003</v>
      </c>
      <c r="F69">
        <v>59.2136</v>
      </c>
      <c r="G69">
        <f t="shared" si="9"/>
        <v>0.49429900566357671</v>
      </c>
      <c r="L69">
        <v>68</v>
      </c>
      <c r="M69">
        <v>58.976300000000002</v>
      </c>
      <c r="N69">
        <f t="shared" si="10"/>
        <v>-0.52369999999999806</v>
      </c>
      <c r="O69">
        <f t="shared" si="14"/>
        <v>0</v>
      </c>
      <c r="P69">
        <f t="shared" si="15"/>
        <v>0</v>
      </c>
      <c r="Q69">
        <f t="shared" si="16"/>
        <v>2.5732812602153103</v>
      </c>
      <c r="R69">
        <f t="shared" si="17"/>
        <v>40</v>
      </c>
      <c r="S69">
        <f t="shared" si="11"/>
        <v>-2.5732812602153103</v>
      </c>
      <c r="T69">
        <f t="shared" si="12"/>
        <v>1.9220292750657739</v>
      </c>
      <c r="U69">
        <f t="shared" si="13"/>
        <v>-1.9220292750657739</v>
      </c>
    </row>
    <row r="70" spans="2:21" x14ac:dyDescent="0.3">
      <c r="B70">
        <v>60.924799999999998</v>
      </c>
      <c r="C70">
        <v>59.975999999999999</v>
      </c>
      <c r="D70">
        <v>59.801600000000001</v>
      </c>
      <c r="E70">
        <v>60.664499999999997</v>
      </c>
      <c r="F70">
        <v>60.062899999999999</v>
      </c>
      <c r="G70">
        <f t="shared" si="9"/>
        <v>0.48266050491002338</v>
      </c>
      <c r="L70">
        <v>69</v>
      </c>
      <c r="M70">
        <v>59.801600000000001</v>
      </c>
      <c r="N70">
        <f t="shared" si="10"/>
        <v>0.30160000000000053</v>
      </c>
      <c r="O70">
        <f t="shared" si="14"/>
        <v>0.10315953150538348</v>
      </c>
      <c r="P70">
        <f t="shared" si="15"/>
        <v>1</v>
      </c>
      <c r="Q70">
        <f t="shared" si="16"/>
        <v>2.0732407917206928</v>
      </c>
      <c r="R70">
        <f t="shared" si="17"/>
        <v>41</v>
      </c>
      <c r="S70">
        <f t="shared" si="11"/>
        <v>-2.0732407917206928</v>
      </c>
      <c r="T70">
        <f t="shared" si="12"/>
        <v>1.9220292750657739</v>
      </c>
      <c r="U70">
        <f t="shared" si="13"/>
        <v>-1.9220292750657739</v>
      </c>
    </row>
    <row r="71" spans="2:21" x14ac:dyDescent="0.3">
      <c r="B71">
        <v>60.238999999999997</v>
      </c>
      <c r="C71">
        <v>59.949800000000003</v>
      </c>
      <c r="D71">
        <v>59.193800000000003</v>
      </c>
      <c r="E71">
        <v>59.745600000000003</v>
      </c>
      <c r="F71">
        <v>59.748699999999999</v>
      </c>
      <c r="G71">
        <f t="shared" si="9"/>
        <v>0.38249176723166045</v>
      </c>
      <c r="L71">
        <v>70</v>
      </c>
      <c r="M71">
        <v>59.193800000000003</v>
      </c>
      <c r="N71">
        <f t="shared" si="10"/>
        <v>-0.30619999999999692</v>
      </c>
      <c r="O71">
        <f t="shared" si="14"/>
        <v>0</v>
      </c>
      <c r="P71">
        <f t="shared" si="15"/>
        <v>0</v>
      </c>
      <c r="Q71">
        <f t="shared" si="16"/>
        <v>2.1810003232260726</v>
      </c>
      <c r="R71">
        <f t="shared" si="17"/>
        <v>42</v>
      </c>
      <c r="S71">
        <f t="shared" si="11"/>
        <v>-2.1810003232260726</v>
      </c>
      <c r="T71">
        <f t="shared" si="12"/>
        <v>1.9220292750657739</v>
      </c>
      <c r="U71">
        <f t="shared" si="13"/>
        <v>-1.9220292750657739</v>
      </c>
    </row>
    <row r="72" spans="2:21" x14ac:dyDescent="0.3">
      <c r="B72">
        <v>60.445599999999999</v>
      </c>
      <c r="C72">
        <v>59.770800000000001</v>
      </c>
      <c r="D72">
        <v>59.114199999999997</v>
      </c>
      <c r="E72">
        <v>60.221499999999999</v>
      </c>
      <c r="F72">
        <v>59.274799999999999</v>
      </c>
      <c r="G72">
        <f t="shared" si="9"/>
        <v>0.57781446157049465</v>
      </c>
      <c r="L72">
        <v>71</v>
      </c>
      <c r="M72">
        <v>59.114199999999997</v>
      </c>
      <c r="N72">
        <f t="shared" si="10"/>
        <v>-0.38580000000000325</v>
      </c>
      <c r="O72">
        <f t="shared" si="14"/>
        <v>0</v>
      </c>
      <c r="P72">
        <f t="shared" si="15"/>
        <v>0</v>
      </c>
      <c r="Q72">
        <f t="shared" si="16"/>
        <v>2.3683598547314588</v>
      </c>
      <c r="R72">
        <f t="shared" si="17"/>
        <v>43</v>
      </c>
      <c r="S72">
        <f t="shared" si="11"/>
        <v>-2.3683598547314588</v>
      </c>
      <c r="T72">
        <f t="shared" si="12"/>
        <v>1.9220292750657739</v>
      </c>
      <c r="U72">
        <f t="shared" si="13"/>
        <v>-1.9220292750657739</v>
      </c>
    </row>
    <row r="73" spans="2:21" x14ac:dyDescent="0.3">
      <c r="B73">
        <v>60.672699999999999</v>
      </c>
      <c r="C73">
        <v>60.016800000000003</v>
      </c>
      <c r="D73">
        <v>59.915199999999999</v>
      </c>
      <c r="E73">
        <v>60.634500000000003</v>
      </c>
      <c r="F73">
        <v>59.472299999999997</v>
      </c>
      <c r="G73">
        <f t="shared" si="9"/>
        <v>0.50985528829266968</v>
      </c>
      <c r="L73">
        <v>72</v>
      </c>
      <c r="M73">
        <v>59.915199999999999</v>
      </c>
      <c r="N73">
        <f t="shared" si="10"/>
        <v>0.41519999999999868</v>
      </c>
      <c r="O73">
        <f t="shared" si="14"/>
        <v>0.21675953150538163</v>
      </c>
      <c r="P73">
        <f t="shared" si="15"/>
        <v>1</v>
      </c>
      <c r="Q73">
        <f t="shared" si="16"/>
        <v>1.7547193862368431</v>
      </c>
      <c r="R73">
        <f t="shared" si="17"/>
        <v>44</v>
      </c>
      <c r="S73">
        <f t="shared" si="11"/>
        <v>-1.7547193862368431</v>
      </c>
      <c r="T73">
        <f t="shared" si="12"/>
        <v>1.9220292750657739</v>
      </c>
      <c r="U73">
        <f t="shared" si="13"/>
        <v>-1.9220292750657739</v>
      </c>
    </row>
    <row r="74" spans="2:21" x14ac:dyDescent="0.3">
      <c r="B74">
        <v>60.507199999999997</v>
      </c>
      <c r="C74">
        <v>60.129600000000003</v>
      </c>
      <c r="D74">
        <v>59.303400000000003</v>
      </c>
      <c r="E74">
        <v>59.618000000000002</v>
      </c>
      <c r="F74">
        <v>59.950600000000001</v>
      </c>
      <c r="G74">
        <f t="shared" si="9"/>
        <v>0.46352142129571344</v>
      </c>
      <c r="L74">
        <v>73</v>
      </c>
      <c r="M74">
        <v>59.303400000000003</v>
      </c>
      <c r="N74">
        <f t="shared" si="10"/>
        <v>-0.19659999999999656</v>
      </c>
      <c r="O74">
        <f t="shared" si="14"/>
        <v>0</v>
      </c>
      <c r="P74">
        <f t="shared" si="15"/>
        <v>0</v>
      </c>
      <c r="Q74">
        <f t="shared" si="16"/>
        <v>1.7528789177422226</v>
      </c>
      <c r="R74">
        <f t="shared" si="17"/>
        <v>45</v>
      </c>
      <c r="S74">
        <f t="shared" si="11"/>
        <v>-1.7528789177422226</v>
      </c>
      <c r="T74">
        <f t="shared" si="12"/>
        <v>1.9220292750657739</v>
      </c>
      <c r="U74">
        <f t="shared" si="13"/>
        <v>-1.9220292750657739</v>
      </c>
    </row>
    <row r="75" spans="2:21" x14ac:dyDescent="0.3">
      <c r="B75">
        <v>60.276200000000003</v>
      </c>
      <c r="C75">
        <v>59.433399999999999</v>
      </c>
      <c r="D75">
        <v>58.959600000000002</v>
      </c>
      <c r="E75">
        <v>60.253300000000003</v>
      </c>
      <c r="F75">
        <v>59.3352</v>
      </c>
      <c r="G75">
        <f t="shared" si="9"/>
        <v>0.58710140350709539</v>
      </c>
      <c r="L75">
        <v>74</v>
      </c>
      <c r="M75">
        <v>58.959600000000002</v>
      </c>
      <c r="N75">
        <f t="shared" si="10"/>
        <v>-0.54039999999999822</v>
      </c>
      <c r="O75">
        <f t="shared" si="14"/>
        <v>0</v>
      </c>
      <c r="P75">
        <f t="shared" si="15"/>
        <v>0</v>
      </c>
      <c r="Q75">
        <f t="shared" si="16"/>
        <v>2.0948384492476038</v>
      </c>
      <c r="R75">
        <f t="shared" si="17"/>
        <v>46</v>
      </c>
      <c r="S75">
        <f t="shared" si="11"/>
        <v>-2.0948384492476038</v>
      </c>
      <c r="T75">
        <f t="shared" si="12"/>
        <v>1.9220292750657739</v>
      </c>
      <c r="U75">
        <f t="shared" si="13"/>
        <v>-1.9220292750657739</v>
      </c>
    </row>
    <row r="76" spans="2:21" x14ac:dyDescent="0.3">
      <c r="B76">
        <v>60.950800000000001</v>
      </c>
      <c r="C76">
        <v>60.385300000000001</v>
      </c>
      <c r="D76">
        <v>59.611699999999999</v>
      </c>
      <c r="E76">
        <v>60.387500000000003</v>
      </c>
      <c r="F76">
        <v>60.028700000000001</v>
      </c>
      <c r="G76">
        <f t="shared" si="9"/>
        <v>0.49551346096751075</v>
      </c>
      <c r="L76">
        <v>75</v>
      </c>
      <c r="M76">
        <v>59.611699999999999</v>
      </c>
      <c r="N76">
        <f t="shared" si="10"/>
        <v>0.11169999999999902</v>
      </c>
      <c r="O76">
        <f t="shared" si="14"/>
        <v>0</v>
      </c>
      <c r="P76">
        <f t="shared" si="15"/>
        <v>0</v>
      </c>
      <c r="Q76">
        <f t="shared" si="16"/>
        <v>1.7846979807529877</v>
      </c>
      <c r="R76">
        <f t="shared" si="17"/>
        <v>47</v>
      </c>
      <c r="S76">
        <f t="shared" si="11"/>
        <v>-1.7846979807529877</v>
      </c>
      <c r="T76">
        <f t="shared" si="12"/>
        <v>1.9220292750657739</v>
      </c>
      <c r="U76">
        <f t="shared" si="13"/>
        <v>-1.9220292750657739</v>
      </c>
    </row>
    <row r="77" spans="2:21" x14ac:dyDescent="0.3">
      <c r="B77">
        <v>59.8491</v>
      </c>
      <c r="C77">
        <v>59.646700000000003</v>
      </c>
      <c r="D77">
        <v>58.950800000000001</v>
      </c>
      <c r="E77">
        <v>59.122999999999998</v>
      </c>
      <c r="F77">
        <v>59.1721</v>
      </c>
      <c r="G77">
        <f t="shared" si="9"/>
        <v>0.3806757058179579</v>
      </c>
      <c r="L77">
        <v>76</v>
      </c>
      <c r="M77">
        <v>58.950800000000001</v>
      </c>
      <c r="N77">
        <f t="shared" si="10"/>
        <v>-0.54919999999999902</v>
      </c>
      <c r="O77">
        <f t="shared" si="14"/>
        <v>0</v>
      </c>
      <c r="P77">
        <f t="shared" si="15"/>
        <v>0</v>
      </c>
      <c r="Q77">
        <f t="shared" si="16"/>
        <v>2.1354575122583697</v>
      </c>
      <c r="R77">
        <f t="shared" si="17"/>
        <v>48</v>
      </c>
      <c r="S77">
        <f t="shared" si="11"/>
        <v>-2.1354575122583697</v>
      </c>
      <c r="T77">
        <f t="shared" si="12"/>
        <v>1.9220292750657739</v>
      </c>
      <c r="U77">
        <f t="shared" si="13"/>
        <v>-1.9220292750657739</v>
      </c>
    </row>
    <row r="78" spans="2:21" x14ac:dyDescent="0.3">
      <c r="B78">
        <v>60.2239</v>
      </c>
      <c r="C78">
        <v>59.631100000000004</v>
      </c>
      <c r="D78">
        <v>59.279299999999999</v>
      </c>
      <c r="E78">
        <v>60.179699999999997</v>
      </c>
      <c r="F78">
        <v>59.451900000000002</v>
      </c>
      <c r="G78">
        <f t="shared" si="9"/>
        <v>0.42829080307660017</v>
      </c>
      <c r="L78">
        <v>77</v>
      </c>
      <c r="M78">
        <v>59.279299999999999</v>
      </c>
      <c r="N78">
        <f t="shared" si="10"/>
        <v>-0.22070000000000078</v>
      </c>
      <c r="O78">
        <f t="shared" si="14"/>
        <v>0</v>
      </c>
      <c r="P78">
        <f t="shared" si="15"/>
        <v>0</v>
      </c>
      <c r="Q78">
        <f t="shared" si="16"/>
        <v>2.1577170437637534</v>
      </c>
      <c r="R78">
        <f t="shared" si="17"/>
        <v>49</v>
      </c>
      <c r="S78">
        <f t="shared" si="11"/>
        <v>-2.1577170437637534</v>
      </c>
      <c r="T78">
        <f t="shared" si="12"/>
        <v>1.9220292750657739</v>
      </c>
      <c r="U78">
        <f t="shared" si="13"/>
        <v>-1.9220292750657739</v>
      </c>
    </row>
    <row r="79" spans="2:21" x14ac:dyDescent="0.3">
      <c r="B79">
        <v>59.994</v>
      </c>
      <c r="C79">
        <v>59.340200000000003</v>
      </c>
      <c r="D79">
        <v>58.501399999999997</v>
      </c>
      <c r="E79">
        <v>59.749099999999999</v>
      </c>
      <c r="F79">
        <v>59.2316</v>
      </c>
      <c r="G79">
        <f t="shared" si="9"/>
        <v>0.57170233338687793</v>
      </c>
      <c r="L79">
        <v>78</v>
      </c>
      <c r="M79">
        <v>58.501399999999997</v>
      </c>
      <c r="N79">
        <f t="shared" si="10"/>
        <v>-0.99860000000000326</v>
      </c>
      <c r="O79">
        <f t="shared" si="14"/>
        <v>0</v>
      </c>
      <c r="P79">
        <f t="shared" si="15"/>
        <v>0</v>
      </c>
      <c r="Q79">
        <f t="shared" si="16"/>
        <v>2.9578765752691396</v>
      </c>
      <c r="R79">
        <f t="shared" si="17"/>
        <v>50</v>
      </c>
      <c r="S79">
        <f t="shared" si="11"/>
        <v>-2.9578765752691396</v>
      </c>
      <c r="T79">
        <f t="shared" si="12"/>
        <v>1.9220292750657739</v>
      </c>
      <c r="U79">
        <f t="shared" si="13"/>
        <v>-1.9220292750657739</v>
      </c>
    </row>
    <row r="80" spans="2:21" x14ac:dyDescent="0.3">
      <c r="B80">
        <v>59.561199999999999</v>
      </c>
      <c r="C80">
        <v>59.709000000000003</v>
      </c>
      <c r="D80">
        <v>58.5154</v>
      </c>
      <c r="E80">
        <v>58.883299999999998</v>
      </c>
      <c r="F80">
        <v>59.323</v>
      </c>
      <c r="G80">
        <f t="shared" si="9"/>
        <v>0.49336557642381285</v>
      </c>
      <c r="L80">
        <v>79</v>
      </c>
      <c r="M80">
        <v>58.5154</v>
      </c>
      <c r="N80">
        <f t="shared" si="10"/>
        <v>-0.98460000000000036</v>
      </c>
      <c r="O80">
        <f t="shared" si="14"/>
        <v>0</v>
      </c>
      <c r="P80">
        <f t="shared" si="15"/>
        <v>0</v>
      </c>
      <c r="Q80">
        <f t="shared" si="16"/>
        <v>3.7440361067745229</v>
      </c>
      <c r="R80">
        <f t="shared" si="17"/>
        <v>51</v>
      </c>
      <c r="S80">
        <f t="shared" si="11"/>
        <v>-3.7440361067745229</v>
      </c>
      <c r="T80">
        <f t="shared" si="12"/>
        <v>1.9220292750657739</v>
      </c>
      <c r="U80">
        <f t="shared" si="13"/>
        <v>-1.9220292750657739</v>
      </c>
    </row>
    <row r="81" spans="2:21" x14ac:dyDescent="0.3">
      <c r="B81">
        <v>60.369599999999998</v>
      </c>
      <c r="C81">
        <v>59.717500000000001</v>
      </c>
      <c r="D81">
        <v>59.270899999999997</v>
      </c>
      <c r="E81">
        <v>60.0944</v>
      </c>
      <c r="F81">
        <v>59.591200000000001</v>
      </c>
      <c r="G81">
        <f t="shared" si="9"/>
        <v>0.4304317100307552</v>
      </c>
      <c r="L81">
        <v>80</v>
      </c>
      <c r="M81">
        <v>59.270899999999997</v>
      </c>
      <c r="N81">
        <f t="shared" si="10"/>
        <v>-0.22910000000000252</v>
      </c>
      <c r="O81">
        <f t="shared" si="14"/>
        <v>0</v>
      </c>
      <c r="P81">
        <f t="shared" si="15"/>
        <v>0</v>
      </c>
      <c r="Q81">
        <f t="shared" si="16"/>
        <v>3.7746956382799084</v>
      </c>
      <c r="R81">
        <f t="shared" si="17"/>
        <v>52</v>
      </c>
      <c r="S81">
        <f t="shared" si="11"/>
        <v>-3.7746956382799084</v>
      </c>
      <c r="T81">
        <f t="shared" si="12"/>
        <v>1.9220292750657739</v>
      </c>
      <c r="U81">
        <f t="shared" si="13"/>
        <v>-1.9220292750657739</v>
      </c>
    </row>
    <row r="82" spans="2:21" x14ac:dyDescent="0.3">
      <c r="B82">
        <v>59.7699</v>
      </c>
      <c r="C82">
        <v>59.424399999999999</v>
      </c>
      <c r="D82">
        <v>58.5411</v>
      </c>
      <c r="E82">
        <v>59.801600000000001</v>
      </c>
      <c r="F82">
        <v>58.983600000000003</v>
      </c>
      <c r="G82">
        <f t="shared" si="9"/>
        <v>0.53940643952403788</v>
      </c>
      <c r="L82">
        <v>81</v>
      </c>
      <c r="M82">
        <v>58.5411</v>
      </c>
      <c r="N82">
        <f t="shared" si="10"/>
        <v>-0.95889999999999986</v>
      </c>
      <c r="O82">
        <f t="shared" si="14"/>
        <v>0</v>
      </c>
      <c r="P82">
        <f t="shared" si="15"/>
        <v>0</v>
      </c>
      <c r="Q82">
        <f t="shared" si="16"/>
        <v>4.5351551697852912</v>
      </c>
      <c r="R82">
        <f t="shared" si="17"/>
        <v>53</v>
      </c>
      <c r="S82">
        <f t="shared" si="11"/>
        <v>-4.5351551697852912</v>
      </c>
      <c r="T82">
        <f t="shared" si="12"/>
        <v>1.9220292750657739</v>
      </c>
      <c r="U82">
        <f t="shared" si="13"/>
        <v>-1.9220292750657739</v>
      </c>
    </row>
    <row r="83" spans="2:21" x14ac:dyDescent="0.3">
      <c r="B83">
        <v>59.753599999999999</v>
      </c>
      <c r="C83">
        <v>59.805999999999997</v>
      </c>
      <c r="D83">
        <v>58.759700000000002</v>
      </c>
      <c r="E83">
        <v>58.9801</v>
      </c>
      <c r="F83">
        <v>59.224299999999999</v>
      </c>
      <c r="G83">
        <f t="shared" si="9"/>
        <v>0.46413015739121977</v>
      </c>
      <c r="L83">
        <v>82</v>
      </c>
      <c r="M83">
        <v>58.759700000000002</v>
      </c>
      <c r="N83">
        <f t="shared" si="10"/>
        <v>-0.74029999999999774</v>
      </c>
      <c r="O83">
        <f t="shared" si="14"/>
        <v>0</v>
      </c>
      <c r="P83">
        <f t="shared" si="15"/>
        <v>0</v>
      </c>
      <c r="Q83">
        <f t="shared" si="16"/>
        <v>5.0770147012906719</v>
      </c>
      <c r="R83">
        <f t="shared" si="17"/>
        <v>54</v>
      </c>
      <c r="S83">
        <f t="shared" si="11"/>
        <v>-5.0770147012906719</v>
      </c>
      <c r="T83">
        <f t="shared" si="12"/>
        <v>1.9220292750657739</v>
      </c>
      <c r="U83">
        <f t="shared" si="13"/>
        <v>-1.9220292750657739</v>
      </c>
    </row>
    <row r="84" spans="2:21" x14ac:dyDescent="0.3">
      <c r="B84">
        <v>60.059199999999997</v>
      </c>
      <c r="C84">
        <v>59.633200000000002</v>
      </c>
      <c r="D84">
        <v>59.021099999999997</v>
      </c>
      <c r="E84">
        <v>59.944499999999998</v>
      </c>
      <c r="F84">
        <v>59.450299999999999</v>
      </c>
      <c r="G84">
        <f t="shared" si="9"/>
        <v>0.41407627678967557</v>
      </c>
      <c r="L84">
        <v>83</v>
      </c>
      <c r="M84">
        <v>59.021099999999997</v>
      </c>
      <c r="N84">
        <f t="shared" si="10"/>
        <v>-0.47890000000000299</v>
      </c>
      <c r="O84">
        <f t="shared" si="14"/>
        <v>0</v>
      </c>
      <c r="P84">
        <f t="shared" si="15"/>
        <v>0</v>
      </c>
      <c r="Q84">
        <f t="shared" si="16"/>
        <v>5.3574742327960578</v>
      </c>
      <c r="R84">
        <f t="shared" si="17"/>
        <v>55</v>
      </c>
      <c r="S84">
        <f t="shared" si="11"/>
        <v>-5.3574742327960578</v>
      </c>
      <c r="T84">
        <f t="shared" si="12"/>
        <v>1.9220292750657739</v>
      </c>
      <c r="U84">
        <f t="shared" si="13"/>
        <v>-1.9220292750657739</v>
      </c>
    </row>
    <row r="85" spans="2:21" x14ac:dyDescent="0.3">
      <c r="B85">
        <v>60.0366</v>
      </c>
      <c r="C85">
        <v>59.518000000000001</v>
      </c>
      <c r="D85">
        <v>58.6203</v>
      </c>
      <c r="E85">
        <v>59.765000000000001</v>
      </c>
      <c r="F85">
        <v>59.290100000000002</v>
      </c>
      <c r="G85">
        <f t="shared" si="9"/>
        <v>0.53894309996510736</v>
      </c>
      <c r="L85">
        <v>84</v>
      </c>
      <c r="M85">
        <v>58.6203</v>
      </c>
      <c r="N85">
        <f t="shared" si="10"/>
        <v>-0.8796999999999997</v>
      </c>
      <c r="O85">
        <f t="shared" si="14"/>
        <v>0</v>
      </c>
      <c r="P85">
        <f t="shared" si="15"/>
        <v>0</v>
      </c>
      <c r="Q85">
        <f t="shared" si="16"/>
        <v>6.0387337643014405</v>
      </c>
      <c r="R85">
        <f t="shared" si="17"/>
        <v>56</v>
      </c>
      <c r="S85">
        <f t="shared" si="11"/>
        <v>-6.0387337643014405</v>
      </c>
      <c r="T85">
        <f t="shared" si="12"/>
        <v>1.9220292750657739</v>
      </c>
      <c r="U85">
        <f t="shared" si="13"/>
        <v>-1.9220292750657739</v>
      </c>
    </row>
    <row r="86" spans="2:21" x14ac:dyDescent="0.3">
      <c r="B86">
        <v>59.5807</v>
      </c>
      <c r="C86">
        <v>59.752699999999997</v>
      </c>
      <c r="D86">
        <v>58.746299999999998</v>
      </c>
      <c r="E86">
        <v>59.110900000000001</v>
      </c>
      <c r="F86">
        <v>59.152500000000003</v>
      </c>
      <c r="G86">
        <f t="shared" si="9"/>
        <v>0.40090678717128209</v>
      </c>
      <c r="L86">
        <v>85</v>
      </c>
      <c r="M86">
        <v>58.746299999999998</v>
      </c>
      <c r="N86">
        <f t="shared" si="10"/>
        <v>-0.75370000000000203</v>
      </c>
      <c r="O86">
        <f t="shared" si="14"/>
        <v>0</v>
      </c>
      <c r="P86">
        <f t="shared" si="15"/>
        <v>0</v>
      </c>
      <c r="Q86">
        <f t="shared" si="16"/>
        <v>6.5939932958068255</v>
      </c>
      <c r="R86">
        <f t="shared" si="17"/>
        <v>57</v>
      </c>
      <c r="S86">
        <f t="shared" si="11"/>
        <v>-6.5939932958068255</v>
      </c>
      <c r="T86">
        <f t="shared" si="12"/>
        <v>1.9220292750657739</v>
      </c>
      <c r="U86">
        <f t="shared" si="13"/>
        <v>-1.9220292750657739</v>
      </c>
    </row>
    <row r="87" spans="2:21" x14ac:dyDescent="0.3">
      <c r="B87">
        <v>60.575299999999999</v>
      </c>
      <c r="C87">
        <v>59.674300000000002</v>
      </c>
      <c r="D87">
        <v>59.134700000000002</v>
      </c>
      <c r="E87">
        <v>60.080100000000002</v>
      </c>
      <c r="F87">
        <v>59.484499999999997</v>
      </c>
      <c r="G87">
        <f t="shared" si="9"/>
        <v>0.55609996583348142</v>
      </c>
      <c r="L87">
        <v>86</v>
      </c>
      <c r="M87">
        <v>59.134700000000002</v>
      </c>
      <c r="N87">
        <f t="shared" si="10"/>
        <v>-0.36529999999999774</v>
      </c>
      <c r="O87">
        <f t="shared" si="14"/>
        <v>0</v>
      </c>
      <c r="P87">
        <f t="shared" si="15"/>
        <v>0</v>
      </c>
      <c r="Q87">
        <f t="shared" si="16"/>
        <v>6.7608528273122062</v>
      </c>
      <c r="R87">
        <f t="shared" si="17"/>
        <v>58</v>
      </c>
      <c r="S87">
        <f t="shared" si="11"/>
        <v>-6.7608528273122062</v>
      </c>
      <c r="T87">
        <f t="shared" si="12"/>
        <v>1.9220292750657739</v>
      </c>
      <c r="U87">
        <f t="shared" si="13"/>
        <v>-1.9220292750657739</v>
      </c>
    </row>
    <row r="88" spans="2:21" x14ac:dyDescent="0.3">
      <c r="B88">
        <v>59.881500000000003</v>
      </c>
      <c r="C88">
        <v>59.427999999999997</v>
      </c>
      <c r="D88">
        <v>58.4741</v>
      </c>
      <c r="E88">
        <v>59.745800000000003</v>
      </c>
      <c r="F88">
        <v>59.031999999999996</v>
      </c>
      <c r="G88">
        <f t="shared" si="9"/>
        <v>0.57149906124157512</v>
      </c>
      <c r="L88">
        <v>87</v>
      </c>
      <c r="M88">
        <v>58.4741</v>
      </c>
      <c r="N88">
        <f t="shared" si="10"/>
        <v>-1.0259</v>
      </c>
      <c r="O88">
        <f t="shared" si="14"/>
        <v>0</v>
      </c>
      <c r="P88">
        <f t="shared" si="15"/>
        <v>0</v>
      </c>
      <c r="Q88">
        <f t="shared" si="16"/>
        <v>7.5883123588175891</v>
      </c>
      <c r="R88">
        <f t="shared" si="17"/>
        <v>59</v>
      </c>
      <c r="S88">
        <f t="shared" si="11"/>
        <v>-7.5883123588175891</v>
      </c>
      <c r="T88">
        <f t="shared" si="12"/>
        <v>1.9220292750657739</v>
      </c>
      <c r="U88">
        <f t="shared" si="13"/>
        <v>-1.9220292750657739</v>
      </c>
    </row>
    <row r="89" spans="2:21" x14ac:dyDescent="0.3">
      <c r="B89">
        <v>60.077500000000001</v>
      </c>
      <c r="C89">
        <v>59.975900000000003</v>
      </c>
      <c r="D89">
        <v>58.786000000000001</v>
      </c>
      <c r="E89">
        <v>59.2211</v>
      </c>
      <c r="F89">
        <v>59.6387</v>
      </c>
      <c r="G89">
        <f t="shared" si="9"/>
        <v>0.53825408312431811</v>
      </c>
      <c r="L89">
        <v>88</v>
      </c>
      <c r="M89">
        <v>58.786000000000001</v>
      </c>
      <c r="N89">
        <f t="shared" si="10"/>
        <v>-0.71399999999999864</v>
      </c>
      <c r="O89">
        <f t="shared" si="14"/>
        <v>0</v>
      </c>
      <c r="P89">
        <f t="shared" si="15"/>
        <v>0</v>
      </c>
      <c r="Q89">
        <f t="shared" si="16"/>
        <v>8.1038718903229707</v>
      </c>
      <c r="R89">
        <f t="shared" si="17"/>
        <v>60</v>
      </c>
      <c r="S89">
        <f t="shared" si="11"/>
        <v>-8.1038718903229707</v>
      </c>
      <c r="T89">
        <f t="shared" si="12"/>
        <v>1.9220292750657739</v>
      </c>
      <c r="U89">
        <f t="shared" si="13"/>
        <v>-1.9220292750657739</v>
      </c>
    </row>
    <row r="90" spans="2:21" x14ac:dyDescent="0.3">
      <c r="B90">
        <v>60.087499999999999</v>
      </c>
      <c r="C90">
        <v>59.443600000000004</v>
      </c>
      <c r="D90">
        <v>59.012500000000003</v>
      </c>
      <c r="E90">
        <v>59.9681</v>
      </c>
      <c r="F90">
        <v>59.213799999999999</v>
      </c>
      <c r="G90">
        <f t="shared" si="9"/>
        <v>0.4682017353662829</v>
      </c>
      <c r="L90">
        <v>89</v>
      </c>
      <c r="M90">
        <v>59.012500000000003</v>
      </c>
      <c r="N90">
        <f t="shared" si="10"/>
        <v>-0.48749999999999716</v>
      </c>
      <c r="O90">
        <f t="shared" si="14"/>
        <v>0</v>
      </c>
      <c r="P90">
        <f t="shared" si="15"/>
        <v>0</v>
      </c>
      <c r="Q90">
        <f t="shared" si="16"/>
        <v>8.3929314218283508</v>
      </c>
      <c r="R90">
        <f t="shared" si="17"/>
        <v>61</v>
      </c>
      <c r="S90">
        <f t="shared" si="11"/>
        <v>-8.3929314218283508</v>
      </c>
      <c r="T90">
        <f t="shared" si="12"/>
        <v>1.9220292750657739</v>
      </c>
      <c r="U90">
        <f t="shared" si="13"/>
        <v>-1.9220292750657739</v>
      </c>
    </row>
    <row r="91" spans="2:21" x14ac:dyDescent="0.3">
      <c r="B91">
        <v>59.746299999999998</v>
      </c>
      <c r="C91">
        <v>59.347000000000001</v>
      </c>
      <c r="D91">
        <v>58.270499999999998</v>
      </c>
      <c r="E91">
        <v>59.550600000000003</v>
      </c>
      <c r="F91">
        <v>58.919600000000003</v>
      </c>
      <c r="G91">
        <f t="shared" si="9"/>
        <v>0.58737897902461622</v>
      </c>
      <c r="L91">
        <v>90</v>
      </c>
      <c r="M91">
        <v>58.270499999999998</v>
      </c>
      <c r="N91">
        <f t="shared" si="10"/>
        <v>-1.2295000000000016</v>
      </c>
      <c r="O91">
        <f t="shared" si="14"/>
        <v>0</v>
      </c>
      <c r="P91">
        <f t="shared" si="15"/>
        <v>0</v>
      </c>
      <c r="Q91">
        <f t="shared" si="16"/>
        <v>9.4239909533337354</v>
      </c>
      <c r="R91">
        <f t="shared" si="17"/>
        <v>62</v>
      </c>
      <c r="S91">
        <f t="shared" si="11"/>
        <v>-9.4239909533337354</v>
      </c>
      <c r="T91">
        <f t="shared" si="12"/>
        <v>1.9220292750657739</v>
      </c>
      <c r="U91">
        <f t="shared" si="13"/>
        <v>-1.9220292750657739</v>
      </c>
    </row>
    <row r="92" spans="2:21" x14ac:dyDescent="0.3">
      <c r="B92">
        <v>59.533200000000001</v>
      </c>
      <c r="C92">
        <v>59.731999999999999</v>
      </c>
      <c r="D92">
        <v>58.515799999999999</v>
      </c>
      <c r="E92">
        <v>58.982199999999999</v>
      </c>
      <c r="F92">
        <v>59.3506</v>
      </c>
      <c r="G92">
        <f t="shared" si="9"/>
        <v>0.48210553616402352</v>
      </c>
      <c r="L92">
        <v>91</v>
      </c>
      <c r="M92">
        <v>58.515799999999999</v>
      </c>
      <c r="N92">
        <f t="shared" si="10"/>
        <v>-0.9842000000000013</v>
      </c>
      <c r="O92">
        <f t="shared" si="14"/>
        <v>0</v>
      </c>
      <c r="P92">
        <f t="shared" si="15"/>
        <v>0</v>
      </c>
      <c r="Q92">
        <f t="shared" si="16"/>
        <v>10.20975048483912</v>
      </c>
      <c r="R92">
        <f t="shared" si="17"/>
        <v>63</v>
      </c>
      <c r="S92">
        <f t="shared" si="11"/>
        <v>-10.20975048483912</v>
      </c>
      <c r="T92">
        <f t="shared" si="12"/>
        <v>1.9220292750657739</v>
      </c>
      <c r="U92">
        <f t="shared" si="13"/>
        <v>-1.9220292750657739</v>
      </c>
    </row>
    <row r="93" spans="2:21" x14ac:dyDescent="0.3">
      <c r="B93">
        <v>60.306699999999999</v>
      </c>
      <c r="C93">
        <v>59.464500000000001</v>
      </c>
      <c r="D93">
        <v>59.163699999999999</v>
      </c>
      <c r="E93">
        <v>60.121200000000002</v>
      </c>
      <c r="F93">
        <v>59.282299999999999</v>
      </c>
      <c r="G93">
        <f t="shared" si="9"/>
        <v>0.51425252746097472</v>
      </c>
      <c r="L93">
        <v>92</v>
      </c>
      <c r="M93">
        <v>59.163699999999999</v>
      </c>
      <c r="N93">
        <f t="shared" si="10"/>
        <v>-0.33630000000000138</v>
      </c>
      <c r="O93">
        <f t="shared" si="14"/>
        <v>0</v>
      </c>
      <c r="P93">
        <f t="shared" si="15"/>
        <v>0</v>
      </c>
      <c r="Q93">
        <f t="shared" si="16"/>
        <v>10.347610016344504</v>
      </c>
      <c r="R93">
        <f t="shared" si="17"/>
        <v>64</v>
      </c>
      <c r="S93">
        <f t="shared" si="11"/>
        <v>-10.347610016344504</v>
      </c>
      <c r="T93">
        <f t="shared" si="12"/>
        <v>1.9220292750657739</v>
      </c>
      <c r="U93">
        <f t="shared" si="13"/>
        <v>-1.9220292750657739</v>
      </c>
    </row>
    <row r="94" spans="2:21" x14ac:dyDescent="0.3">
      <c r="B94">
        <v>59.712899999999998</v>
      </c>
      <c r="C94">
        <v>59.180500000000002</v>
      </c>
      <c r="D94">
        <v>58.58</v>
      </c>
      <c r="E94">
        <v>59.686599999999999</v>
      </c>
      <c r="F94">
        <v>59.001899999999999</v>
      </c>
      <c r="G94">
        <f t="shared" si="9"/>
        <v>0.47922528835611305</v>
      </c>
      <c r="L94">
        <v>93</v>
      </c>
      <c r="M94">
        <v>58.58</v>
      </c>
      <c r="N94">
        <f t="shared" si="10"/>
        <v>-0.92000000000000171</v>
      </c>
      <c r="O94">
        <f t="shared" si="14"/>
        <v>0</v>
      </c>
      <c r="P94">
        <f t="shared" si="15"/>
        <v>0</v>
      </c>
      <c r="Q94">
        <f t="shared" si="16"/>
        <v>11.069169547849889</v>
      </c>
      <c r="R94">
        <f t="shared" si="17"/>
        <v>65</v>
      </c>
      <c r="S94">
        <f t="shared" si="11"/>
        <v>-11.069169547849889</v>
      </c>
      <c r="T94">
        <f t="shared" si="12"/>
        <v>1.9220292750657739</v>
      </c>
      <c r="U94">
        <f t="shared" si="13"/>
        <v>-1.9220292750657739</v>
      </c>
    </row>
    <row r="95" spans="2:21" x14ac:dyDescent="0.3">
      <c r="B95">
        <v>59.724400000000003</v>
      </c>
      <c r="C95">
        <v>59.768900000000002</v>
      </c>
      <c r="D95">
        <v>58.689599999999999</v>
      </c>
      <c r="E95">
        <v>59.017400000000002</v>
      </c>
      <c r="F95">
        <v>59.060699999999997</v>
      </c>
      <c r="G95">
        <f t="shared" si="9"/>
        <v>0.47388653177738826</v>
      </c>
      <c r="L95">
        <v>94</v>
      </c>
      <c r="M95">
        <v>58.689599999999999</v>
      </c>
      <c r="N95">
        <f t="shared" si="10"/>
        <v>-0.81040000000000134</v>
      </c>
      <c r="O95">
        <f t="shared" si="14"/>
        <v>0</v>
      </c>
      <c r="P95">
        <f t="shared" si="15"/>
        <v>0</v>
      </c>
      <c r="Q95">
        <f t="shared" si="16"/>
        <v>11.681129079355273</v>
      </c>
      <c r="R95">
        <f t="shared" si="17"/>
        <v>66</v>
      </c>
      <c r="S95">
        <f t="shared" si="11"/>
        <v>-11.681129079355273</v>
      </c>
      <c r="T95">
        <f t="shared" si="12"/>
        <v>1.9220292750657739</v>
      </c>
      <c r="U95">
        <f t="shared" si="13"/>
        <v>-1.9220292750657739</v>
      </c>
    </row>
    <row r="96" spans="2:21" x14ac:dyDescent="0.3">
      <c r="B96">
        <v>59.965400000000002</v>
      </c>
      <c r="C96">
        <v>59.468800000000002</v>
      </c>
      <c r="D96">
        <v>58.958599999999997</v>
      </c>
      <c r="E96">
        <v>59.9129</v>
      </c>
      <c r="F96">
        <v>59.180799999999998</v>
      </c>
      <c r="G96">
        <f t="shared" si="9"/>
        <v>0.44244297937700605</v>
      </c>
      <c r="L96">
        <v>95</v>
      </c>
      <c r="M96">
        <v>58.958599999999997</v>
      </c>
      <c r="N96">
        <f t="shared" si="10"/>
        <v>-0.54140000000000299</v>
      </c>
      <c r="O96">
        <f t="shared" si="14"/>
        <v>0</v>
      </c>
      <c r="P96">
        <f t="shared" si="15"/>
        <v>0</v>
      </c>
      <c r="Q96">
        <f t="shared" si="16"/>
        <v>12.024088610860659</v>
      </c>
      <c r="R96">
        <f t="shared" si="17"/>
        <v>67</v>
      </c>
      <c r="S96">
        <f t="shared" si="11"/>
        <v>-12.024088610860659</v>
      </c>
      <c r="T96">
        <f t="shared" si="12"/>
        <v>1.9220292750657739</v>
      </c>
      <c r="U96">
        <f t="shared" si="13"/>
        <v>-1.9220292750657739</v>
      </c>
    </row>
    <row r="97" spans="1:21" x14ac:dyDescent="0.3">
      <c r="B97">
        <v>59.816099999999999</v>
      </c>
      <c r="C97">
        <v>59.517299999999999</v>
      </c>
      <c r="D97">
        <v>58.589799999999997</v>
      </c>
      <c r="E97">
        <v>59.551400000000001</v>
      </c>
      <c r="F97">
        <v>59.099400000000003</v>
      </c>
      <c r="G97">
        <f t="shared" si="9"/>
        <v>0.4796638562576927</v>
      </c>
      <c r="L97">
        <v>96</v>
      </c>
      <c r="M97">
        <v>58.589799999999997</v>
      </c>
      <c r="N97">
        <f t="shared" si="10"/>
        <v>-0.91020000000000323</v>
      </c>
      <c r="O97">
        <f t="shared" si="14"/>
        <v>0</v>
      </c>
      <c r="P97">
        <f t="shared" si="15"/>
        <v>0</v>
      </c>
      <c r="Q97">
        <f t="shared" si="16"/>
        <v>12.735848142366045</v>
      </c>
      <c r="R97">
        <f t="shared" si="17"/>
        <v>68</v>
      </c>
      <c r="S97">
        <f t="shared" si="11"/>
        <v>-12.735848142366045</v>
      </c>
      <c r="T97">
        <f t="shared" si="12"/>
        <v>1.9220292750657739</v>
      </c>
      <c r="U97">
        <f t="shared" si="13"/>
        <v>-1.9220292750657739</v>
      </c>
    </row>
    <row r="98" spans="1:21" x14ac:dyDescent="0.3">
      <c r="B98">
        <v>59.872900000000001</v>
      </c>
      <c r="C98">
        <v>59.881700000000002</v>
      </c>
      <c r="D98">
        <v>58.952500000000001</v>
      </c>
      <c r="E98">
        <v>59.125399999999999</v>
      </c>
      <c r="F98">
        <v>59.1892</v>
      </c>
      <c r="G98">
        <f t="shared" si="9"/>
        <v>0.44036154804887412</v>
      </c>
      <c r="L98">
        <v>97</v>
      </c>
      <c r="M98">
        <v>58.952500000000001</v>
      </c>
      <c r="N98">
        <f t="shared" si="10"/>
        <v>-0.54749999999999943</v>
      </c>
      <c r="O98">
        <f t="shared" si="14"/>
        <v>0</v>
      </c>
      <c r="P98">
        <f t="shared" si="15"/>
        <v>0</v>
      </c>
      <c r="Q98">
        <f t="shared" si="16"/>
        <v>13.084907673871427</v>
      </c>
      <c r="R98">
        <f t="shared" si="17"/>
        <v>69</v>
      </c>
      <c r="S98">
        <f t="shared" si="11"/>
        <v>-13.084907673871427</v>
      </c>
      <c r="T98">
        <f t="shared" si="12"/>
        <v>1.9220292750657739</v>
      </c>
      <c r="U98">
        <f t="shared" si="13"/>
        <v>-1.9220292750657739</v>
      </c>
    </row>
    <row r="99" spans="1:21" x14ac:dyDescent="0.3">
      <c r="B99">
        <v>60.4039</v>
      </c>
      <c r="C99">
        <v>59.612400000000001</v>
      </c>
      <c r="D99">
        <v>58.954000000000001</v>
      </c>
      <c r="E99">
        <v>60.003599999999999</v>
      </c>
      <c r="F99">
        <v>59.572699999999998</v>
      </c>
      <c r="G99">
        <f t="shared" si="9"/>
        <v>0.54027976734280891</v>
      </c>
      <c r="L99">
        <v>98</v>
      </c>
      <c r="M99">
        <v>58.954000000000001</v>
      </c>
      <c r="N99">
        <f t="shared" si="10"/>
        <v>-0.54599999999999937</v>
      </c>
      <c r="O99">
        <f t="shared" si="14"/>
        <v>0</v>
      </c>
      <c r="P99">
        <f t="shared" si="15"/>
        <v>0</v>
      </c>
      <c r="Q99">
        <f t="shared" si="16"/>
        <v>13.43246720537681</v>
      </c>
      <c r="R99">
        <f t="shared" si="17"/>
        <v>70</v>
      </c>
      <c r="S99">
        <f t="shared" si="11"/>
        <v>-13.43246720537681</v>
      </c>
      <c r="T99">
        <f t="shared" si="12"/>
        <v>1.9220292750657739</v>
      </c>
      <c r="U99">
        <f t="shared" si="13"/>
        <v>-1.9220292750657739</v>
      </c>
    </row>
    <row r="100" spans="1:21" x14ac:dyDescent="0.3">
      <c r="B100">
        <v>59.738300000000002</v>
      </c>
      <c r="C100">
        <v>59.357100000000003</v>
      </c>
      <c r="D100">
        <v>58.7117</v>
      </c>
      <c r="E100">
        <v>59.757199999999997</v>
      </c>
      <c r="F100">
        <v>58.9452</v>
      </c>
      <c r="G100">
        <f t="shared" si="9"/>
        <v>0.46807077990406526</v>
      </c>
      <c r="L100">
        <v>99</v>
      </c>
      <c r="M100">
        <v>58.7117</v>
      </c>
      <c r="N100">
        <f t="shared" si="10"/>
        <v>-0.78829999999999956</v>
      </c>
      <c r="O100">
        <f t="shared" si="14"/>
        <v>0</v>
      </c>
      <c r="P100">
        <f t="shared" si="15"/>
        <v>0</v>
      </c>
      <c r="Q100">
        <f t="shared" si="16"/>
        <v>14.022326736882192</v>
      </c>
      <c r="R100">
        <f t="shared" si="17"/>
        <v>71</v>
      </c>
      <c r="S100">
        <f t="shared" si="11"/>
        <v>-14.022326736882192</v>
      </c>
      <c r="T100">
        <f t="shared" si="12"/>
        <v>1.9220292750657739</v>
      </c>
      <c r="U100">
        <f t="shared" si="13"/>
        <v>-1.9220292750657739</v>
      </c>
    </row>
    <row r="101" spans="1:21" x14ac:dyDescent="0.3">
      <c r="B101">
        <v>59.969299999999997</v>
      </c>
      <c r="C101">
        <v>59.931600000000003</v>
      </c>
      <c r="D101">
        <v>58.858600000000003</v>
      </c>
      <c r="E101">
        <v>59.143599999999999</v>
      </c>
      <c r="F101">
        <v>59.521599999999999</v>
      </c>
      <c r="G101">
        <f t="shared" si="9"/>
        <v>0.48586739754793101</v>
      </c>
      <c r="L101">
        <v>100</v>
      </c>
      <c r="M101">
        <v>58.858600000000003</v>
      </c>
      <c r="N101">
        <f t="shared" si="10"/>
        <v>-0.64139999999999731</v>
      </c>
      <c r="O101">
        <f t="shared" si="14"/>
        <v>0</v>
      </c>
      <c r="P101">
        <f t="shared" si="15"/>
        <v>0</v>
      </c>
      <c r="Q101">
        <f t="shared" si="16"/>
        <v>14.465286268387572</v>
      </c>
      <c r="R101">
        <f t="shared" si="17"/>
        <v>72</v>
      </c>
      <c r="S101">
        <f t="shared" si="11"/>
        <v>-14.465286268387572</v>
      </c>
      <c r="T101">
        <f t="shared" si="12"/>
        <v>1.9220292750657739</v>
      </c>
      <c r="U101">
        <f t="shared" si="13"/>
        <v>-1.9220292750657739</v>
      </c>
    </row>
    <row r="102" spans="1:21" x14ac:dyDescent="0.3">
      <c r="A102" s="2" t="s">
        <v>5</v>
      </c>
      <c r="B102" s="2">
        <f>AVERAGE(B1:B101)</f>
        <v>60.270114000000007</v>
      </c>
      <c r="C102" s="2">
        <f>AVERAGE(C1:C101)</f>
        <v>59.840561000000008</v>
      </c>
      <c r="D102" s="2">
        <f>AVERAGE(D1:D101)</f>
        <v>59.197593999999981</v>
      </c>
      <c r="E102" s="2">
        <f>AVERAGE(E1:E101)</f>
        <v>60.032545999999975</v>
      </c>
      <c r="F102" s="2">
        <f>AVERAGE(F1:F101)</f>
        <v>59.536402000000024</v>
      </c>
      <c r="G102" s="3">
        <f>AVERAGE(G2:G101)</f>
        <v>0.48144433532983555</v>
      </c>
    </row>
    <row r="103" spans="1:21" x14ac:dyDescent="0.3">
      <c r="A103" s="2" t="s">
        <v>6</v>
      </c>
      <c r="B103" s="2">
        <f>STDEV(B2:B101)</f>
        <v>0.36578621758308144</v>
      </c>
      <c r="C103" s="2">
        <f>STDEV(C2:C101)</f>
        <v>0.29581689255041149</v>
      </c>
      <c r="D103" s="2">
        <f>STDEV(D2:D101)</f>
        <v>0.39688093698923704</v>
      </c>
      <c r="E103" s="2">
        <f>STDEV(E2:E101)</f>
        <v>0.52636649662731849</v>
      </c>
      <c r="F103" s="2">
        <f>STDEV(F2:F101)</f>
        <v>0.29799238990350757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opLeftCell="B1" zoomScale="70" zoomScaleNormal="70" workbookViewId="0">
      <selection activeCell="I14" sqref="A1:XFD1048576"/>
    </sheetView>
  </sheetViews>
  <sheetFormatPr defaultRowHeight="16.2" x14ac:dyDescent="0.3"/>
  <cols>
    <col min="9" max="9" width="12.44140625" customWidth="1"/>
    <col min="16" max="16" width="13.5546875" customWidth="1"/>
    <col min="19" max="19" width="13.6640625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I1" s="1" t="s">
        <v>32</v>
      </c>
      <c r="J1">
        <v>2.8559999999999999</v>
      </c>
      <c r="K1">
        <v>2.8660000000000001</v>
      </c>
      <c r="M1" s="1" t="s">
        <v>34</v>
      </c>
      <c r="N1" s="1" t="s">
        <v>35</v>
      </c>
      <c r="O1" s="1" t="s">
        <v>2</v>
      </c>
      <c r="P1" t="s">
        <v>34</v>
      </c>
      <c r="Q1" t="s">
        <v>35</v>
      </c>
    </row>
    <row r="2" spans="1:17" x14ac:dyDescent="0.3">
      <c r="A2">
        <v>1</v>
      </c>
      <c r="B2">
        <v>60.516199999999998</v>
      </c>
      <c r="C2">
        <v>59.837000000000003</v>
      </c>
      <c r="D2">
        <v>59.335299999999997</v>
      </c>
      <c r="E2">
        <v>60.615400000000001</v>
      </c>
      <c r="F2">
        <v>59.590299999999999</v>
      </c>
      <c r="G2">
        <f>_xlfn.STDEV.S(B2:F2)</f>
        <v>0.56550642171420185</v>
      </c>
      <c r="I2" t="s">
        <v>33</v>
      </c>
      <c r="J2">
        <v>0.13300000000000001</v>
      </c>
      <c r="K2">
        <v>0.13900000000000001</v>
      </c>
      <c r="L2">
        <v>1</v>
      </c>
      <c r="M2">
        <f>$J$4+$J$1*$J$3*SQRT(($J$2)/(2-$J$2)*(1-(1-$J$2)^(2*A2)))</f>
        <v>59.650754430153491</v>
      </c>
      <c r="N2">
        <f>$J$4-$J$1*$J$3*SQRT(($J$2)/(2-$J$2)*(1-(1-$J$2)^(2*A2)))</f>
        <v>59.349245569846509</v>
      </c>
      <c r="O2">
        <v>59.335299999999997</v>
      </c>
      <c r="P2">
        <f>$K$4+$K$1*$K$3*SQRT(($K$2)/(2-$K$2)*(1-(1-$K$2)^(2*A2)))</f>
        <v>59.658107046392153</v>
      </c>
      <c r="Q2">
        <f>$K$4-$K$1*$K$3*SQRT(($K$2)/(2-$K$2)*(1-(1-$K$2)^(2*A2)))</f>
        <v>59.341892953607847</v>
      </c>
    </row>
    <row r="3" spans="1:17" x14ac:dyDescent="0.3">
      <c r="A3">
        <v>2</v>
      </c>
      <c r="B3">
        <v>61.106900000000003</v>
      </c>
      <c r="C3">
        <v>60.225099999999998</v>
      </c>
      <c r="D3">
        <v>60.0777</v>
      </c>
      <c r="E3">
        <v>61.038400000000003</v>
      </c>
      <c r="F3">
        <v>60.07</v>
      </c>
      <c r="G3">
        <f t="shared" ref="G3:G66" si="0">_xlfn.STDEV.S(B3:F3)</f>
        <v>0.52367545961215511</v>
      </c>
      <c r="I3" t="s">
        <v>36</v>
      </c>
      <c r="J3">
        <f>D103</f>
        <v>0.39688093698923704</v>
      </c>
      <c r="K3">
        <f>D103</f>
        <v>0.39688093698923704</v>
      </c>
      <c r="L3">
        <v>2</v>
      </c>
      <c r="M3">
        <f t="shared" ref="M3:M66" si="1">$J$4+$J$1*$J$3*SQRT(($J$2)/(2-$J$2)*(1-(1-$J$2)^(2*A3)))</f>
        <v>59.69952558131768</v>
      </c>
      <c r="N3">
        <f t="shared" ref="N3:N66" si="2">$J$4-$J$1*$J$3*SQRT(($J$2)/(2-$J$2)*(1-(1-$J$2)^(2*A3)))</f>
        <v>59.30047441868232</v>
      </c>
      <c r="O3">
        <v>60.0777</v>
      </c>
      <c r="P3">
        <f t="shared" ref="P3:P66" si="3">$K$4+$K$1*$K$3*SQRT(($K$2)/(2-$K$2)*(1-(1-$K$2)^(2*A3)))</f>
        <v>59.708636670964033</v>
      </c>
      <c r="Q3">
        <f t="shared" ref="Q3:Q66" si="4">$K$4-$K$1*$K$3*SQRT(($K$2)/(2-$K$2)*(1-(1-$K$2)^(2*A3)))</f>
        <v>59.291363329035967</v>
      </c>
    </row>
    <row r="4" spans="1:17" x14ac:dyDescent="0.3">
      <c r="A4">
        <v>3</v>
      </c>
      <c r="B4">
        <v>60.427300000000002</v>
      </c>
      <c r="C4">
        <v>60.0916</v>
      </c>
      <c r="D4">
        <v>59.5779</v>
      </c>
      <c r="E4">
        <v>59.667000000000002</v>
      </c>
      <c r="F4">
        <v>59.665199999999999</v>
      </c>
      <c r="G4">
        <f t="shared" si="0"/>
        <v>0.3629449338398329</v>
      </c>
      <c r="I4" t="s">
        <v>37</v>
      </c>
      <c r="J4">
        <v>59.5</v>
      </c>
      <c r="K4">
        <v>59.5</v>
      </c>
      <c r="L4">
        <v>3</v>
      </c>
      <c r="M4">
        <f t="shared" si="1"/>
        <v>59.729460195401963</v>
      </c>
      <c r="N4">
        <f t="shared" si="2"/>
        <v>59.270539804598037</v>
      </c>
      <c r="O4">
        <v>59.5779</v>
      </c>
      <c r="P4">
        <f t="shared" si="3"/>
        <v>59.739305229822577</v>
      </c>
      <c r="Q4">
        <f t="shared" si="4"/>
        <v>59.260694770177423</v>
      </c>
    </row>
    <row r="5" spans="1:17" x14ac:dyDescent="0.3">
      <c r="A5">
        <v>4</v>
      </c>
      <c r="B5">
        <v>60.457299999999996</v>
      </c>
      <c r="C5">
        <v>60.156100000000002</v>
      </c>
      <c r="D5">
        <v>59.511000000000003</v>
      </c>
      <c r="E5">
        <v>60.530099999999997</v>
      </c>
      <c r="F5">
        <v>59.5017</v>
      </c>
      <c r="G5">
        <f t="shared" si="0"/>
        <v>0.49925962985204214</v>
      </c>
      <c r="L5">
        <v>4</v>
      </c>
      <c r="M5">
        <f t="shared" si="1"/>
        <v>59.749609321465975</v>
      </c>
      <c r="N5">
        <f t="shared" si="2"/>
        <v>59.250390678534025</v>
      </c>
      <c r="O5">
        <v>59.511000000000003</v>
      </c>
      <c r="P5">
        <f t="shared" si="3"/>
        <v>59.75971342408846</v>
      </c>
      <c r="Q5">
        <f t="shared" si="4"/>
        <v>59.24028657591154</v>
      </c>
    </row>
    <row r="6" spans="1:17" x14ac:dyDescent="0.3">
      <c r="A6">
        <v>5</v>
      </c>
      <c r="B6">
        <v>61.0794</v>
      </c>
      <c r="C6">
        <v>60.097000000000001</v>
      </c>
      <c r="D6">
        <v>59.872399999999999</v>
      </c>
      <c r="E6">
        <v>61.0229</v>
      </c>
      <c r="F6">
        <v>60.169800000000002</v>
      </c>
      <c r="G6">
        <f t="shared" si="0"/>
        <v>0.56149067668127817</v>
      </c>
      <c r="L6">
        <v>5</v>
      </c>
      <c r="M6">
        <f t="shared" si="1"/>
        <v>59.763743703361243</v>
      </c>
      <c r="N6">
        <f t="shared" si="2"/>
        <v>59.236256296638757</v>
      </c>
      <c r="O6">
        <v>59.872399999999999</v>
      </c>
      <c r="P6">
        <f t="shared" si="3"/>
        <v>59.773862606675152</v>
      </c>
      <c r="Q6">
        <f t="shared" si="4"/>
        <v>59.226137393324848</v>
      </c>
    </row>
    <row r="7" spans="1:17" x14ac:dyDescent="0.3">
      <c r="A7">
        <v>6</v>
      </c>
      <c r="B7">
        <v>60.7286</v>
      </c>
      <c r="C7">
        <v>60.662100000000002</v>
      </c>
      <c r="D7">
        <v>59.889200000000002</v>
      </c>
      <c r="E7">
        <v>60.115900000000003</v>
      </c>
      <c r="F7">
        <v>60.032899999999998</v>
      </c>
      <c r="G7">
        <f t="shared" si="0"/>
        <v>0.38333715316937383</v>
      </c>
      <c r="L7">
        <v>6</v>
      </c>
      <c r="M7">
        <f t="shared" si="1"/>
        <v>59.773888557810622</v>
      </c>
      <c r="N7">
        <f t="shared" si="2"/>
        <v>59.226111442189378</v>
      </c>
      <c r="O7">
        <v>59.889200000000002</v>
      </c>
      <c r="P7">
        <f t="shared" si="3"/>
        <v>59.783896904364056</v>
      </c>
      <c r="Q7">
        <f t="shared" si="4"/>
        <v>59.216103095635944</v>
      </c>
    </row>
    <row r="8" spans="1:17" x14ac:dyDescent="0.3">
      <c r="A8">
        <v>7</v>
      </c>
      <c r="B8">
        <v>60.170299999999997</v>
      </c>
      <c r="C8">
        <v>59.463700000000003</v>
      </c>
      <c r="D8">
        <v>58.837899999999998</v>
      </c>
      <c r="E8">
        <v>60.259700000000002</v>
      </c>
      <c r="F8">
        <v>59.642600000000002</v>
      </c>
      <c r="G8">
        <f t="shared" si="0"/>
        <v>0.57741447678422531</v>
      </c>
      <c r="L8">
        <v>7</v>
      </c>
      <c r="M8">
        <f t="shared" si="1"/>
        <v>59.781273541277521</v>
      </c>
      <c r="N8">
        <f t="shared" si="2"/>
        <v>59.218726458722479</v>
      </c>
      <c r="O8">
        <v>58.837899999999998</v>
      </c>
      <c r="P8">
        <f t="shared" si="3"/>
        <v>59.791112387336732</v>
      </c>
      <c r="Q8">
        <f t="shared" si="4"/>
        <v>59.208887612663268</v>
      </c>
    </row>
    <row r="9" spans="1:17" x14ac:dyDescent="0.3">
      <c r="A9">
        <v>8</v>
      </c>
      <c r="B9">
        <v>60.516500000000001</v>
      </c>
      <c r="C9">
        <v>59.726900000000001</v>
      </c>
      <c r="D9">
        <v>59.354399999999998</v>
      </c>
      <c r="E9">
        <v>60.472499999999997</v>
      </c>
      <c r="F9">
        <v>59.7791</v>
      </c>
      <c r="G9">
        <f t="shared" si="0"/>
        <v>0.50637738101143481</v>
      </c>
      <c r="L9">
        <v>8</v>
      </c>
      <c r="M9">
        <f t="shared" si="1"/>
        <v>59.786699541129181</v>
      </c>
      <c r="N9">
        <f t="shared" si="2"/>
        <v>59.213300458870819</v>
      </c>
      <c r="O9">
        <v>59.354399999999998</v>
      </c>
      <c r="P9">
        <f t="shared" si="3"/>
        <v>59.796348005674837</v>
      </c>
      <c r="Q9">
        <f t="shared" si="4"/>
        <v>59.203651994325163</v>
      </c>
    </row>
    <row r="10" spans="1:17" x14ac:dyDescent="0.3">
      <c r="A10">
        <v>9</v>
      </c>
      <c r="B10">
        <v>60.283299999999997</v>
      </c>
      <c r="C10">
        <v>60.021900000000002</v>
      </c>
      <c r="D10">
        <v>59.150199999999998</v>
      </c>
      <c r="E10">
        <v>59.585599999999999</v>
      </c>
      <c r="F10">
        <v>59.389200000000002</v>
      </c>
      <c r="G10">
        <f t="shared" si="0"/>
        <v>0.46228998799454835</v>
      </c>
      <c r="L10">
        <v>9</v>
      </c>
      <c r="M10">
        <f t="shared" si="1"/>
        <v>59.790711538258243</v>
      </c>
      <c r="N10">
        <f t="shared" si="2"/>
        <v>59.209288461741757</v>
      </c>
      <c r="O10">
        <v>59.150199999999998</v>
      </c>
      <c r="P10">
        <f t="shared" si="3"/>
        <v>59.800170343492361</v>
      </c>
      <c r="Q10">
        <f t="shared" si="4"/>
        <v>59.199829656507639</v>
      </c>
    </row>
    <row r="11" spans="1:17" x14ac:dyDescent="0.3">
      <c r="A11">
        <v>10</v>
      </c>
      <c r="B11">
        <v>60.223100000000002</v>
      </c>
      <c r="C11">
        <v>59.809100000000001</v>
      </c>
      <c r="D11">
        <v>59.1907</v>
      </c>
      <c r="E11">
        <v>60.521099999999997</v>
      </c>
      <c r="F11">
        <v>59.820999999999998</v>
      </c>
      <c r="G11">
        <f t="shared" si="0"/>
        <v>0.50172804386440228</v>
      </c>
      <c r="L11">
        <v>10</v>
      </c>
      <c r="M11">
        <f t="shared" si="1"/>
        <v>59.793691232181835</v>
      </c>
      <c r="N11">
        <f t="shared" si="2"/>
        <v>59.206308767818165</v>
      </c>
      <c r="O11">
        <v>59.1907</v>
      </c>
      <c r="P11">
        <f t="shared" si="3"/>
        <v>59.802972799364156</v>
      </c>
      <c r="Q11">
        <f t="shared" si="4"/>
        <v>59.197027200635844</v>
      </c>
    </row>
    <row r="12" spans="1:17" x14ac:dyDescent="0.3">
      <c r="A12">
        <v>11</v>
      </c>
      <c r="B12">
        <v>60.607799999999997</v>
      </c>
      <c r="C12">
        <v>59.689</v>
      </c>
      <c r="D12">
        <v>59.510399999999997</v>
      </c>
      <c r="E12">
        <v>60.459400000000002</v>
      </c>
      <c r="F12">
        <v>59.685299999999998</v>
      </c>
      <c r="G12">
        <f t="shared" si="0"/>
        <v>0.50385308573035525</v>
      </c>
      <c r="L12">
        <v>11</v>
      </c>
      <c r="M12">
        <f t="shared" si="1"/>
        <v>59.795911282353494</v>
      </c>
      <c r="N12">
        <f t="shared" si="2"/>
        <v>59.204088717646506</v>
      </c>
      <c r="O12">
        <v>59.510399999999997</v>
      </c>
      <c r="P12">
        <f t="shared" si="3"/>
        <v>59.805033700971514</v>
      </c>
      <c r="Q12">
        <f t="shared" si="4"/>
        <v>59.194966299028486</v>
      </c>
    </row>
    <row r="13" spans="1:17" x14ac:dyDescent="0.3">
      <c r="A13">
        <v>12</v>
      </c>
      <c r="B13">
        <v>60.058399999999999</v>
      </c>
      <c r="C13">
        <v>60.002400000000002</v>
      </c>
      <c r="D13">
        <v>59.283200000000001</v>
      </c>
      <c r="E13">
        <v>59.548000000000002</v>
      </c>
      <c r="F13">
        <v>59.433599999999998</v>
      </c>
      <c r="G13">
        <f t="shared" si="0"/>
        <v>0.34699007478600874</v>
      </c>
      <c r="L13">
        <v>12</v>
      </c>
      <c r="M13">
        <f t="shared" si="1"/>
        <v>59.797569165419659</v>
      </c>
      <c r="N13">
        <f t="shared" si="2"/>
        <v>59.202430834580341</v>
      </c>
      <c r="O13">
        <v>59.283200000000001</v>
      </c>
      <c r="P13">
        <f t="shared" si="3"/>
        <v>59.806552548123371</v>
      </c>
      <c r="Q13">
        <f t="shared" si="4"/>
        <v>59.193447451876629</v>
      </c>
    </row>
    <row r="14" spans="1:17" x14ac:dyDescent="0.3">
      <c r="A14">
        <v>13</v>
      </c>
      <c r="B14">
        <v>60.370199999999997</v>
      </c>
      <c r="C14">
        <v>59.926299999999998</v>
      </c>
      <c r="D14">
        <v>59.146999999999998</v>
      </c>
      <c r="E14">
        <v>60.491199999999999</v>
      </c>
      <c r="F14">
        <v>59.708500000000001</v>
      </c>
      <c r="G14">
        <f t="shared" si="0"/>
        <v>0.54103538978517818</v>
      </c>
      <c r="L14">
        <v>13</v>
      </c>
      <c r="M14">
        <f t="shared" si="1"/>
        <v>59.798809322042977</v>
      </c>
      <c r="N14">
        <f t="shared" si="2"/>
        <v>59.201190677957023</v>
      </c>
      <c r="O14">
        <v>59.146999999999998</v>
      </c>
      <c r="P14">
        <f t="shared" si="3"/>
        <v>59.807673662034773</v>
      </c>
      <c r="Q14">
        <f t="shared" si="4"/>
        <v>59.192326337965227</v>
      </c>
    </row>
    <row r="15" spans="1:17" x14ac:dyDescent="0.3">
      <c r="A15">
        <v>14</v>
      </c>
      <c r="B15">
        <v>60.770899999999997</v>
      </c>
      <c r="C15">
        <v>60.0212</v>
      </c>
      <c r="D15">
        <v>59.974400000000003</v>
      </c>
      <c r="E15">
        <v>60.836799999999997</v>
      </c>
      <c r="F15">
        <v>59.767600000000002</v>
      </c>
      <c r="G15">
        <f t="shared" si="0"/>
        <v>0.49339696188768489</v>
      </c>
      <c r="L15">
        <v>14</v>
      </c>
      <c r="M15">
        <f t="shared" si="1"/>
        <v>59.799738156024915</v>
      </c>
      <c r="N15">
        <f t="shared" si="2"/>
        <v>59.200261843975085</v>
      </c>
      <c r="O15">
        <v>59.974400000000003</v>
      </c>
      <c r="P15">
        <f t="shared" si="3"/>
        <v>59.808502137690965</v>
      </c>
      <c r="Q15">
        <f t="shared" si="4"/>
        <v>59.191497862309035</v>
      </c>
    </row>
    <row r="16" spans="1:17" x14ac:dyDescent="0.3">
      <c r="A16">
        <v>15</v>
      </c>
      <c r="B16">
        <v>60.221299999999999</v>
      </c>
      <c r="C16">
        <v>59.915300000000002</v>
      </c>
      <c r="D16">
        <v>59.120100000000001</v>
      </c>
      <c r="E16">
        <v>59.583399999999997</v>
      </c>
      <c r="F16">
        <v>59.632399999999997</v>
      </c>
      <c r="G16">
        <f t="shared" si="0"/>
        <v>0.41000178658147346</v>
      </c>
      <c r="L16">
        <v>15</v>
      </c>
      <c r="M16">
        <f t="shared" si="1"/>
        <v>59.800434459752758</v>
      </c>
      <c r="N16">
        <f t="shared" si="2"/>
        <v>59.199565540247242</v>
      </c>
      <c r="O16">
        <v>59.120100000000001</v>
      </c>
      <c r="P16">
        <f t="shared" si="3"/>
        <v>59.809114870935986</v>
      </c>
      <c r="Q16">
        <f t="shared" si="4"/>
        <v>59.190885129064014</v>
      </c>
    </row>
    <row r="17" spans="1:17" x14ac:dyDescent="0.3">
      <c r="A17">
        <v>16</v>
      </c>
      <c r="B17">
        <v>60.133099999999999</v>
      </c>
      <c r="C17">
        <v>59.7331</v>
      </c>
      <c r="D17">
        <v>59.073700000000002</v>
      </c>
      <c r="E17">
        <v>60.590499999999999</v>
      </c>
      <c r="F17">
        <v>60.035200000000003</v>
      </c>
      <c r="G17">
        <f t="shared" si="0"/>
        <v>0.56106406229591876</v>
      </c>
      <c r="L17">
        <v>16</v>
      </c>
      <c r="M17">
        <f t="shared" si="1"/>
        <v>59.800956802990768</v>
      </c>
      <c r="N17">
        <f t="shared" si="2"/>
        <v>59.199043197009232</v>
      </c>
      <c r="O17">
        <v>59.073700000000002</v>
      </c>
      <c r="P17">
        <f t="shared" si="3"/>
        <v>59.80956832017565</v>
      </c>
      <c r="Q17">
        <f t="shared" si="4"/>
        <v>59.19043167982435</v>
      </c>
    </row>
    <row r="18" spans="1:17" x14ac:dyDescent="0.3">
      <c r="A18">
        <v>17</v>
      </c>
      <c r="B18">
        <v>60.824399999999997</v>
      </c>
      <c r="C18">
        <v>60.131999999999998</v>
      </c>
      <c r="D18">
        <v>59.6342</v>
      </c>
      <c r="E18">
        <v>60.743200000000002</v>
      </c>
      <c r="F18">
        <v>59.721499999999999</v>
      </c>
      <c r="G18">
        <f t="shared" si="0"/>
        <v>0.55633754861594586</v>
      </c>
      <c r="L18">
        <v>17</v>
      </c>
      <c r="M18">
        <f t="shared" si="1"/>
        <v>59.801348846573376</v>
      </c>
      <c r="N18">
        <f t="shared" si="2"/>
        <v>59.198651153426624</v>
      </c>
      <c r="O18">
        <v>59.6342</v>
      </c>
      <c r="P18">
        <f t="shared" si="3"/>
        <v>59.809904043381692</v>
      </c>
      <c r="Q18">
        <f t="shared" si="4"/>
        <v>59.190095956618308</v>
      </c>
    </row>
    <row r="19" spans="1:17" x14ac:dyDescent="0.3">
      <c r="A19">
        <v>18</v>
      </c>
      <c r="B19">
        <v>60.594999999999999</v>
      </c>
      <c r="C19">
        <v>60.5702</v>
      </c>
      <c r="D19">
        <v>59.8446</v>
      </c>
      <c r="E19">
        <v>60.217799999999997</v>
      </c>
      <c r="F19">
        <v>60.027500000000003</v>
      </c>
      <c r="G19">
        <f t="shared" si="0"/>
        <v>0.33031806187370299</v>
      </c>
      <c r="L19">
        <v>18</v>
      </c>
      <c r="M19">
        <f t="shared" si="1"/>
        <v>59.801643205962428</v>
      </c>
      <c r="N19">
        <f t="shared" si="2"/>
        <v>59.198356794037572</v>
      </c>
      <c r="O19">
        <v>59.8446</v>
      </c>
      <c r="P19">
        <f t="shared" si="3"/>
        <v>59.810152687490891</v>
      </c>
      <c r="Q19">
        <f t="shared" si="4"/>
        <v>59.189847312509109</v>
      </c>
    </row>
    <row r="20" spans="1:17" x14ac:dyDescent="0.3">
      <c r="A20">
        <v>19</v>
      </c>
      <c r="B20">
        <v>60.151899999999998</v>
      </c>
      <c r="C20">
        <v>59.484900000000003</v>
      </c>
      <c r="D20">
        <v>59.071899999999999</v>
      </c>
      <c r="E20">
        <v>60.287500000000001</v>
      </c>
      <c r="F20">
        <v>59.435400000000001</v>
      </c>
      <c r="G20">
        <f t="shared" si="0"/>
        <v>0.51459326851407572</v>
      </c>
      <c r="L20">
        <v>19</v>
      </c>
      <c r="M20">
        <f t="shared" si="1"/>
        <v>59.801864283700155</v>
      </c>
      <c r="N20">
        <f t="shared" si="2"/>
        <v>59.198135716299845</v>
      </c>
      <c r="O20">
        <v>59.071899999999999</v>
      </c>
      <c r="P20">
        <f t="shared" si="3"/>
        <v>59.810336884009203</v>
      </c>
      <c r="Q20">
        <f t="shared" si="4"/>
        <v>59.189663115990797</v>
      </c>
    </row>
    <row r="21" spans="1:17" x14ac:dyDescent="0.3">
      <c r="A21">
        <v>20</v>
      </c>
      <c r="B21">
        <v>60.732599999999998</v>
      </c>
      <c r="C21">
        <v>59.999699999999997</v>
      </c>
      <c r="D21">
        <v>59.576700000000002</v>
      </c>
      <c r="E21">
        <v>60.825499999999998</v>
      </c>
      <c r="F21">
        <v>60.111800000000002</v>
      </c>
      <c r="G21">
        <f t="shared" si="0"/>
        <v>0.52420952204247329</v>
      </c>
      <c r="L21">
        <v>20</v>
      </c>
      <c r="M21">
        <f t="shared" si="1"/>
        <v>59.802030358865743</v>
      </c>
      <c r="N21">
        <f t="shared" si="2"/>
        <v>59.197969641134257</v>
      </c>
      <c r="O21">
        <v>59.576700000000002</v>
      </c>
      <c r="P21">
        <f t="shared" si="3"/>
        <v>59.810473362223163</v>
      </c>
      <c r="Q21">
        <f t="shared" si="4"/>
        <v>59.189526637776837</v>
      </c>
    </row>
    <row r="22" spans="1:17" x14ac:dyDescent="0.3">
      <c r="A22">
        <v>21</v>
      </c>
      <c r="B22">
        <v>60.444200000000002</v>
      </c>
      <c r="C22">
        <v>60.279800000000002</v>
      </c>
      <c r="D22">
        <v>59.372100000000003</v>
      </c>
      <c r="E22">
        <v>59.849600000000002</v>
      </c>
      <c r="F22">
        <v>59.671300000000002</v>
      </c>
      <c r="G22">
        <f t="shared" si="0"/>
        <v>0.43908602232364397</v>
      </c>
      <c r="L22">
        <v>21</v>
      </c>
      <c r="M22">
        <f t="shared" si="1"/>
        <v>59.80215513564503</v>
      </c>
      <c r="N22">
        <f t="shared" si="2"/>
        <v>59.19784486435497</v>
      </c>
      <c r="O22">
        <v>59.372100000000003</v>
      </c>
      <c r="P22">
        <f t="shared" si="3"/>
        <v>59.810574497679852</v>
      </c>
      <c r="Q22">
        <f t="shared" si="4"/>
        <v>59.189425502320148</v>
      </c>
    </row>
    <row r="23" spans="1:17" x14ac:dyDescent="0.3">
      <c r="A23">
        <v>22</v>
      </c>
      <c r="B23">
        <v>60.558</v>
      </c>
      <c r="C23">
        <v>60.230800000000002</v>
      </c>
      <c r="D23">
        <v>59.589100000000002</v>
      </c>
      <c r="E23">
        <v>60.629399999999997</v>
      </c>
      <c r="F23">
        <v>59.579500000000003</v>
      </c>
      <c r="G23">
        <f t="shared" si="0"/>
        <v>0.50930570682056753</v>
      </c>
      <c r="L23">
        <v>22</v>
      </c>
      <c r="M23">
        <f t="shared" si="1"/>
        <v>59.802248895064331</v>
      </c>
      <c r="N23">
        <f t="shared" si="2"/>
        <v>59.197751104935669</v>
      </c>
      <c r="O23">
        <v>59.589100000000002</v>
      </c>
      <c r="P23">
        <f t="shared" si="3"/>
        <v>59.810649450266148</v>
      </c>
      <c r="Q23">
        <f t="shared" si="4"/>
        <v>59.189350549733852</v>
      </c>
    </row>
    <row r="24" spans="1:17" x14ac:dyDescent="0.3">
      <c r="A24">
        <v>23</v>
      </c>
      <c r="B24">
        <v>60.545200000000001</v>
      </c>
      <c r="C24">
        <v>59.662999999999997</v>
      </c>
      <c r="D24">
        <v>59.530099999999997</v>
      </c>
      <c r="E24">
        <v>60.4405</v>
      </c>
      <c r="F24">
        <v>59.717300000000002</v>
      </c>
      <c r="G24">
        <f t="shared" si="0"/>
        <v>0.47524166168382298</v>
      </c>
      <c r="L24">
        <v>23</v>
      </c>
      <c r="M24">
        <f t="shared" si="1"/>
        <v>59.802319353844631</v>
      </c>
      <c r="N24">
        <f t="shared" si="2"/>
        <v>59.197680646155369</v>
      </c>
      <c r="O24">
        <v>59.530099999999997</v>
      </c>
      <c r="P24">
        <f t="shared" si="3"/>
        <v>59.810705002522127</v>
      </c>
      <c r="Q24">
        <f t="shared" si="4"/>
        <v>59.189294997477873</v>
      </c>
    </row>
    <row r="25" spans="1:17" x14ac:dyDescent="0.3">
      <c r="A25">
        <v>24</v>
      </c>
      <c r="B25">
        <v>60.181199999999997</v>
      </c>
      <c r="C25">
        <v>60.158499999999997</v>
      </c>
      <c r="D25">
        <v>59.454999999999998</v>
      </c>
      <c r="E25">
        <v>59.831099999999999</v>
      </c>
      <c r="F25">
        <v>59.584899999999998</v>
      </c>
      <c r="G25">
        <f t="shared" si="0"/>
        <v>0.32833557985695</v>
      </c>
      <c r="L25">
        <v>24</v>
      </c>
      <c r="M25">
        <f t="shared" si="1"/>
        <v>59.802372306125541</v>
      </c>
      <c r="N25">
        <f t="shared" si="2"/>
        <v>59.197627693874459</v>
      </c>
      <c r="O25">
        <v>59.454999999999998</v>
      </c>
      <c r="P25">
        <f t="shared" si="3"/>
        <v>59.810746178166156</v>
      </c>
      <c r="Q25">
        <f t="shared" si="4"/>
        <v>59.189253821833844</v>
      </c>
    </row>
    <row r="26" spans="1:17" x14ac:dyDescent="0.3">
      <c r="A26">
        <v>25</v>
      </c>
      <c r="B26">
        <v>60.465600000000002</v>
      </c>
      <c r="C26">
        <v>59.752099999999999</v>
      </c>
      <c r="D26">
        <v>59.229599999999998</v>
      </c>
      <c r="E26">
        <v>60.378399999999999</v>
      </c>
      <c r="F26">
        <v>59.581600000000002</v>
      </c>
      <c r="G26">
        <f t="shared" si="0"/>
        <v>0.52908893203317053</v>
      </c>
      <c r="L26">
        <v>25</v>
      </c>
      <c r="M26">
        <f t="shared" si="1"/>
        <v>59.802412103668324</v>
      </c>
      <c r="N26">
        <f t="shared" si="2"/>
        <v>59.197587896331676</v>
      </c>
      <c r="O26">
        <v>59.229599999999998</v>
      </c>
      <c r="P26">
        <f t="shared" si="3"/>
        <v>59.810776699014589</v>
      </c>
      <c r="Q26">
        <f t="shared" si="4"/>
        <v>59.189223300985411</v>
      </c>
    </row>
    <row r="27" spans="1:17" x14ac:dyDescent="0.3">
      <c r="A27">
        <v>26</v>
      </c>
      <c r="B27">
        <v>60.217100000000002</v>
      </c>
      <c r="C27">
        <v>59.7928</v>
      </c>
      <c r="D27">
        <v>59.199199999999998</v>
      </c>
      <c r="E27">
        <v>60.1462</v>
      </c>
      <c r="F27">
        <v>59.470599999999997</v>
      </c>
      <c r="G27">
        <f t="shared" si="0"/>
        <v>0.43510962067047143</v>
      </c>
      <c r="L27">
        <v>26</v>
      </c>
      <c r="M27">
        <f t="shared" si="1"/>
        <v>59.802442015595723</v>
      </c>
      <c r="N27">
        <f t="shared" si="2"/>
        <v>59.197557984404277</v>
      </c>
      <c r="O27">
        <v>59.199199999999998</v>
      </c>
      <c r="P27">
        <f t="shared" si="3"/>
        <v>59.810799322825979</v>
      </c>
      <c r="Q27">
        <f t="shared" si="4"/>
        <v>59.189200677174021</v>
      </c>
    </row>
    <row r="28" spans="1:17" x14ac:dyDescent="0.3">
      <c r="A28">
        <v>27</v>
      </c>
      <c r="B28">
        <v>60.679000000000002</v>
      </c>
      <c r="C28">
        <v>60.031199999999998</v>
      </c>
      <c r="D28">
        <v>59.676000000000002</v>
      </c>
      <c r="E28">
        <v>60.694600000000001</v>
      </c>
      <c r="F28">
        <v>59.7498</v>
      </c>
      <c r="G28">
        <f t="shared" si="0"/>
        <v>0.4934775496413189</v>
      </c>
      <c r="L28">
        <v>27</v>
      </c>
      <c r="M28">
        <f t="shared" si="1"/>
        <v>59.802464498115</v>
      </c>
      <c r="N28">
        <f t="shared" si="2"/>
        <v>59.197535501885</v>
      </c>
      <c r="O28">
        <v>59.676000000000002</v>
      </c>
      <c r="P28">
        <f t="shared" si="3"/>
        <v>59.81081609326958</v>
      </c>
      <c r="Q28">
        <f t="shared" si="4"/>
        <v>59.18918390673042</v>
      </c>
    </row>
    <row r="29" spans="1:17" x14ac:dyDescent="0.3">
      <c r="A29">
        <v>28</v>
      </c>
      <c r="B29">
        <v>60.285600000000002</v>
      </c>
      <c r="C29">
        <v>60.5364</v>
      </c>
      <c r="D29">
        <v>59.428400000000003</v>
      </c>
      <c r="E29">
        <v>59.7468</v>
      </c>
      <c r="F29">
        <v>59.999400000000001</v>
      </c>
      <c r="G29">
        <f t="shared" si="0"/>
        <v>0.43592636075373947</v>
      </c>
      <c r="L29">
        <v>28</v>
      </c>
      <c r="M29">
        <f t="shared" si="1"/>
        <v>59.802481396877276</v>
      </c>
      <c r="N29">
        <f t="shared" si="2"/>
        <v>59.197518603122724</v>
      </c>
      <c r="O29">
        <v>59.428400000000003</v>
      </c>
      <c r="P29">
        <f t="shared" si="3"/>
        <v>59.810828524967583</v>
      </c>
      <c r="Q29">
        <f t="shared" si="4"/>
        <v>59.189171475032417</v>
      </c>
    </row>
    <row r="30" spans="1:17" x14ac:dyDescent="0.3">
      <c r="A30">
        <v>29</v>
      </c>
      <c r="B30">
        <v>60.128700000000002</v>
      </c>
      <c r="C30">
        <v>59.5274</v>
      </c>
      <c r="D30">
        <v>58.826700000000002</v>
      </c>
      <c r="E30">
        <v>60.108899999999998</v>
      </c>
      <c r="F30">
        <v>59.313800000000001</v>
      </c>
      <c r="G30">
        <f t="shared" si="0"/>
        <v>0.55269587930434139</v>
      </c>
      <c r="L30">
        <v>29</v>
      </c>
      <c r="M30">
        <f t="shared" si="1"/>
        <v>59.802494098869467</v>
      </c>
      <c r="N30">
        <f t="shared" si="2"/>
        <v>59.197505901130533</v>
      </c>
      <c r="O30">
        <v>58.826700000000002</v>
      </c>
      <c r="P30">
        <f t="shared" si="3"/>
        <v>59.810837740525471</v>
      </c>
      <c r="Q30">
        <f t="shared" si="4"/>
        <v>59.189162259474529</v>
      </c>
    </row>
    <row r="31" spans="1:17" x14ac:dyDescent="0.3">
      <c r="A31">
        <v>30</v>
      </c>
      <c r="B31">
        <v>60.330100000000002</v>
      </c>
      <c r="C31">
        <v>59.691699999999997</v>
      </c>
      <c r="D31">
        <v>59.601399999999998</v>
      </c>
      <c r="E31">
        <v>60.399799999999999</v>
      </c>
      <c r="F31">
        <v>59.7271</v>
      </c>
      <c r="G31">
        <f t="shared" si="0"/>
        <v>0.38233535933784718</v>
      </c>
      <c r="L31">
        <v>30</v>
      </c>
      <c r="M31">
        <f t="shared" si="1"/>
        <v>59.802503646466135</v>
      </c>
      <c r="N31">
        <f t="shared" si="2"/>
        <v>59.197496353533865</v>
      </c>
      <c r="O31">
        <v>59.601399999999998</v>
      </c>
      <c r="P31">
        <f t="shared" si="3"/>
        <v>59.81084457203572</v>
      </c>
      <c r="Q31">
        <f t="shared" si="4"/>
        <v>59.18915542796428</v>
      </c>
    </row>
    <row r="32" spans="1:17" x14ac:dyDescent="0.3">
      <c r="A32">
        <v>31</v>
      </c>
      <c r="B32">
        <v>60.087899999999998</v>
      </c>
      <c r="C32">
        <v>60.096299999999999</v>
      </c>
      <c r="D32">
        <v>59.074800000000003</v>
      </c>
      <c r="E32">
        <v>59.528700000000001</v>
      </c>
      <c r="F32">
        <v>59.509300000000003</v>
      </c>
      <c r="G32">
        <f t="shared" si="0"/>
        <v>0.43470205888631136</v>
      </c>
      <c r="L32">
        <v>31</v>
      </c>
      <c r="M32">
        <f t="shared" si="1"/>
        <v>59.80251082309114</v>
      </c>
      <c r="N32">
        <f t="shared" si="2"/>
        <v>59.19748917690886</v>
      </c>
      <c r="O32">
        <v>59.074800000000003</v>
      </c>
      <c r="P32">
        <f t="shared" si="3"/>
        <v>59.810849636280828</v>
      </c>
      <c r="Q32">
        <f t="shared" si="4"/>
        <v>59.189150363719172</v>
      </c>
    </row>
    <row r="33" spans="1:17" x14ac:dyDescent="0.3">
      <c r="A33">
        <v>32</v>
      </c>
      <c r="B33">
        <v>60.072699999999998</v>
      </c>
      <c r="C33">
        <v>59.9255</v>
      </c>
      <c r="D33">
        <v>59.026499999999999</v>
      </c>
      <c r="E33">
        <v>60.218499999999999</v>
      </c>
      <c r="F33">
        <v>59.355400000000003</v>
      </c>
      <c r="G33">
        <f t="shared" si="0"/>
        <v>0.50719937105639157</v>
      </c>
      <c r="L33">
        <v>32</v>
      </c>
      <c r="M33">
        <f t="shared" si="1"/>
        <v>59.802516217569128</v>
      </c>
      <c r="N33">
        <f t="shared" si="2"/>
        <v>59.197483782430872</v>
      </c>
      <c r="O33">
        <v>59.026499999999999</v>
      </c>
      <c r="P33">
        <f t="shared" si="3"/>
        <v>59.810853390458824</v>
      </c>
      <c r="Q33">
        <f t="shared" si="4"/>
        <v>59.189146609541176</v>
      </c>
    </row>
    <row r="34" spans="1:17" x14ac:dyDescent="0.3">
      <c r="A34">
        <v>33</v>
      </c>
      <c r="B34">
        <v>60.497999999999998</v>
      </c>
      <c r="C34">
        <v>59.767499999999998</v>
      </c>
      <c r="D34">
        <v>59.388300000000001</v>
      </c>
      <c r="E34">
        <v>60.524299999999997</v>
      </c>
      <c r="F34">
        <v>59.789499999999997</v>
      </c>
      <c r="G34">
        <f t="shared" si="0"/>
        <v>0.49880555530186182</v>
      </c>
      <c r="L34">
        <v>33</v>
      </c>
      <c r="M34">
        <f t="shared" si="1"/>
        <v>59.802520272475562</v>
      </c>
      <c r="N34">
        <f t="shared" si="2"/>
        <v>59.197479727524438</v>
      </c>
      <c r="O34">
        <v>59.388300000000001</v>
      </c>
      <c r="P34">
        <f t="shared" si="3"/>
        <v>59.810856173480545</v>
      </c>
      <c r="Q34">
        <f t="shared" si="4"/>
        <v>59.189143826519455</v>
      </c>
    </row>
    <row r="35" spans="1:17" x14ac:dyDescent="0.3">
      <c r="A35">
        <v>34</v>
      </c>
      <c r="B35">
        <v>59.4544</v>
      </c>
      <c r="C35">
        <v>60.015999999999998</v>
      </c>
      <c r="D35">
        <v>59.164400000000001</v>
      </c>
      <c r="E35">
        <v>59.392499999999998</v>
      </c>
      <c r="F35">
        <v>59.582299999999996</v>
      </c>
      <c r="G35">
        <f t="shared" si="0"/>
        <v>0.31499596346619979</v>
      </c>
      <c r="L35">
        <v>34</v>
      </c>
      <c r="M35">
        <f t="shared" si="1"/>
        <v>59.802523320468339</v>
      </c>
      <c r="N35">
        <f t="shared" si="2"/>
        <v>59.197476679531661</v>
      </c>
      <c r="O35">
        <v>59.164400000000001</v>
      </c>
      <c r="P35">
        <f t="shared" si="3"/>
        <v>59.810858236576905</v>
      </c>
      <c r="Q35">
        <f t="shared" si="4"/>
        <v>59.189141763423095</v>
      </c>
    </row>
    <row r="36" spans="1:17" x14ac:dyDescent="0.3">
      <c r="A36">
        <v>35</v>
      </c>
      <c r="B36">
        <v>60.113900000000001</v>
      </c>
      <c r="C36">
        <v>59.641300000000001</v>
      </c>
      <c r="D36">
        <v>58.720399999999998</v>
      </c>
      <c r="E36">
        <v>60.139099999999999</v>
      </c>
      <c r="F36">
        <v>59.104100000000003</v>
      </c>
      <c r="G36">
        <f t="shared" si="0"/>
        <v>0.62454503280388063</v>
      </c>
      <c r="L36">
        <v>35</v>
      </c>
      <c r="M36">
        <f t="shared" si="1"/>
        <v>59.802525611590767</v>
      </c>
      <c r="N36">
        <f t="shared" si="2"/>
        <v>59.197474388409233</v>
      </c>
      <c r="O36">
        <v>58.720399999999998</v>
      </c>
      <c r="P36">
        <f t="shared" si="3"/>
        <v>59.810859765984731</v>
      </c>
      <c r="Q36">
        <f t="shared" si="4"/>
        <v>59.189140234015269</v>
      </c>
    </row>
    <row r="37" spans="1:17" x14ac:dyDescent="0.3">
      <c r="A37">
        <v>36</v>
      </c>
      <c r="B37">
        <v>60.521999999999998</v>
      </c>
      <c r="C37">
        <v>60.179499999999997</v>
      </c>
      <c r="D37">
        <v>59.640099999999997</v>
      </c>
      <c r="E37">
        <v>60.554400000000001</v>
      </c>
      <c r="F37">
        <v>59.851900000000001</v>
      </c>
      <c r="G37">
        <f t="shared" si="0"/>
        <v>0.40362555295719404</v>
      </c>
      <c r="L37">
        <v>36</v>
      </c>
      <c r="M37">
        <f t="shared" si="1"/>
        <v>59.80252733379087</v>
      </c>
      <c r="N37">
        <f t="shared" si="2"/>
        <v>59.19747266620913</v>
      </c>
      <c r="O37">
        <v>59.640099999999997</v>
      </c>
      <c r="P37">
        <f t="shared" si="3"/>
        <v>59.810860899762012</v>
      </c>
      <c r="Q37">
        <f t="shared" si="4"/>
        <v>59.189139100237988</v>
      </c>
    </row>
    <row r="38" spans="1:17" x14ac:dyDescent="0.3">
      <c r="A38">
        <v>37</v>
      </c>
      <c r="B38">
        <v>59.7652</v>
      </c>
      <c r="C38">
        <v>59.819499999999998</v>
      </c>
      <c r="D38">
        <v>58.989400000000003</v>
      </c>
      <c r="E38">
        <v>59.115600000000001</v>
      </c>
      <c r="F38">
        <v>59.3309</v>
      </c>
      <c r="G38">
        <f t="shared" si="0"/>
        <v>0.37533882959267462</v>
      </c>
      <c r="L38">
        <v>37</v>
      </c>
      <c r="M38">
        <f t="shared" si="1"/>
        <v>59.802528628343289</v>
      </c>
      <c r="N38">
        <f t="shared" si="2"/>
        <v>59.197471371656711</v>
      </c>
      <c r="O38">
        <v>58.989400000000003</v>
      </c>
      <c r="P38">
        <f t="shared" si="3"/>
        <v>59.81086174025225</v>
      </c>
      <c r="Q38">
        <f t="shared" si="4"/>
        <v>59.18913825974775</v>
      </c>
    </row>
    <row r="39" spans="1:17" x14ac:dyDescent="0.3">
      <c r="A39">
        <v>38</v>
      </c>
      <c r="B39">
        <v>59.966500000000003</v>
      </c>
      <c r="C39">
        <v>59.4009</v>
      </c>
      <c r="D39">
        <v>58.595700000000001</v>
      </c>
      <c r="E39">
        <v>59.941699999999997</v>
      </c>
      <c r="F39">
        <v>59.295400000000001</v>
      </c>
      <c r="G39">
        <f t="shared" si="0"/>
        <v>0.5621800405564038</v>
      </c>
      <c r="L39">
        <v>38</v>
      </c>
      <c r="M39">
        <f t="shared" si="1"/>
        <v>59.802529601440455</v>
      </c>
      <c r="N39">
        <f t="shared" si="2"/>
        <v>59.197470398559545</v>
      </c>
      <c r="O39">
        <v>58.595700000000001</v>
      </c>
      <c r="P39">
        <f t="shared" si="3"/>
        <v>59.810862363323842</v>
      </c>
      <c r="Q39">
        <f t="shared" si="4"/>
        <v>59.189137636676158</v>
      </c>
    </row>
    <row r="40" spans="1:17" x14ac:dyDescent="0.3">
      <c r="A40">
        <v>39</v>
      </c>
      <c r="B40">
        <v>60.314999999999998</v>
      </c>
      <c r="C40">
        <v>59.781300000000002</v>
      </c>
      <c r="D40">
        <v>59.349200000000003</v>
      </c>
      <c r="E40">
        <v>60.498399999999997</v>
      </c>
      <c r="F40">
        <v>59.509799999999998</v>
      </c>
      <c r="G40">
        <f t="shared" si="0"/>
        <v>0.49990128825598945</v>
      </c>
      <c r="L40">
        <v>39</v>
      </c>
      <c r="M40">
        <f t="shared" si="1"/>
        <v>59.80253033290483</v>
      </c>
      <c r="N40">
        <f t="shared" si="2"/>
        <v>59.19746966709517</v>
      </c>
      <c r="O40">
        <v>59.349200000000003</v>
      </c>
      <c r="P40">
        <f t="shared" si="3"/>
        <v>59.810862825219097</v>
      </c>
      <c r="Q40">
        <f t="shared" si="4"/>
        <v>59.189137174780903</v>
      </c>
    </row>
    <row r="41" spans="1:17" x14ac:dyDescent="0.3">
      <c r="A41">
        <v>40</v>
      </c>
      <c r="B41">
        <v>60.215200000000003</v>
      </c>
      <c r="C41">
        <v>60.528700000000001</v>
      </c>
      <c r="D41">
        <v>59.492800000000003</v>
      </c>
      <c r="E41">
        <v>59.503300000000003</v>
      </c>
      <c r="F41">
        <v>59.549100000000003</v>
      </c>
      <c r="G41">
        <f t="shared" si="0"/>
        <v>0.48270915363187311</v>
      </c>
      <c r="L41">
        <v>40</v>
      </c>
      <c r="M41">
        <f t="shared" si="1"/>
        <v>59.802530882737386</v>
      </c>
      <c r="N41">
        <f t="shared" si="2"/>
        <v>59.197469117262614</v>
      </c>
      <c r="O41">
        <v>59.492800000000003</v>
      </c>
      <c r="P41">
        <f t="shared" si="3"/>
        <v>59.810863167631304</v>
      </c>
      <c r="Q41">
        <f t="shared" si="4"/>
        <v>59.189136832368696</v>
      </c>
    </row>
    <row r="42" spans="1:17" x14ac:dyDescent="0.3">
      <c r="A42">
        <v>41</v>
      </c>
      <c r="B42">
        <v>59.998199999999997</v>
      </c>
      <c r="C42">
        <v>59.457999999999998</v>
      </c>
      <c r="D42">
        <v>58.821199999999997</v>
      </c>
      <c r="E42">
        <v>60.116599999999998</v>
      </c>
      <c r="F42">
        <v>59.435600000000001</v>
      </c>
      <c r="G42">
        <f t="shared" si="0"/>
        <v>0.51801360213801317</v>
      </c>
      <c r="L42">
        <v>41</v>
      </c>
      <c r="M42">
        <f t="shared" si="1"/>
        <v>59.802531296039817</v>
      </c>
      <c r="N42">
        <f t="shared" si="2"/>
        <v>59.197468703960183</v>
      </c>
      <c r="O42">
        <v>58.821199999999997</v>
      </c>
      <c r="P42">
        <f t="shared" si="3"/>
        <v>59.810863421468426</v>
      </c>
      <c r="Q42">
        <f t="shared" si="4"/>
        <v>59.189136578531574</v>
      </c>
    </row>
    <row r="43" spans="1:17" x14ac:dyDescent="0.3">
      <c r="A43">
        <v>42</v>
      </c>
      <c r="B43">
        <v>60.529699999999998</v>
      </c>
      <c r="C43">
        <v>59.932000000000002</v>
      </c>
      <c r="D43">
        <v>59.472900000000003</v>
      </c>
      <c r="E43">
        <v>60.589500000000001</v>
      </c>
      <c r="F43">
        <v>59.849800000000002</v>
      </c>
      <c r="G43">
        <f t="shared" si="0"/>
        <v>0.47569700125184589</v>
      </c>
      <c r="L43">
        <v>42</v>
      </c>
      <c r="M43">
        <f t="shared" si="1"/>
        <v>59.802531606714339</v>
      </c>
      <c r="N43">
        <f t="shared" si="2"/>
        <v>59.197468393285661</v>
      </c>
      <c r="O43">
        <v>59.472900000000003</v>
      </c>
      <c r="P43">
        <f t="shared" si="3"/>
        <v>59.810863609643079</v>
      </c>
      <c r="Q43">
        <f t="shared" si="4"/>
        <v>59.189136390356921</v>
      </c>
    </row>
    <row r="44" spans="1:17" x14ac:dyDescent="0.3">
      <c r="A44">
        <v>43</v>
      </c>
      <c r="B44">
        <v>60.143999999999998</v>
      </c>
      <c r="C44">
        <v>59.997799999999998</v>
      </c>
      <c r="D44">
        <v>59.0518</v>
      </c>
      <c r="E44">
        <v>59.402099999999997</v>
      </c>
      <c r="F44">
        <v>59.543399999999998</v>
      </c>
      <c r="G44">
        <f t="shared" si="0"/>
        <v>0.44530952381461547</v>
      </c>
      <c r="L44">
        <v>43</v>
      </c>
      <c r="M44">
        <f t="shared" si="1"/>
        <v>59.802531840244747</v>
      </c>
      <c r="N44">
        <f t="shared" si="2"/>
        <v>59.197468159755253</v>
      </c>
      <c r="O44">
        <v>59.0518</v>
      </c>
      <c r="P44">
        <f t="shared" si="3"/>
        <v>59.810863749140822</v>
      </c>
      <c r="Q44">
        <f t="shared" si="4"/>
        <v>59.189136250859178</v>
      </c>
    </row>
    <row r="45" spans="1:17" x14ac:dyDescent="0.3">
      <c r="A45">
        <v>44</v>
      </c>
      <c r="B45">
        <v>60.122</v>
      </c>
      <c r="C45">
        <v>59.853299999999997</v>
      </c>
      <c r="D45">
        <v>58.992199999999997</v>
      </c>
      <c r="E45">
        <v>60.1449</v>
      </c>
      <c r="F45">
        <v>59.608699999999999</v>
      </c>
      <c r="G45">
        <f t="shared" si="0"/>
        <v>0.47409397486152577</v>
      </c>
      <c r="L45">
        <v>44</v>
      </c>
      <c r="M45">
        <f t="shared" si="1"/>
        <v>59.802532015786866</v>
      </c>
      <c r="N45">
        <f t="shared" si="2"/>
        <v>59.197467984213134</v>
      </c>
      <c r="O45">
        <v>58.992199999999997</v>
      </c>
      <c r="P45">
        <f t="shared" si="3"/>
        <v>59.810863852553389</v>
      </c>
      <c r="Q45">
        <f t="shared" si="4"/>
        <v>59.189136147446611</v>
      </c>
    </row>
    <row r="46" spans="1:17" x14ac:dyDescent="0.3">
      <c r="A46">
        <v>45</v>
      </c>
      <c r="B46">
        <v>60.464700000000001</v>
      </c>
      <c r="C46">
        <v>59.7804</v>
      </c>
      <c r="D46">
        <v>59.500900000000001</v>
      </c>
      <c r="E46">
        <v>60.382599999999996</v>
      </c>
      <c r="F46">
        <v>59.597000000000001</v>
      </c>
      <c r="G46">
        <f t="shared" si="0"/>
        <v>0.44916693667276847</v>
      </c>
      <c r="L46">
        <v>45</v>
      </c>
      <c r="M46">
        <f t="shared" si="1"/>
        <v>59.802532147739882</v>
      </c>
      <c r="N46">
        <f t="shared" si="2"/>
        <v>59.197467852260118</v>
      </c>
      <c r="O46">
        <v>59.500900000000001</v>
      </c>
      <c r="P46">
        <f t="shared" si="3"/>
        <v>59.81086392921528</v>
      </c>
      <c r="Q46">
        <f t="shared" si="4"/>
        <v>59.18913607078472</v>
      </c>
    </row>
    <row r="47" spans="1:17" x14ac:dyDescent="0.3">
      <c r="A47">
        <v>46</v>
      </c>
      <c r="B47">
        <v>59.918100000000003</v>
      </c>
      <c r="C47">
        <v>60.104199999999999</v>
      </c>
      <c r="D47">
        <v>58.960299999999997</v>
      </c>
      <c r="E47">
        <v>59.313200000000002</v>
      </c>
      <c r="F47">
        <v>59.774099999999997</v>
      </c>
      <c r="G47">
        <f t="shared" si="0"/>
        <v>0.46803023086121337</v>
      </c>
      <c r="L47">
        <v>46</v>
      </c>
      <c r="M47">
        <f t="shared" si="1"/>
        <v>59.80253224692747</v>
      </c>
      <c r="N47">
        <f t="shared" si="2"/>
        <v>59.19746775307253</v>
      </c>
      <c r="O47">
        <v>58.960299999999997</v>
      </c>
      <c r="P47">
        <f t="shared" si="3"/>
        <v>59.810863986046336</v>
      </c>
      <c r="Q47">
        <f t="shared" si="4"/>
        <v>59.189136013953664</v>
      </c>
    </row>
    <row r="48" spans="1:17" x14ac:dyDescent="0.3">
      <c r="A48">
        <v>47</v>
      </c>
      <c r="B48">
        <v>60.130099999999999</v>
      </c>
      <c r="C48">
        <v>59.691200000000002</v>
      </c>
      <c r="D48">
        <v>58.791400000000003</v>
      </c>
      <c r="E48">
        <v>60.173299999999998</v>
      </c>
      <c r="F48">
        <v>59.1663</v>
      </c>
      <c r="G48">
        <f t="shared" si="0"/>
        <v>0.60404282381301233</v>
      </c>
      <c r="L48">
        <v>47</v>
      </c>
      <c r="M48">
        <f t="shared" si="1"/>
        <v>59.802532321485671</v>
      </c>
      <c r="N48">
        <f t="shared" si="2"/>
        <v>59.197467678514329</v>
      </c>
      <c r="O48">
        <v>58.791400000000003</v>
      </c>
      <c r="P48">
        <f t="shared" si="3"/>
        <v>59.810864028176383</v>
      </c>
      <c r="Q48">
        <f t="shared" si="4"/>
        <v>59.189135971823617</v>
      </c>
    </row>
    <row r="49" spans="1:17" x14ac:dyDescent="0.3">
      <c r="A49">
        <v>48</v>
      </c>
      <c r="B49">
        <v>60.561199999999999</v>
      </c>
      <c r="C49">
        <v>60.087600000000002</v>
      </c>
      <c r="D49">
        <v>59.433900000000001</v>
      </c>
      <c r="E49">
        <v>60.463099999999997</v>
      </c>
      <c r="F49">
        <v>59.689700000000002</v>
      </c>
      <c r="G49">
        <f t="shared" si="0"/>
        <v>0.48547504055306345</v>
      </c>
      <c r="L49">
        <v>48</v>
      </c>
      <c r="M49">
        <f t="shared" si="1"/>
        <v>59.802532377530234</v>
      </c>
      <c r="N49">
        <f t="shared" si="2"/>
        <v>59.197467622469766</v>
      </c>
      <c r="O49">
        <v>59.433900000000001</v>
      </c>
      <c r="P49">
        <f t="shared" si="3"/>
        <v>59.810864059408267</v>
      </c>
      <c r="Q49">
        <f t="shared" si="4"/>
        <v>59.189135940591733</v>
      </c>
    </row>
    <row r="50" spans="1:17" x14ac:dyDescent="0.3">
      <c r="A50">
        <v>49</v>
      </c>
      <c r="B50">
        <v>59.908999999999999</v>
      </c>
      <c r="C50">
        <v>59.988300000000002</v>
      </c>
      <c r="D50">
        <v>58.997599999999998</v>
      </c>
      <c r="E50">
        <v>59.318300000000001</v>
      </c>
      <c r="F50">
        <v>59.505099999999999</v>
      </c>
      <c r="G50">
        <f t="shared" si="0"/>
        <v>0.41280551474029592</v>
      </c>
      <c r="L50">
        <v>49</v>
      </c>
      <c r="M50">
        <f t="shared" si="1"/>
        <v>59.802532419658313</v>
      </c>
      <c r="N50">
        <f t="shared" si="2"/>
        <v>59.197467580341687</v>
      </c>
      <c r="O50">
        <v>58.997599999999998</v>
      </c>
      <c r="P50">
        <f t="shared" si="3"/>
        <v>59.810864082561118</v>
      </c>
      <c r="Q50">
        <f t="shared" si="4"/>
        <v>59.189135917438882</v>
      </c>
    </row>
    <row r="51" spans="1:17" x14ac:dyDescent="0.3">
      <c r="A51">
        <v>50</v>
      </c>
      <c r="B51">
        <v>59.9923</v>
      </c>
      <c r="C51">
        <v>59.648899999999998</v>
      </c>
      <c r="D51">
        <v>58.746400000000001</v>
      </c>
      <c r="E51">
        <v>59.959800000000001</v>
      </c>
      <c r="F51">
        <v>59.180500000000002</v>
      </c>
      <c r="G51">
        <f t="shared" si="0"/>
        <v>0.53520651808437403</v>
      </c>
      <c r="L51">
        <v>50</v>
      </c>
      <c r="M51">
        <f t="shared" si="1"/>
        <v>59.802532451325519</v>
      </c>
      <c r="N51">
        <f t="shared" si="2"/>
        <v>59.197467548674481</v>
      </c>
      <c r="O51">
        <v>58.746400000000001</v>
      </c>
      <c r="P51">
        <f t="shared" si="3"/>
        <v>59.81086409972481</v>
      </c>
      <c r="Q51">
        <f t="shared" si="4"/>
        <v>59.18913590027519</v>
      </c>
    </row>
    <row r="52" spans="1:17" x14ac:dyDescent="0.3">
      <c r="A52">
        <v>51</v>
      </c>
      <c r="B52">
        <v>61.104300000000002</v>
      </c>
      <c r="C52">
        <v>60.204900000000002</v>
      </c>
      <c r="D52">
        <v>59.931800000000003</v>
      </c>
      <c r="E52">
        <v>60.889699999999998</v>
      </c>
      <c r="F52">
        <v>60.153199999999998</v>
      </c>
      <c r="G52">
        <f t="shared" si="0"/>
        <v>0.50938939623828006</v>
      </c>
      <c r="L52">
        <v>51</v>
      </c>
      <c r="M52">
        <f t="shared" si="1"/>
        <v>59.802532475129411</v>
      </c>
      <c r="N52">
        <f t="shared" si="2"/>
        <v>59.197467524870589</v>
      </c>
      <c r="O52">
        <v>59.931800000000003</v>
      </c>
      <c r="P52">
        <f t="shared" si="3"/>
        <v>59.810864112448613</v>
      </c>
      <c r="Q52">
        <f t="shared" si="4"/>
        <v>59.189135887551387</v>
      </c>
    </row>
    <row r="53" spans="1:17" x14ac:dyDescent="0.3">
      <c r="A53">
        <v>52</v>
      </c>
      <c r="B53">
        <v>60.229500000000002</v>
      </c>
      <c r="C53">
        <v>60.127800000000001</v>
      </c>
      <c r="D53">
        <v>59.368299999999998</v>
      </c>
      <c r="E53">
        <v>59.813899999999997</v>
      </c>
      <c r="F53">
        <v>59.856000000000002</v>
      </c>
      <c r="G53">
        <f t="shared" si="0"/>
        <v>0.33553432760300544</v>
      </c>
      <c r="L53">
        <v>52</v>
      </c>
      <c r="M53">
        <f t="shared" si="1"/>
        <v>59.802532493022532</v>
      </c>
      <c r="N53">
        <f t="shared" si="2"/>
        <v>59.197467506977468</v>
      </c>
      <c r="O53">
        <v>59.368299999999998</v>
      </c>
      <c r="P53">
        <f t="shared" si="3"/>
        <v>59.810864121881039</v>
      </c>
      <c r="Q53">
        <f t="shared" si="4"/>
        <v>59.189135878118961</v>
      </c>
    </row>
    <row r="54" spans="1:17" x14ac:dyDescent="0.3">
      <c r="A54">
        <v>53</v>
      </c>
      <c r="B54">
        <v>60.7804</v>
      </c>
      <c r="C54">
        <v>59.806699999999999</v>
      </c>
      <c r="D54">
        <v>59.302300000000002</v>
      </c>
      <c r="E54">
        <v>60.577300000000001</v>
      </c>
      <c r="F54">
        <v>59.8628</v>
      </c>
      <c r="G54">
        <f t="shared" si="0"/>
        <v>0.60488829960580281</v>
      </c>
      <c r="L54">
        <v>53</v>
      </c>
      <c r="M54">
        <f t="shared" si="1"/>
        <v>59.802532506472595</v>
      </c>
      <c r="N54">
        <f t="shared" si="2"/>
        <v>59.197467493527405</v>
      </c>
      <c r="O54">
        <v>59.302300000000002</v>
      </c>
      <c r="P54">
        <f t="shared" si="3"/>
        <v>59.81086412887349</v>
      </c>
      <c r="Q54">
        <f t="shared" si="4"/>
        <v>59.18913587112651</v>
      </c>
    </row>
    <row r="55" spans="1:17" x14ac:dyDescent="0.3">
      <c r="A55">
        <v>54</v>
      </c>
      <c r="B55">
        <v>60.75</v>
      </c>
      <c r="C55">
        <v>59.893500000000003</v>
      </c>
      <c r="D55">
        <v>59.679099999999998</v>
      </c>
      <c r="E55">
        <v>60.8414</v>
      </c>
      <c r="F55">
        <v>59.700699999999998</v>
      </c>
      <c r="G55">
        <f t="shared" si="0"/>
        <v>0.57550245264464384</v>
      </c>
      <c r="L55">
        <v>54</v>
      </c>
      <c r="M55">
        <f t="shared" si="1"/>
        <v>59.802532516582858</v>
      </c>
      <c r="N55">
        <f t="shared" si="2"/>
        <v>59.197467483417142</v>
      </c>
      <c r="O55">
        <v>59.679099999999998</v>
      </c>
      <c r="P55">
        <f t="shared" si="3"/>
        <v>59.810864134057148</v>
      </c>
      <c r="Q55">
        <f t="shared" si="4"/>
        <v>59.189135865942852</v>
      </c>
    </row>
    <row r="56" spans="1:17" x14ac:dyDescent="0.3">
      <c r="A56">
        <v>55</v>
      </c>
      <c r="B56">
        <v>60.455100000000002</v>
      </c>
      <c r="C56">
        <v>60.223799999999997</v>
      </c>
      <c r="D56">
        <v>59.500399999999999</v>
      </c>
      <c r="E56">
        <v>59.805500000000002</v>
      </c>
      <c r="F56">
        <v>59.6599</v>
      </c>
      <c r="G56">
        <f t="shared" si="0"/>
        <v>0.39845114255075237</v>
      </c>
      <c r="L56">
        <v>55</v>
      </c>
      <c r="M56">
        <f t="shared" si="1"/>
        <v>59.802532524182631</v>
      </c>
      <c r="N56">
        <f t="shared" si="2"/>
        <v>59.197467475817369</v>
      </c>
      <c r="O56">
        <v>59.500399999999999</v>
      </c>
      <c r="P56">
        <f t="shared" si="3"/>
        <v>59.810864137899898</v>
      </c>
      <c r="Q56">
        <f t="shared" si="4"/>
        <v>59.189135862100102</v>
      </c>
    </row>
    <row r="57" spans="1:17" x14ac:dyDescent="0.3">
      <c r="A57">
        <v>56</v>
      </c>
      <c r="B57">
        <v>60.319499999999998</v>
      </c>
      <c r="C57">
        <v>59.630600000000001</v>
      </c>
      <c r="D57">
        <v>59.271000000000001</v>
      </c>
      <c r="E57">
        <v>60.451000000000001</v>
      </c>
      <c r="F57">
        <v>59.257100000000001</v>
      </c>
      <c r="G57">
        <f t="shared" si="0"/>
        <v>0.56920042427953177</v>
      </c>
      <c r="L57">
        <v>56</v>
      </c>
      <c r="M57">
        <f t="shared" si="1"/>
        <v>59.802532529895295</v>
      </c>
      <c r="N57">
        <f t="shared" si="2"/>
        <v>59.197467470104705</v>
      </c>
      <c r="O57">
        <v>59.271000000000001</v>
      </c>
      <c r="P57">
        <f t="shared" si="3"/>
        <v>59.810864140748606</v>
      </c>
      <c r="Q57">
        <f t="shared" si="4"/>
        <v>59.189135859251394</v>
      </c>
    </row>
    <row r="58" spans="1:17" x14ac:dyDescent="0.3">
      <c r="A58">
        <v>57</v>
      </c>
      <c r="B58">
        <v>60.967300000000002</v>
      </c>
      <c r="C58">
        <v>59.952199999999998</v>
      </c>
      <c r="D58">
        <v>59.768900000000002</v>
      </c>
      <c r="E58">
        <v>60.704099999999997</v>
      </c>
      <c r="F58">
        <v>60.087800000000001</v>
      </c>
      <c r="G58">
        <f t="shared" si="0"/>
        <v>0.51394780182427047</v>
      </c>
      <c r="L58">
        <v>57</v>
      </c>
      <c r="M58">
        <f t="shared" si="1"/>
        <v>59.802532534189446</v>
      </c>
      <c r="N58">
        <f t="shared" si="2"/>
        <v>59.197467465810554</v>
      </c>
      <c r="O58">
        <v>59.768900000000002</v>
      </c>
      <c r="P58">
        <f t="shared" si="3"/>
        <v>59.810864142860417</v>
      </c>
      <c r="Q58">
        <f t="shared" si="4"/>
        <v>59.189135857139583</v>
      </c>
    </row>
    <row r="59" spans="1:17" x14ac:dyDescent="0.3">
      <c r="A59">
        <v>58</v>
      </c>
      <c r="B59">
        <v>59.925699999999999</v>
      </c>
      <c r="C59">
        <v>59.844799999999999</v>
      </c>
      <c r="D59">
        <v>59.086399999999998</v>
      </c>
      <c r="E59">
        <v>59.4422</v>
      </c>
      <c r="F59">
        <v>59.446100000000001</v>
      </c>
      <c r="G59">
        <f t="shared" si="0"/>
        <v>0.34109893432844413</v>
      </c>
      <c r="L59">
        <v>58</v>
      </c>
      <c r="M59">
        <f t="shared" si="1"/>
        <v>59.802532537417306</v>
      </c>
      <c r="N59">
        <f t="shared" si="2"/>
        <v>59.197467462582694</v>
      </c>
      <c r="O59">
        <v>59.086399999999998</v>
      </c>
      <c r="P59">
        <f t="shared" si="3"/>
        <v>59.810864144425949</v>
      </c>
      <c r="Q59">
        <f t="shared" si="4"/>
        <v>59.189135855574051</v>
      </c>
    </row>
    <row r="60" spans="1:17" x14ac:dyDescent="0.3">
      <c r="A60">
        <v>59</v>
      </c>
      <c r="B60">
        <v>60.1783</v>
      </c>
      <c r="C60">
        <v>59.433</v>
      </c>
      <c r="D60">
        <v>58.850200000000001</v>
      </c>
      <c r="E60">
        <v>60.140599999999999</v>
      </c>
      <c r="F60">
        <v>59.2821</v>
      </c>
      <c r="G60">
        <f t="shared" si="0"/>
        <v>0.57339924398275888</v>
      </c>
      <c r="L60">
        <v>59</v>
      </c>
      <c r="M60">
        <f t="shared" si="1"/>
        <v>59.802532539843661</v>
      </c>
      <c r="N60">
        <f t="shared" si="2"/>
        <v>59.197467460156339</v>
      </c>
      <c r="O60">
        <v>58.850200000000001</v>
      </c>
      <c r="P60">
        <f t="shared" si="3"/>
        <v>59.810864145586507</v>
      </c>
      <c r="Q60">
        <f t="shared" si="4"/>
        <v>59.189135854413493</v>
      </c>
    </row>
    <row r="61" spans="1:17" x14ac:dyDescent="0.3">
      <c r="A61">
        <v>60</v>
      </c>
      <c r="B61">
        <v>60.287500000000001</v>
      </c>
      <c r="C61">
        <v>59.8001</v>
      </c>
      <c r="D61">
        <v>59.578299999999999</v>
      </c>
      <c r="E61">
        <v>60.546900000000001</v>
      </c>
      <c r="F61">
        <v>59.414200000000001</v>
      </c>
      <c r="G61">
        <f t="shared" si="0"/>
        <v>0.47824747777693555</v>
      </c>
      <c r="L61">
        <v>60</v>
      </c>
      <c r="M61">
        <f t="shared" si="1"/>
        <v>59.802532541667517</v>
      </c>
      <c r="N61">
        <f t="shared" si="2"/>
        <v>59.197467458332483</v>
      </c>
      <c r="O61">
        <v>59.578299999999999</v>
      </c>
      <c r="P61">
        <f t="shared" si="3"/>
        <v>59.810864146446853</v>
      </c>
      <c r="Q61">
        <f t="shared" si="4"/>
        <v>59.189135853553147</v>
      </c>
    </row>
    <row r="62" spans="1:17" x14ac:dyDescent="0.3">
      <c r="A62">
        <v>61</v>
      </c>
      <c r="B62">
        <v>60.490400000000001</v>
      </c>
      <c r="C62">
        <v>60.020699999999998</v>
      </c>
      <c r="D62">
        <v>59.481299999999997</v>
      </c>
      <c r="E62">
        <v>59.693399999999997</v>
      </c>
      <c r="F62">
        <v>59.811199999999999</v>
      </c>
      <c r="G62">
        <f t="shared" si="0"/>
        <v>0.38373739067232043</v>
      </c>
      <c r="L62">
        <v>61</v>
      </c>
      <c r="M62">
        <f t="shared" si="1"/>
        <v>59.802532543038495</v>
      </c>
      <c r="N62">
        <f t="shared" si="2"/>
        <v>59.197467456961505</v>
      </c>
      <c r="O62">
        <v>59.481299999999997</v>
      </c>
      <c r="P62">
        <f t="shared" si="3"/>
        <v>59.810864147084644</v>
      </c>
      <c r="Q62">
        <f t="shared" si="4"/>
        <v>59.189135852915356</v>
      </c>
    </row>
    <row r="63" spans="1:17" x14ac:dyDescent="0.3">
      <c r="A63">
        <v>62</v>
      </c>
      <c r="B63">
        <v>60.032499999999999</v>
      </c>
      <c r="C63">
        <v>59.769799999999996</v>
      </c>
      <c r="D63">
        <v>59.016800000000003</v>
      </c>
      <c r="E63">
        <v>59.8108</v>
      </c>
      <c r="F63">
        <v>59.288899999999998</v>
      </c>
      <c r="G63">
        <f t="shared" si="0"/>
        <v>0.41710660867456745</v>
      </c>
      <c r="L63">
        <v>62</v>
      </c>
      <c r="M63">
        <f t="shared" si="1"/>
        <v>59.802532544069038</v>
      </c>
      <c r="N63">
        <f t="shared" si="2"/>
        <v>59.197467455930962</v>
      </c>
      <c r="O63">
        <v>59.016800000000003</v>
      </c>
      <c r="P63">
        <f t="shared" si="3"/>
        <v>59.810864147557453</v>
      </c>
      <c r="Q63">
        <f t="shared" si="4"/>
        <v>59.189135852442547</v>
      </c>
    </row>
    <row r="64" spans="1:17" x14ac:dyDescent="0.3">
      <c r="A64">
        <v>63</v>
      </c>
      <c r="B64">
        <v>60.883099999999999</v>
      </c>
      <c r="C64">
        <v>60.129399999999997</v>
      </c>
      <c r="D64">
        <v>59.762799999999999</v>
      </c>
      <c r="E64">
        <v>60.632599999999996</v>
      </c>
      <c r="F64">
        <v>59.722900000000003</v>
      </c>
      <c r="G64">
        <f t="shared" si="0"/>
        <v>0.51819379868925364</v>
      </c>
      <c r="L64">
        <v>63</v>
      </c>
      <c r="M64">
        <f t="shared" si="1"/>
        <v>59.802532544843693</v>
      </c>
      <c r="N64">
        <f t="shared" si="2"/>
        <v>59.197467455156307</v>
      </c>
      <c r="O64">
        <v>59.762799999999999</v>
      </c>
      <c r="P64">
        <f t="shared" si="3"/>
        <v>59.810864147907957</v>
      </c>
      <c r="Q64">
        <f t="shared" si="4"/>
        <v>59.189135852092043</v>
      </c>
    </row>
    <row r="65" spans="1:17" x14ac:dyDescent="0.3">
      <c r="A65">
        <v>64</v>
      </c>
      <c r="B65">
        <v>60.052599999999998</v>
      </c>
      <c r="C65">
        <v>59.936</v>
      </c>
      <c r="D65">
        <v>59.3005</v>
      </c>
      <c r="E65">
        <v>59.555199999999999</v>
      </c>
      <c r="F65">
        <v>59.401600000000002</v>
      </c>
      <c r="G65">
        <f t="shared" si="0"/>
        <v>0.33042368559169527</v>
      </c>
      <c r="L65">
        <v>64</v>
      </c>
      <c r="M65">
        <f t="shared" si="1"/>
        <v>59.80253254542599</v>
      </c>
      <c r="N65">
        <f t="shared" si="2"/>
        <v>59.19746745457401</v>
      </c>
      <c r="O65">
        <v>59.3005</v>
      </c>
      <c r="P65">
        <f t="shared" si="3"/>
        <v>59.810864148167795</v>
      </c>
      <c r="Q65">
        <f t="shared" si="4"/>
        <v>59.189135851832205</v>
      </c>
    </row>
    <row r="66" spans="1:17" x14ac:dyDescent="0.3">
      <c r="A66">
        <v>65</v>
      </c>
      <c r="B66">
        <v>60.418399999999998</v>
      </c>
      <c r="C66">
        <v>59.560600000000001</v>
      </c>
      <c r="D66">
        <v>59.100900000000003</v>
      </c>
      <c r="E66">
        <v>60.290799999999997</v>
      </c>
      <c r="F66">
        <v>59.466999999999999</v>
      </c>
      <c r="G66">
        <f t="shared" si="0"/>
        <v>0.56457442202069152</v>
      </c>
      <c r="L66">
        <v>65</v>
      </c>
      <c r="M66">
        <f t="shared" si="1"/>
        <v>59.802532545863691</v>
      </c>
      <c r="N66">
        <f t="shared" si="2"/>
        <v>59.197467454136309</v>
      </c>
      <c r="O66">
        <v>59.100900000000003</v>
      </c>
      <c r="P66">
        <f t="shared" si="3"/>
        <v>59.810864148360416</v>
      </c>
      <c r="Q66">
        <f t="shared" si="4"/>
        <v>59.189135851639584</v>
      </c>
    </row>
    <row r="67" spans="1:17" x14ac:dyDescent="0.3">
      <c r="A67">
        <v>66</v>
      </c>
      <c r="B67">
        <v>60.515500000000003</v>
      </c>
      <c r="C67">
        <v>59.541899999999998</v>
      </c>
      <c r="D67">
        <v>59.587699999999998</v>
      </c>
      <c r="E67">
        <v>60.436500000000002</v>
      </c>
      <c r="F67">
        <v>59.406300000000002</v>
      </c>
      <c r="G67">
        <f t="shared" ref="G67:G101" si="5">_xlfn.STDEV.S(B67:F67)</f>
        <v>0.53295164133343442</v>
      </c>
      <c r="L67">
        <v>66</v>
      </c>
      <c r="M67">
        <f t="shared" ref="M67:M101" si="6">$J$4+$J$1*$J$3*SQRT(($J$2)/(2-$J$2)*(1-(1-$J$2)^(2*A67)))</f>
        <v>59.802532546192715</v>
      </c>
      <c r="N67">
        <f t="shared" ref="N67:N101" si="7">$J$4-$J$1*$J$3*SQRT(($J$2)/(2-$J$2)*(1-(1-$J$2)^(2*A67)))</f>
        <v>59.197467453807285</v>
      </c>
      <c r="O67">
        <v>59.587699999999998</v>
      </c>
      <c r="P67">
        <f t="shared" ref="P67:P101" si="8">$K$4+$K$1*$K$3*SQRT(($K$2)/(2-$K$2)*(1-(1-$K$2)^(2*A67)))</f>
        <v>59.810864148503214</v>
      </c>
      <c r="Q67">
        <f t="shared" ref="Q67:Q101" si="9">$K$4-$K$1*$K$3*SQRT(($K$2)/(2-$K$2)*(1-(1-$K$2)^(2*A67)))</f>
        <v>59.189135851496786</v>
      </c>
    </row>
    <row r="68" spans="1:17" x14ac:dyDescent="0.3">
      <c r="A68">
        <v>67</v>
      </c>
      <c r="B68">
        <v>60.355499999999999</v>
      </c>
      <c r="C68">
        <v>60.084699999999998</v>
      </c>
      <c r="D68">
        <v>59.287799999999997</v>
      </c>
      <c r="E68">
        <v>59.596400000000003</v>
      </c>
      <c r="F68">
        <v>59.528199999999998</v>
      </c>
      <c r="G68">
        <f t="shared" si="5"/>
        <v>0.43673963296224916</v>
      </c>
      <c r="L68">
        <v>67</v>
      </c>
      <c r="M68">
        <f t="shared" si="6"/>
        <v>59.802532546440034</v>
      </c>
      <c r="N68">
        <f t="shared" si="7"/>
        <v>59.197467453559966</v>
      </c>
      <c r="O68">
        <v>59.287799999999997</v>
      </c>
      <c r="P68">
        <f t="shared" si="8"/>
        <v>59.81086414860907</v>
      </c>
      <c r="Q68">
        <f t="shared" si="9"/>
        <v>59.18913585139093</v>
      </c>
    </row>
    <row r="69" spans="1:17" x14ac:dyDescent="0.3">
      <c r="A69">
        <v>68</v>
      </c>
      <c r="B69">
        <v>60.051200000000001</v>
      </c>
      <c r="C69">
        <v>59.545000000000002</v>
      </c>
      <c r="D69">
        <v>58.976300000000002</v>
      </c>
      <c r="E69">
        <v>60.085500000000003</v>
      </c>
      <c r="F69">
        <v>59.2136</v>
      </c>
      <c r="G69">
        <f t="shared" si="5"/>
        <v>0.49429900566357671</v>
      </c>
      <c r="L69">
        <v>68</v>
      </c>
      <c r="M69">
        <f t="shared" si="6"/>
        <v>59.80253254662594</v>
      </c>
      <c r="N69">
        <f t="shared" si="7"/>
        <v>59.19746745337406</v>
      </c>
      <c r="O69">
        <v>58.976300000000002</v>
      </c>
      <c r="P69">
        <f t="shared" si="8"/>
        <v>59.810864148687543</v>
      </c>
      <c r="Q69">
        <f t="shared" si="9"/>
        <v>59.189135851312457</v>
      </c>
    </row>
    <row r="70" spans="1:17" x14ac:dyDescent="0.3">
      <c r="A70">
        <v>69</v>
      </c>
      <c r="B70">
        <v>60.924799999999998</v>
      </c>
      <c r="C70">
        <v>59.975999999999999</v>
      </c>
      <c r="D70">
        <v>59.801600000000001</v>
      </c>
      <c r="E70">
        <v>60.664499999999997</v>
      </c>
      <c r="F70">
        <v>60.062899999999999</v>
      </c>
      <c r="G70">
        <f t="shared" si="5"/>
        <v>0.48266050491002338</v>
      </c>
      <c r="L70">
        <v>69</v>
      </c>
      <c r="M70">
        <f t="shared" si="6"/>
        <v>59.802532546765683</v>
      </c>
      <c r="N70">
        <f t="shared" si="7"/>
        <v>59.197467453234317</v>
      </c>
      <c r="O70">
        <v>59.801600000000001</v>
      </c>
      <c r="P70">
        <f t="shared" si="8"/>
        <v>59.810864148745715</v>
      </c>
      <c r="Q70">
        <f t="shared" si="9"/>
        <v>59.189135851254285</v>
      </c>
    </row>
    <row r="71" spans="1:17" x14ac:dyDescent="0.3">
      <c r="A71">
        <v>70</v>
      </c>
      <c r="B71">
        <v>60.238999999999997</v>
      </c>
      <c r="C71">
        <v>59.949800000000003</v>
      </c>
      <c r="D71">
        <v>59.193800000000003</v>
      </c>
      <c r="E71">
        <v>59.745600000000003</v>
      </c>
      <c r="F71">
        <v>59.748699999999999</v>
      </c>
      <c r="G71">
        <f t="shared" si="5"/>
        <v>0.38249176723166045</v>
      </c>
      <c r="L71">
        <v>70</v>
      </c>
      <c r="M71">
        <f t="shared" si="6"/>
        <v>59.802532546870729</v>
      </c>
      <c r="N71">
        <f t="shared" si="7"/>
        <v>59.197467453129271</v>
      </c>
      <c r="O71">
        <v>59.193800000000003</v>
      </c>
      <c r="P71">
        <f t="shared" si="8"/>
        <v>59.810864148788845</v>
      </c>
      <c r="Q71">
        <f t="shared" si="9"/>
        <v>59.189135851211155</v>
      </c>
    </row>
    <row r="72" spans="1:17" x14ac:dyDescent="0.3">
      <c r="A72">
        <v>71</v>
      </c>
      <c r="B72">
        <v>60.445599999999999</v>
      </c>
      <c r="C72">
        <v>59.770800000000001</v>
      </c>
      <c r="D72">
        <v>59.114199999999997</v>
      </c>
      <c r="E72">
        <v>60.221499999999999</v>
      </c>
      <c r="F72">
        <v>59.274799999999999</v>
      </c>
      <c r="G72">
        <f t="shared" si="5"/>
        <v>0.57781446157049465</v>
      </c>
      <c r="L72">
        <v>71</v>
      </c>
      <c r="M72">
        <f t="shared" si="6"/>
        <v>59.802532546949692</v>
      </c>
      <c r="N72">
        <f t="shared" si="7"/>
        <v>59.197467453050308</v>
      </c>
      <c r="O72">
        <v>59.114199999999997</v>
      </c>
      <c r="P72">
        <f t="shared" si="8"/>
        <v>59.810864148820812</v>
      </c>
      <c r="Q72">
        <f t="shared" si="9"/>
        <v>59.189135851179188</v>
      </c>
    </row>
    <row r="73" spans="1:17" x14ac:dyDescent="0.3">
      <c r="A73">
        <v>72</v>
      </c>
      <c r="B73">
        <v>60.672699999999999</v>
      </c>
      <c r="C73">
        <v>60.016800000000003</v>
      </c>
      <c r="D73">
        <v>59.915199999999999</v>
      </c>
      <c r="E73">
        <v>60.634500000000003</v>
      </c>
      <c r="F73">
        <v>59.472299999999997</v>
      </c>
      <c r="G73">
        <f t="shared" si="5"/>
        <v>0.50985528829266968</v>
      </c>
      <c r="L73">
        <v>72</v>
      </c>
      <c r="M73">
        <f t="shared" si="6"/>
        <v>59.802532547009044</v>
      </c>
      <c r="N73">
        <f t="shared" si="7"/>
        <v>59.197467452990956</v>
      </c>
      <c r="O73">
        <v>59.915199999999999</v>
      </c>
      <c r="P73">
        <f t="shared" si="8"/>
        <v>59.810864148844509</v>
      </c>
      <c r="Q73">
        <f t="shared" si="9"/>
        <v>59.189135851155491</v>
      </c>
    </row>
    <row r="74" spans="1:17" x14ac:dyDescent="0.3">
      <c r="A74">
        <v>73</v>
      </c>
      <c r="B74">
        <v>60.507199999999997</v>
      </c>
      <c r="C74">
        <v>60.129600000000003</v>
      </c>
      <c r="D74">
        <v>59.303400000000003</v>
      </c>
      <c r="E74">
        <v>59.618000000000002</v>
      </c>
      <c r="F74">
        <v>59.950600000000001</v>
      </c>
      <c r="G74">
        <f t="shared" si="5"/>
        <v>0.46352142129571344</v>
      </c>
      <c r="L74">
        <v>73</v>
      </c>
      <c r="M74">
        <f t="shared" si="6"/>
        <v>59.802532547053659</v>
      </c>
      <c r="N74">
        <f t="shared" si="7"/>
        <v>59.197467452946341</v>
      </c>
      <c r="O74">
        <v>59.303400000000003</v>
      </c>
      <c r="P74">
        <f t="shared" si="8"/>
        <v>59.81086414886208</v>
      </c>
      <c r="Q74">
        <f t="shared" si="9"/>
        <v>59.18913585113792</v>
      </c>
    </row>
    <row r="75" spans="1:17" x14ac:dyDescent="0.3">
      <c r="A75">
        <v>74</v>
      </c>
      <c r="B75">
        <v>60.276200000000003</v>
      </c>
      <c r="C75">
        <v>59.433399999999999</v>
      </c>
      <c r="D75">
        <v>58.959600000000002</v>
      </c>
      <c r="E75">
        <v>60.253300000000003</v>
      </c>
      <c r="F75">
        <v>59.3352</v>
      </c>
      <c r="G75">
        <f t="shared" si="5"/>
        <v>0.58710140350709539</v>
      </c>
      <c r="L75">
        <v>74</v>
      </c>
      <c r="M75">
        <f t="shared" si="6"/>
        <v>59.802532547087196</v>
      </c>
      <c r="N75">
        <f t="shared" si="7"/>
        <v>59.197467452912804</v>
      </c>
      <c r="O75">
        <v>58.959600000000002</v>
      </c>
      <c r="P75">
        <f t="shared" si="8"/>
        <v>59.810864148875105</v>
      </c>
      <c r="Q75">
        <f t="shared" si="9"/>
        <v>59.189135851124895</v>
      </c>
    </row>
    <row r="76" spans="1:17" x14ac:dyDescent="0.3">
      <c r="A76">
        <v>75</v>
      </c>
      <c r="B76">
        <v>60.950800000000001</v>
      </c>
      <c r="C76">
        <v>60.385300000000001</v>
      </c>
      <c r="D76">
        <v>59.611699999999999</v>
      </c>
      <c r="E76">
        <v>60.387500000000003</v>
      </c>
      <c r="F76">
        <v>60.028700000000001</v>
      </c>
      <c r="G76">
        <f t="shared" si="5"/>
        <v>0.49551346096751075</v>
      </c>
      <c r="L76">
        <v>75</v>
      </c>
      <c r="M76">
        <f t="shared" si="6"/>
        <v>59.802532547112406</v>
      </c>
      <c r="N76">
        <f t="shared" si="7"/>
        <v>59.197467452887594</v>
      </c>
      <c r="O76">
        <v>59.611699999999999</v>
      </c>
      <c r="P76">
        <f t="shared" si="8"/>
        <v>59.810864148884761</v>
      </c>
      <c r="Q76">
        <f t="shared" si="9"/>
        <v>59.189135851115239</v>
      </c>
    </row>
    <row r="77" spans="1:17" x14ac:dyDescent="0.3">
      <c r="A77">
        <v>76</v>
      </c>
      <c r="B77">
        <v>59.8491</v>
      </c>
      <c r="C77">
        <v>59.646700000000003</v>
      </c>
      <c r="D77">
        <v>58.950800000000001</v>
      </c>
      <c r="E77">
        <v>59.122999999999998</v>
      </c>
      <c r="F77">
        <v>59.1721</v>
      </c>
      <c r="G77">
        <f t="shared" si="5"/>
        <v>0.3806757058179579</v>
      </c>
      <c r="L77">
        <v>76</v>
      </c>
      <c r="M77">
        <f t="shared" si="6"/>
        <v>59.802532547131356</v>
      </c>
      <c r="N77">
        <f t="shared" si="7"/>
        <v>59.197467452868644</v>
      </c>
      <c r="O77">
        <v>58.950800000000001</v>
      </c>
      <c r="P77">
        <f t="shared" si="8"/>
        <v>59.810864148891916</v>
      </c>
      <c r="Q77">
        <f t="shared" si="9"/>
        <v>59.189135851108084</v>
      </c>
    </row>
    <row r="78" spans="1:17" x14ac:dyDescent="0.3">
      <c r="A78">
        <v>77</v>
      </c>
      <c r="B78">
        <v>60.2239</v>
      </c>
      <c r="C78">
        <v>59.631100000000004</v>
      </c>
      <c r="D78">
        <v>59.279299999999999</v>
      </c>
      <c r="E78">
        <v>60.179699999999997</v>
      </c>
      <c r="F78">
        <v>59.451900000000002</v>
      </c>
      <c r="G78">
        <f t="shared" si="5"/>
        <v>0.42829080307660017</v>
      </c>
      <c r="L78">
        <v>77</v>
      </c>
      <c r="M78">
        <f t="shared" si="6"/>
        <v>59.802532547145603</v>
      </c>
      <c r="N78">
        <f t="shared" si="7"/>
        <v>59.197467452854397</v>
      </c>
      <c r="O78">
        <v>59.279299999999999</v>
      </c>
      <c r="P78">
        <f t="shared" si="8"/>
        <v>59.810864148897224</v>
      </c>
      <c r="Q78">
        <f t="shared" si="9"/>
        <v>59.189135851102776</v>
      </c>
    </row>
    <row r="79" spans="1:17" x14ac:dyDescent="0.3">
      <c r="A79">
        <v>78</v>
      </c>
      <c r="B79">
        <v>59.994</v>
      </c>
      <c r="C79">
        <v>59.340200000000003</v>
      </c>
      <c r="D79">
        <v>58.501399999999997</v>
      </c>
      <c r="E79">
        <v>59.749099999999999</v>
      </c>
      <c r="F79">
        <v>59.2316</v>
      </c>
      <c r="G79">
        <f t="shared" si="5"/>
        <v>0.57170233338687793</v>
      </c>
      <c r="L79">
        <v>78</v>
      </c>
      <c r="M79">
        <f t="shared" si="6"/>
        <v>59.802532547156311</v>
      </c>
      <c r="N79">
        <f t="shared" si="7"/>
        <v>59.197467452843689</v>
      </c>
      <c r="O79">
        <v>58.501399999999997</v>
      </c>
      <c r="P79">
        <f t="shared" si="8"/>
        <v>59.81086414890116</v>
      </c>
      <c r="Q79">
        <f t="shared" si="9"/>
        <v>59.18913585109884</v>
      </c>
    </row>
    <row r="80" spans="1:17" x14ac:dyDescent="0.3">
      <c r="A80">
        <v>79</v>
      </c>
      <c r="B80">
        <v>59.561199999999999</v>
      </c>
      <c r="C80">
        <v>59.709000000000003</v>
      </c>
      <c r="D80">
        <v>58.5154</v>
      </c>
      <c r="E80">
        <v>58.883299999999998</v>
      </c>
      <c r="F80">
        <v>59.323</v>
      </c>
      <c r="G80">
        <f t="shared" si="5"/>
        <v>0.49336557642381285</v>
      </c>
      <c r="L80">
        <v>79</v>
      </c>
      <c r="M80">
        <f t="shared" si="6"/>
        <v>59.802532547164354</v>
      </c>
      <c r="N80">
        <f t="shared" si="7"/>
        <v>59.197467452835646</v>
      </c>
      <c r="O80">
        <v>58.5154</v>
      </c>
      <c r="P80">
        <f t="shared" si="8"/>
        <v>59.810864148904074</v>
      </c>
      <c r="Q80">
        <f t="shared" si="9"/>
        <v>59.189135851095926</v>
      </c>
    </row>
    <row r="81" spans="1:17" x14ac:dyDescent="0.3">
      <c r="A81">
        <v>80</v>
      </c>
      <c r="B81">
        <v>60.369599999999998</v>
      </c>
      <c r="C81">
        <v>59.717500000000001</v>
      </c>
      <c r="D81">
        <v>59.270899999999997</v>
      </c>
      <c r="E81">
        <v>60.0944</v>
      </c>
      <c r="F81">
        <v>59.591200000000001</v>
      </c>
      <c r="G81">
        <f t="shared" si="5"/>
        <v>0.4304317100307552</v>
      </c>
      <c r="L81">
        <v>80</v>
      </c>
      <c r="M81">
        <f t="shared" si="6"/>
        <v>59.802532547170408</v>
      </c>
      <c r="N81">
        <f t="shared" si="7"/>
        <v>59.197467452829592</v>
      </c>
      <c r="O81">
        <v>59.270899999999997</v>
      </c>
      <c r="P81">
        <f t="shared" si="8"/>
        <v>59.810864148906234</v>
      </c>
      <c r="Q81">
        <f t="shared" si="9"/>
        <v>59.189135851093766</v>
      </c>
    </row>
    <row r="82" spans="1:17" x14ac:dyDescent="0.3">
      <c r="A82">
        <v>81</v>
      </c>
      <c r="B82">
        <v>59.7699</v>
      </c>
      <c r="C82">
        <v>59.424399999999999</v>
      </c>
      <c r="D82">
        <v>58.5411</v>
      </c>
      <c r="E82">
        <v>59.801600000000001</v>
      </c>
      <c r="F82">
        <v>58.983600000000003</v>
      </c>
      <c r="G82">
        <f t="shared" si="5"/>
        <v>0.53940643952403788</v>
      </c>
      <c r="L82">
        <v>81</v>
      </c>
      <c r="M82">
        <f t="shared" si="6"/>
        <v>59.802532547174955</v>
      </c>
      <c r="N82">
        <f t="shared" si="7"/>
        <v>59.197467452825045</v>
      </c>
      <c r="O82">
        <v>58.5411</v>
      </c>
      <c r="P82">
        <f t="shared" si="8"/>
        <v>59.810864148907839</v>
      </c>
      <c r="Q82">
        <f t="shared" si="9"/>
        <v>59.189135851092161</v>
      </c>
    </row>
    <row r="83" spans="1:17" x14ac:dyDescent="0.3">
      <c r="A83">
        <v>82</v>
      </c>
      <c r="B83">
        <v>59.753599999999999</v>
      </c>
      <c r="C83">
        <v>59.805999999999997</v>
      </c>
      <c r="D83">
        <v>58.759700000000002</v>
      </c>
      <c r="E83">
        <v>58.9801</v>
      </c>
      <c r="F83">
        <v>59.224299999999999</v>
      </c>
      <c r="G83">
        <f t="shared" si="5"/>
        <v>0.46413015739121977</v>
      </c>
      <c r="L83">
        <v>82</v>
      </c>
      <c r="M83">
        <f t="shared" si="6"/>
        <v>59.802532547178373</v>
      </c>
      <c r="N83">
        <f t="shared" si="7"/>
        <v>59.197467452821627</v>
      </c>
      <c r="O83">
        <v>58.759700000000002</v>
      </c>
      <c r="P83">
        <f t="shared" si="8"/>
        <v>59.810864148909026</v>
      </c>
      <c r="Q83">
        <f t="shared" si="9"/>
        <v>59.189135851090974</v>
      </c>
    </row>
    <row r="84" spans="1:17" x14ac:dyDescent="0.3">
      <c r="A84">
        <v>83</v>
      </c>
      <c r="B84">
        <v>60.059199999999997</v>
      </c>
      <c r="C84">
        <v>59.633200000000002</v>
      </c>
      <c r="D84">
        <v>59.021099999999997</v>
      </c>
      <c r="E84">
        <v>59.944499999999998</v>
      </c>
      <c r="F84">
        <v>59.450299999999999</v>
      </c>
      <c r="G84">
        <f t="shared" si="5"/>
        <v>0.41407627678967557</v>
      </c>
      <c r="L84">
        <v>83</v>
      </c>
      <c r="M84">
        <f t="shared" si="6"/>
        <v>59.802532547180945</v>
      </c>
      <c r="N84">
        <f t="shared" si="7"/>
        <v>59.197467452819055</v>
      </c>
      <c r="O84">
        <v>59.021099999999997</v>
      </c>
      <c r="P84">
        <f t="shared" si="8"/>
        <v>59.810864148909907</v>
      </c>
      <c r="Q84">
        <f t="shared" si="9"/>
        <v>59.189135851090093</v>
      </c>
    </row>
    <row r="85" spans="1:17" x14ac:dyDescent="0.3">
      <c r="A85">
        <v>84</v>
      </c>
      <c r="B85">
        <v>60.0366</v>
      </c>
      <c r="C85">
        <v>59.518000000000001</v>
      </c>
      <c r="D85">
        <v>58.6203</v>
      </c>
      <c r="E85">
        <v>59.765000000000001</v>
      </c>
      <c r="F85">
        <v>59.290100000000002</v>
      </c>
      <c r="G85">
        <f t="shared" si="5"/>
        <v>0.53894309996510736</v>
      </c>
      <c r="L85">
        <v>84</v>
      </c>
      <c r="M85">
        <f t="shared" si="6"/>
        <v>59.802532547182878</v>
      </c>
      <c r="N85">
        <f t="shared" si="7"/>
        <v>59.197467452817122</v>
      </c>
      <c r="O85">
        <v>58.6203</v>
      </c>
      <c r="P85">
        <f t="shared" si="8"/>
        <v>59.810864148910561</v>
      </c>
      <c r="Q85">
        <f t="shared" si="9"/>
        <v>59.189135851089439</v>
      </c>
    </row>
    <row r="86" spans="1:17" x14ac:dyDescent="0.3">
      <c r="A86">
        <v>85</v>
      </c>
      <c r="B86">
        <v>59.5807</v>
      </c>
      <c r="C86">
        <v>59.752699999999997</v>
      </c>
      <c r="D86">
        <v>58.746299999999998</v>
      </c>
      <c r="E86">
        <v>59.110900000000001</v>
      </c>
      <c r="F86">
        <v>59.152500000000003</v>
      </c>
      <c r="G86">
        <f t="shared" si="5"/>
        <v>0.40090678717128209</v>
      </c>
      <c r="L86">
        <v>85</v>
      </c>
      <c r="M86">
        <f t="shared" si="6"/>
        <v>59.802532547184327</v>
      </c>
      <c r="N86">
        <f t="shared" si="7"/>
        <v>59.197467452815673</v>
      </c>
      <c r="O86">
        <v>58.746299999999998</v>
      </c>
      <c r="P86">
        <f t="shared" si="8"/>
        <v>59.810864148911044</v>
      </c>
      <c r="Q86">
        <f t="shared" si="9"/>
        <v>59.189135851088956</v>
      </c>
    </row>
    <row r="87" spans="1:17" x14ac:dyDescent="0.3">
      <c r="A87">
        <v>86</v>
      </c>
      <c r="B87">
        <v>60.575299999999999</v>
      </c>
      <c r="C87">
        <v>59.674300000000002</v>
      </c>
      <c r="D87">
        <v>59.134700000000002</v>
      </c>
      <c r="E87">
        <v>60.080100000000002</v>
      </c>
      <c r="F87">
        <v>59.484499999999997</v>
      </c>
      <c r="G87">
        <f t="shared" si="5"/>
        <v>0.55609996583348142</v>
      </c>
      <c r="L87">
        <v>86</v>
      </c>
      <c r="M87">
        <f t="shared" si="6"/>
        <v>59.802532547185415</v>
      </c>
      <c r="N87">
        <f t="shared" si="7"/>
        <v>59.197467452814585</v>
      </c>
      <c r="O87">
        <v>59.134700000000002</v>
      </c>
      <c r="P87">
        <f t="shared" si="8"/>
        <v>59.810864148911399</v>
      </c>
      <c r="Q87">
        <f t="shared" si="9"/>
        <v>59.189135851088601</v>
      </c>
    </row>
    <row r="88" spans="1:17" x14ac:dyDescent="0.3">
      <c r="A88">
        <v>87</v>
      </c>
      <c r="B88">
        <v>59.881500000000003</v>
      </c>
      <c r="C88">
        <v>59.427999999999997</v>
      </c>
      <c r="D88">
        <v>58.4741</v>
      </c>
      <c r="E88">
        <v>59.745800000000003</v>
      </c>
      <c r="F88">
        <v>59.031999999999996</v>
      </c>
      <c r="G88">
        <f t="shared" si="5"/>
        <v>0.57149906124157512</v>
      </c>
      <c r="L88">
        <v>87</v>
      </c>
      <c r="M88">
        <f t="shared" si="6"/>
        <v>59.802532547186239</v>
      </c>
      <c r="N88">
        <f t="shared" si="7"/>
        <v>59.197467452813761</v>
      </c>
      <c r="O88">
        <v>58.4741</v>
      </c>
      <c r="P88">
        <f t="shared" si="8"/>
        <v>59.810864148911669</v>
      </c>
      <c r="Q88">
        <f t="shared" si="9"/>
        <v>59.189135851088331</v>
      </c>
    </row>
    <row r="89" spans="1:17" x14ac:dyDescent="0.3">
      <c r="A89">
        <v>88</v>
      </c>
      <c r="B89">
        <v>60.077500000000001</v>
      </c>
      <c r="C89">
        <v>59.975900000000003</v>
      </c>
      <c r="D89">
        <v>58.786000000000001</v>
      </c>
      <c r="E89">
        <v>59.2211</v>
      </c>
      <c r="F89">
        <v>59.6387</v>
      </c>
      <c r="G89">
        <f t="shared" si="5"/>
        <v>0.53825408312431811</v>
      </c>
      <c r="L89">
        <v>88</v>
      </c>
      <c r="M89">
        <f t="shared" si="6"/>
        <v>59.802532547186857</v>
      </c>
      <c r="N89">
        <f t="shared" si="7"/>
        <v>59.197467452813143</v>
      </c>
      <c r="O89">
        <v>58.786000000000001</v>
      </c>
      <c r="P89">
        <f t="shared" si="8"/>
        <v>59.810864148911868</v>
      </c>
      <c r="Q89">
        <f t="shared" si="9"/>
        <v>59.189135851088132</v>
      </c>
    </row>
    <row r="90" spans="1:17" x14ac:dyDescent="0.3">
      <c r="A90">
        <v>89</v>
      </c>
      <c r="B90">
        <v>60.087499999999999</v>
      </c>
      <c r="C90">
        <v>59.443600000000004</v>
      </c>
      <c r="D90">
        <v>59.012500000000003</v>
      </c>
      <c r="E90">
        <v>59.9681</v>
      </c>
      <c r="F90">
        <v>59.213799999999999</v>
      </c>
      <c r="G90">
        <f t="shared" si="5"/>
        <v>0.4682017353662829</v>
      </c>
      <c r="L90">
        <v>89</v>
      </c>
      <c r="M90">
        <f t="shared" si="6"/>
        <v>59.802532547187319</v>
      </c>
      <c r="N90">
        <f t="shared" si="7"/>
        <v>59.197467452812681</v>
      </c>
      <c r="O90">
        <v>59.012500000000003</v>
      </c>
      <c r="P90">
        <f t="shared" si="8"/>
        <v>59.81086414891201</v>
      </c>
      <c r="Q90">
        <f t="shared" si="9"/>
        <v>59.18913585108799</v>
      </c>
    </row>
    <row r="91" spans="1:17" x14ac:dyDescent="0.3">
      <c r="A91">
        <v>90</v>
      </c>
      <c r="B91">
        <v>59.746299999999998</v>
      </c>
      <c r="C91">
        <v>59.347000000000001</v>
      </c>
      <c r="D91">
        <v>58.270499999999998</v>
      </c>
      <c r="E91">
        <v>59.550600000000003</v>
      </c>
      <c r="F91">
        <v>58.919600000000003</v>
      </c>
      <c r="G91">
        <f t="shared" si="5"/>
        <v>0.58737897902461622</v>
      </c>
      <c r="L91">
        <v>90</v>
      </c>
      <c r="M91">
        <f t="shared" si="6"/>
        <v>59.802532547187667</v>
      </c>
      <c r="N91">
        <f t="shared" si="7"/>
        <v>59.197467452812333</v>
      </c>
      <c r="O91">
        <v>58.270499999999998</v>
      </c>
      <c r="P91">
        <f t="shared" si="8"/>
        <v>59.810864148912117</v>
      </c>
      <c r="Q91">
        <f t="shared" si="9"/>
        <v>59.189135851087883</v>
      </c>
    </row>
    <row r="92" spans="1:17" x14ac:dyDescent="0.3">
      <c r="A92">
        <v>91</v>
      </c>
      <c r="B92">
        <v>59.533200000000001</v>
      </c>
      <c r="C92">
        <v>59.731999999999999</v>
      </c>
      <c r="D92">
        <v>58.515799999999999</v>
      </c>
      <c r="E92">
        <v>58.982199999999999</v>
      </c>
      <c r="F92">
        <v>59.3506</v>
      </c>
      <c r="G92">
        <f t="shared" si="5"/>
        <v>0.48210553616402352</v>
      </c>
      <c r="L92">
        <v>91</v>
      </c>
      <c r="M92">
        <f t="shared" si="6"/>
        <v>59.80253254718793</v>
      </c>
      <c r="N92">
        <f t="shared" si="7"/>
        <v>59.19746745281207</v>
      </c>
      <c r="O92">
        <v>58.515799999999999</v>
      </c>
      <c r="P92">
        <f t="shared" si="8"/>
        <v>59.810864148912202</v>
      </c>
      <c r="Q92">
        <f t="shared" si="9"/>
        <v>59.189135851087798</v>
      </c>
    </row>
    <row r="93" spans="1:17" x14ac:dyDescent="0.3">
      <c r="A93">
        <v>92</v>
      </c>
      <c r="B93">
        <v>60.306699999999999</v>
      </c>
      <c r="C93">
        <v>59.464500000000001</v>
      </c>
      <c r="D93">
        <v>59.163699999999999</v>
      </c>
      <c r="E93">
        <v>60.121200000000002</v>
      </c>
      <c r="F93">
        <v>59.282299999999999</v>
      </c>
      <c r="G93">
        <f t="shared" si="5"/>
        <v>0.51425252746097472</v>
      </c>
      <c r="L93">
        <v>92</v>
      </c>
      <c r="M93">
        <f t="shared" si="6"/>
        <v>59.802532547188129</v>
      </c>
      <c r="N93">
        <f t="shared" si="7"/>
        <v>59.197467452811871</v>
      </c>
      <c r="O93">
        <v>59.163699999999999</v>
      </c>
      <c r="P93">
        <f t="shared" si="8"/>
        <v>59.810864148912259</v>
      </c>
      <c r="Q93">
        <f t="shared" si="9"/>
        <v>59.189135851087741</v>
      </c>
    </row>
    <row r="94" spans="1:17" x14ac:dyDescent="0.3">
      <c r="A94">
        <v>93</v>
      </c>
      <c r="B94">
        <v>59.712899999999998</v>
      </c>
      <c r="C94">
        <v>59.180500000000002</v>
      </c>
      <c r="D94">
        <v>58.58</v>
      </c>
      <c r="E94">
        <v>59.686599999999999</v>
      </c>
      <c r="F94">
        <v>59.001899999999999</v>
      </c>
      <c r="G94">
        <f t="shared" si="5"/>
        <v>0.47922528835611305</v>
      </c>
      <c r="L94">
        <v>93</v>
      </c>
      <c r="M94">
        <f t="shared" si="6"/>
        <v>59.802532547188271</v>
      </c>
      <c r="N94">
        <f t="shared" si="7"/>
        <v>59.197467452811729</v>
      </c>
      <c r="O94">
        <v>58.58</v>
      </c>
      <c r="P94">
        <f t="shared" si="8"/>
        <v>59.810864148912302</v>
      </c>
      <c r="Q94">
        <f t="shared" si="9"/>
        <v>59.189135851087698</v>
      </c>
    </row>
    <row r="95" spans="1:17" x14ac:dyDescent="0.3">
      <c r="A95">
        <v>94</v>
      </c>
      <c r="B95">
        <v>59.724400000000003</v>
      </c>
      <c r="C95">
        <v>59.768900000000002</v>
      </c>
      <c r="D95">
        <v>58.689599999999999</v>
      </c>
      <c r="E95">
        <v>59.017400000000002</v>
      </c>
      <c r="F95">
        <v>59.060699999999997</v>
      </c>
      <c r="G95">
        <f t="shared" si="5"/>
        <v>0.47388653177738826</v>
      </c>
      <c r="L95">
        <v>94</v>
      </c>
      <c r="M95">
        <f t="shared" si="6"/>
        <v>59.802532547188385</v>
      </c>
      <c r="N95">
        <f t="shared" si="7"/>
        <v>59.197467452811615</v>
      </c>
      <c r="O95">
        <v>58.689599999999999</v>
      </c>
      <c r="P95">
        <f t="shared" si="8"/>
        <v>59.810864148912337</v>
      </c>
      <c r="Q95">
        <f t="shared" si="9"/>
        <v>59.189135851087663</v>
      </c>
    </row>
    <row r="96" spans="1:17" x14ac:dyDescent="0.3">
      <c r="A96">
        <v>95</v>
      </c>
      <c r="B96">
        <v>59.965400000000002</v>
      </c>
      <c r="C96">
        <v>59.468800000000002</v>
      </c>
      <c r="D96">
        <v>58.958599999999997</v>
      </c>
      <c r="E96">
        <v>59.9129</v>
      </c>
      <c r="F96">
        <v>59.180799999999998</v>
      </c>
      <c r="G96">
        <f t="shared" si="5"/>
        <v>0.44244297937700605</v>
      </c>
      <c r="L96">
        <v>95</v>
      </c>
      <c r="M96">
        <f t="shared" si="6"/>
        <v>59.80253254718847</v>
      </c>
      <c r="N96">
        <f t="shared" si="7"/>
        <v>59.19746745281153</v>
      </c>
      <c r="O96">
        <v>58.958599999999997</v>
      </c>
      <c r="P96">
        <f t="shared" si="8"/>
        <v>59.810864148912358</v>
      </c>
      <c r="Q96">
        <f t="shared" si="9"/>
        <v>59.189135851087642</v>
      </c>
    </row>
    <row r="97" spans="1:17" x14ac:dyDescent="0.3">
      <c r="A97">
        <v>96</v>
      </c>
      <c r="B97">
        <v>59.816099999999999</v>
      </c>
      <c r="C97">
        <v>59.517299999999999</v>
      </c>
      <c r="D97">
        <v>58.589799999999997</v>
      </c>
      <c r="E97">
        <v>59.551400000000001</v>
      </c>
      <c r="F97">
        <v>59.099400000000003</v>
      </c>
      <c r="G97">
        <f t="shared" si="5"/>
        <v>0.4796638562576927</v>
      </c>
      <c r="L97">
        <v>96</v>
      </c>
      <c r="M97">
        <f t="shared" si="6"/>
        <v>59.802532547188534</v>
      </c>
      <c r="N97">
        <f t="shared" si="7"/>
        <v>59.197467452811466</v>
      </c>
      <c r="O97">
        <v>58.589799999999997</v>
      </c>
      <c r="P97">
        <f t="shared" si="8"/>
        <v>59.81086414891238</v>
      </c>
      <c r="Q97">
        <f t="shared" si="9"/>
        <v>59.18913585108762</v>
      </c>
    </row>
    <row r="98" spans="1:17" x14ac:dyDescent="0.3">
      <c r="A98">
        <v>97</v>
      </c>
      <c r="B98">
        <v>59.872900000000001</v>
      </c>
      <c r="C98">
        <v>59.881700000000002</v>
      </c>
      <c r="D98">
        <v>58.952500000000001</v>
      </c>
      <c r="E98">
        <v>59.125399999999999</v>
      </c>
      <c r="F98">
        <v>59.1892</v>
      </c>
      <c r="G98">
        <f t="shared" si="5"/>
        <v>0.44036154804887412</v>
      </c>
      <c r="L98">
        <v>97</v>
      </c>
      <c r="M98">
        <f t="shared" si="6"/>
        <v>59.802532547188576</v>
      </c>
      <c r="N98">
        <f t="shared" si="7"/>
        <v>59.197467452811424</v>
      </c>
      <c r="O98">
        <v>58.952500000000001</v>
      </c>
      <c r="P98">
        <f t="shared" si="8"/>
        <v>59.810864148912394</v>
      </c>
      <c r="Q98">
        <f t="shared" si="9"/>
        <v>59.189135851087606</v>
      </c>
    </row>
    <row r="99" spans="1:17" x14ac:dyDescent="0.3">
      <c r="A99">
        <v>98</v>
      </c>
      <c r="B99">
        <v>60.4039</v>
      </c>
      <c r="C99">
        <v>59.612400000000001</v>
      </c>
      <c r="D99">
        <v>58.954000000000001</v>
      </c>
      <c r="E99">
        <v>60.003599999999999</v>
      </c>
      <c r="F99">
        <v>59.572699999999998</v>
      </c>
      <c r="G99">
        <f t="shared" si="5"/>
        <v>0.54027976734280891</v>
      </c>
      <c r="L99">
        <v>98</v>
      </c>
      <c r="M99">
        <f t="shared" si="6"/>
        <v>59.802532547188612</v>
      </c>
      <c r="N99">
        <f t="shared" si="7"/>
        <v>59.197467452811388</v>
      </c>
      <c r="O99">
        <v>58.954000000000001</v>
      </c>
      <c r="P99">
        <f t="shared" si="8"/>
        <v>59.810864148912401</v>
      </c>
      <c r="Q99">
        <f t="shared" si="9"/>
        <v>59.189135851087599</v>
      </c>
    </row>
    <row r="100" spans="1:17" x14ac:dyDescent="0.3">
      <c r="A100">
        <v>99</v>
      </c>
      <c r="B100">
        <v>59.738300000000002</v>
      </c>
      <c r="C100">
        <v>59.357100000000003</v>
      </c>
      <c r="D100">
        <v>58.7117</v>
      </c>
      <c r="E100">
        <v>59.757199999999997</v>
      </c>
      <c r="F100">
        <v>58.9452</v>
      </c>
      <c r="G100">
        <f t="shared" si="5"/>
        <v>0.46807077990406526</v>
      </c>
      <c r="L100">
        <v>99</v>
      </c>
      <c r="M100">
        <f t="shared" si="6"/>
        <v>59.80253254718864</v>
      </c>
      <c r="N100">
        <f t="shared" si="7"/>
        <v>59.19746745281136</v>
      </c>
      <c r="O100">
        <v>58.7117</v>
      </c>
      <c r="P100">
        <f t="shared" si="8"/>
        <v>59.810864148912408</v>
      </c>
      <c r="Q100">
        <f t="shared" si="9"/>
        <v>59.189135851087592</v>
      </c>
    </row>
    <row r="101" spans="1:17" x14ac:dyDescent="0.3">
      <c r="A101">
        <v>100</v>
      </c>
      <c r="B101">
        <v>59.969299999999997</v>
      </c>
      <c r="C101">
        <v>59.931600000000003</v>
      </c>
      <c r="D101">
        <v>58.858600000000003</v>
      </c>
      <c r="E101">
        <v>59.143599999999999</v>
      </c>
      <c r="F101">
        <v>59.521599999999999</v>
      </c>
      <c r="G101">
        <f t="shared" si="5"/>
        <v>0.48586739754793101</v>
      </c>
      <c r="L101">
        <v>100</v>
      </c>
      <c r="M101">
        <f t="shared" si="6"/>
        <v>59.802532547188662</v>
      </c>
      <c r="N101">
        <f t="shared" si="7"/>
        <v>59.197467452811338</v>
      </c>
      <c r="O101">
        <v>58.858600000000003</v>
      </c>
      <c r="P101">
        <f t="shared" si="8"/>
        <v>59.810864148912415</v>
      </c>
      <c r="Q101">
        <f t="shared" si="9"/>
        <v>59.189135851087585</v>
      </c>
    </row>
    <row r="102" spans="1:17" x14ac:dyDescent="0.3">
      <c r="A102" s="2" t="s">
        <v>5</v>
      </c>
      <c r="B102" s="2">
        <f>AVERAGE(B1:B101)</f>
        <v>60.270114000000007</v>
      </c>
      <c r="C102" s="2">
        <f>AVERAGE(C1:C101)</f>
        <v>59.840561000000008</v>
      </c>
      <c r="D102" s="2">
        <f>AVERAGE(D1:D101)</f>
        <v>59.197593999999981</v>
      </c>
      <c r="E102" s="2">
        <f>AVERAGE(E1:E101)</f>
        <v>60.032545999999975</v>
      </c>
      <c r="F102" s="2">
        <f>AVERAGE(F1:F101)</f>
        <v>59.536402000000024</v>
      </c>
      <c r="G102" s="3">
        <f>AVERAGE(G2:G101)</f>
        <v>0.48144433532983555</v>
      </c>
    </row>
    <row r="103" spans="1:17" x14ac:dyDescent="0.3">
      <c r="A103" s="2" t="s">
        <v>6</v>
      </c>
      <c r="B103" s="2">
        <f>STDEV(B2:B101)</f>
        <v>0.36578621758308144</v>
      </c>
      <c r="C103" s="2">
        <f>STDEV(C2:C101)</f>
        <v>0.29581689255041149</v>
      </c>
      <c r="D103" s="2">
        <f>STDEV(D2:D101)</f>
        <v>0.39688093698923704</v>
      </c>
      <c r="E103" s="2">
        <f>STDEV(E2:E101)</f>
        <v>0.52636649662731849</v>
      </c>
      <c r="F103" s="2">
        <f>STDEV(F2:F101)</f>
        <v>0.29799238990350757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zoomScale="85" zoomScaleNormal="85" workbookViewId="0">
      <selection activeCell="J23" sqref="J23"/>
    </sheetView>
  </sheetViews>
  <sheetFormatPr defaultRowHeight="16.2" x14ac:dyDescent="0.3"/>
  <cols>
    <col min="9" max="9" width="12.44140625" customWidth="1"/>
    <col min="10" max="10" width="12.21875" customWidth="1"/>
    <col min="16" max="16" width="13.5546875" customWidth="1"/>
    <col min="19" max="19" width="13.6640625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I1" s="1" t="s">
        <v>32</v>
      </c>
      <c r="J1">
        <v>2.8559999999999999</v>
      </c>
      <c r="K1">
        <v>2.8660000000000001</v>
      </c>
      <c r="M1" s="1" t="s">
        <v>34</v>
      </c>
      <c r="N1" s="1" t="s">
        <v>35</v>
      </c>
      <c r="O1" s="1" t="s">
        <v>2</v>
      </c>
      <c r="P1" t="s">
        <v>34</v>
      </c>
      <c r="Q1" t="s">
        <v>35</v>
      </c>
    </row>
    <row r="2" spans="1:17" x14ac:dyDescent="0.3">
      <c r="A2">
        <v>1</v>
      </c>
      <c r="B2">
        <v>60.516199999999998</v>
      </c>
      <c r="C2">
        <v>59.837000000000003</v>
      </c>
      <c r="D2">
        <v>59.335299999999997</v>
      </c>
      <c r="E2">
        <v>60.615400000000001</v>
      </c>
      <c r="F2">
        <v>59.590299999999999</v>
      </c>
      <c r="G2">
        <f>_xlfn.STDEV.S(B2:F2)</f>
        <v>0.56550642171420185</v>
      </c>
      <c r="I2" t="s">
        <v>33</v>
      </c>
      <c r="J2">
        <v>0.13300000000000001</v>
      </c>
      <c r="K2">
        <v>0.13900000000000001</v>
      </c>
      <c r="L2">
        <v>1</v>
      </c>
      <c r="M2">
        <f>$J$4+$J$1*$J$3*SQRT(($J$2)/(2-$J$2)*(1-(1-$J$2)^(2*A2)))</f>
        <v>59.650754430153491</v>
      </c>
      <c r="N2">
        <f>$J$4-$J$1*$J$3*SQRT(($J$2)/(2-$J$2)*(1-(1-$J$2)^(2*A2)))</f>
        <v>59.349245569846509</v>
      </c>
      <c r="O2">
        <f>D2</f>
        <v>59.335299999999997</v>
      </c>
      <c r="P2">
        <f>$K$4+$K$1*$K$3*SQRT(($K$2)/(2-$K$2)*(1-(1-$K$2)^(2*A2)))</f>
        <v>59.658107046392153</v>
      </c>
      <c r="Q2">
        <f>$K$4-$K$1*$K$3*SQRT(($K$2)/(2-$K$2)*(1-(1-$K$2)^(2*A2)))</f>
        <v>59.341892953607847</v>
      </c>
    </row>
    <row r="3" spans="1:17" x14ac:dyDescent="0.3">
      <c r="A3">
        <v>2</v>
      </c>
      <c r="B3">
        <v>61.106900000000003</v>
      </c>
      <c r="C3">
        <v>60.225099999999998</v>
      </c>
      <c r="D3">
        <v>60.0777</v>
      </c>
      <c r="E3">
        <v>61.038400000000003</v>
      </c>
      <c r="F3">
        <v>60.07</v>
      </c>
      <c r="G3">
        <f t="shared" ref="G3:G66" si="0">_xlfn.STDEV.S(B3:F3)</f>
        <v>0.52367545961215511</v>
      </c>
      <c r="I3" t="s">
        <v>36</v>
      </c>
      <c r="J3">
        <f>D103</f>
        <v>0.39688093698923704</v>
      </c>
      <c r="K3">
        <f>D103</f>
        <v>0.39688093698923704</v>
      </c>
      <c r="L3">
        <v>2</v>
      </c>
      <c r="M3">
        <f t="shared" ref="M3:M66" si="1">$J$4+$J$1*$J$3*SQRT(($J$2)/(2-$J$2)*(1-(1-$J$2)^(2*A3)))</f>
        <v>59.69952558131768</v>
      </c>
      <c r="N3">
        <f t="shared" ref="N3:N66" si="2">$J$4-$J$1*$J$3*SQRT(($J$2)/(2-$J$2)*(1-(1-$J$2)^(2*A3)))</f>
        <v>59.30047441868232</v>
      </c>
      <c r="O3">
        <f>$J$2*D3+(1-$J$2)*O2</f>
        <v>59.434039199999994</v>
      </c>
      <c r="P3">
        <f t="shared" ref="P3:P66" si="3">$K$4+$K$1*$K$3*SQRT(($K$2)/(2-$K$2)*(1-(1-$K$2)^(2*A3)))</f>
        <v>59.708636670964033</v>
      </c>
      <c r="Q3">
        <f t="shared" ref="Q3:Q66" si="4">$K$4-$K$1*$K$3*SQRT(($K$2)/(2-$K$2)*(1-(1-$K$2)^(2*A3)))</f>
        <v>59.291363329035967</v>
      </c>
    </row>
    <row r="4" spans="1:17" x14ac:dyDescent="0.3">
      <c r="A4">
        <v>3</v>
      </c>
      <c r="B4">
        <v>60.427300000000002</v>
      </c>
      <c r="C4">
        <v>60.0916</v>
      </c>
      <c r="D4">
        <v>59.5779</v>
      </c>
      <c r="E4">
        <v>59.667000000000002</v>
      </c>
      <c r="F4">
        <v>59.665199999999999</v>
      </c>
      <c r="G4">
        <f t="shared" si="0"/>
        <v>0.3629449338398329</v>
      </c>
      <c r="I4" t="s">
        <v>37</v>
      </c>
      <c r="J4">
        <v>59.5</v>
      </c>
      <c r="K4">
        <v>59.5</v>
      </c>
      <c r="L4">
        <v>3</v>
      </c>
      <c r="M4">
        <f t="shared" si="1"/>
        <v>59.729460195401963</v>
      </c>
      <c r="N4">
        <f t="shared" si="2"/>
        <v>59.270539804598037</v>
      </c>
      <c r="O4">
        <f t="shared" ref="O4:O67" si="5">$J$2*D4+(1-$J$2)*O3</f>
        <v>59.453172686399995</v>
      </c>
      <c r="P4">
        <f t="shared" si="3"/>
        <v>59.739305229822577</v>
      </c>
      <c r="Q4">
        <f t="shared" si="4"/>
        <v>59.260694770177423</v>
      </c>
    </row>
    <row r="5" spans="1:17" x14ac:dyDescent="0.3">
      <c r="A5">
        <v>4</v>
      </c>
      <c r="B5">
        <v>60.457299999999996</v>
      </c>
      <c r="C5">
        <v>60.156100000000002</v>
      </c>
      <c r="D5">
        <v>59.511000000000003</v>
      </c>
      <c r="E5">
        <v>60.530099999999997</v>
      </c>
      <c r="F5">
        <v>59.5017</v>
      </c>
      <c r="G5">
        <f t="shared" si="0"/>
        <v>0.49925962985204214</v>
      </c>
      <c r="L5">
        <v>4</v>
      </c>
      <c r="M5">
        <f t="shared" si="1"/>
        <v>59.749609321465975</v>
      </c>
      <c r="N5">
        <f t="shared" si="2"/>
        <v>59.250390678534025</v>
      </c>
      <c r="O5">
        <f t="shared" si="5"/>
        <v>59.460863719108794</v>
      </c>
      <c r="P5">
        <f t="shared" si="3"/>
        <v>59.75971342408846</v>
      </c>
      <c r="Q5">
        <f t="shared" si="4"/>
        <v>59.24028657591154</v>
      </c>
    </row>
    <row r="6" spans="1:17" x14ac:dyDescent="0.3">
      <c r="A6">
        <v>5</v>
      </c>
      <c r="B6">
        <v>61.0794</v>
      </c>
      <c r="C6">
        <v>60.097000000000001</v>
      </c>
      <c r="D6">
        <v>59.872399999999999</v>
      </c>
      <c r="E6">
        <v>61.0229</v>
      </c>
      <c r="F6">
        <v>60.169800000000002</v>
      </c>
      <c r="G6">
        <f t="shared" si="0"/>
        <v>0.56149067668127817</v>
      </c>
      <c r="L6">
        <v>5</v>
      </c>
      <c r="M6">
        <f t="shared" si="1"/>
        <v>59.763743703361243</v>
      </c>
      <c r="N6">
        <f t="shared" si="2"/>
        <v>59.236256296638757</v>
      </c>
      <c r="O6">
        <f t="shared" si="5"/>
        <v>59.515598044467325</v>
      </c>
      <c r="P6">
        <f t="shared" si="3"/>
        <v>59.773862606675152</v>
      </c>
      <c r="Q6">
        <f t="shared" si="4"/>
        <v>59.226137393324848</v>
      </c>
    </row>
    <row r="7" spans="1:17" x14ac:dyDescent="0.3">
      <c r="A7">
        <v>6</v>
      </c>
      <c r="B7">
        <v>60.7286</v>
      </c>
      <c r="C7">
        <v>60.662100000000002</v>
      </c>
      <c r="D7">
        <v>59.889200000000002</v>
      </c>
      <c r="E7">
        <v>60.115900000000003</v>
      </c>
      <c r="F7">
        <v>60.032899999999998</v>
      </c>
      <c r="G7">
        <f t="shared" si="0"/>
        <v>0.38333715316937383</v>
      </c>
      <c r="L7">
        <v>6</v>
      </c>
      <c r="M7">
        <f t="shared" si="1"/>
        <v>59.773888557810622</v>
      </c>
      <c r="N7">
        <f t="shared" si="2"/>
        <v>59.226111442189378</v>
      </c>
      <c r="O7">
        <f t="shared" si="5"/>
        <v>59.565287104553171</v>
      </c>
      <c r="P7">
        <f t="shared" si="3"/>
        <v>59.783896904364056</v>
      </c>
      <c r="Q7">
        <f t="shared" si="4"/>
        <v>59.216103095635944</v>
      </c>
    </row>
    <row r="8" spans="1:17" x14ac:dyDescent="0.3">
      <c r="A8">
        <v>7</v>
      </c>
      <c r="B8">
        <v>60.170299999999997</v>
      </c>
      <c r="C8">
        <v>59.463700000000003</v>
      </c>
      <c r="D8">
        <v>58.837899999999998</v>
      </c>
      <c r="E8">
        <v>60.259700000000002</v>
      </c>
      <c r="F8">
        <v>59.642600000000002</v>
      </c>
      <c r="G8">
        <f t="shared" si="0"/>
        <v>0.57741447678422531</v>
      </c>
      <c r="L8">
        <v>7</v>
      </c>
      <c r="M8">
        <f t="shared" si="1"/>
        <v>59.781273541277521</v>
      </c>
      <c r="N8">
        <f t="shared" si="2"/>
        <v>59.218726458722479</v>
      </c>
      <c r="O8">
        <f t="shared" si="5"/>
        <v>59.468544619647602</v>
      </c>
      <c r="P8">
        <f t="shared" si="3"/>
        <v>59.791112387336732</v>
      </c>
      <c r="Q8">
        <f t="shared" si="4"/>
        <v>59.208887612663268</v>
      </c>
    </row>
    <row r="9" spans="1:17" x14ac:dyDescent="0.3">
      <c r="A9">
        <v>8</v>
      </c>
      <c r="B9">
        <v>60.516500000000001</v>
      </c>
      <c r="C9">
        <v>59.726900000000001</v>
      </c>
      <c r="D9">
        <v>59.354399999999998</v>
      </c>
      <c r="E9">
        <v>60.472499999999997</v>
      </c>
      <c r="F9">
        <v>59.7791</v>
      </c>
      <c r="G9">
        <f t="shared" si="0"/>
        <v>0.50637738101143481</v>
      </c>
      <c r="L9">
        <v>8</v>
      </c>
      <c r="M9">
        <f t="shared" si="1"/>
        <v>59.786699541129181</v>
      </c>
      <c r="N9">
        <f t="shared" si="2"/>
        <v>59.213300458870819</v>
      </c>
      <c r="O9">
        <f t="shared" si="5"/>
        <v>59.453363385234475</v>
      </c>
      <c r="P9">
        <f t="shared" si="3"/>
        <v>59.796348005674837</v>
      </c>
      <c r="Q9">
        <f t="shared" si="4"/>
        <v>59.203651994325163</v>
      </c>
    </row>
    <row r="10" spans="1:17" x14ac:dyDescent="0.3">
      <c r="A10">
        <v>9</v>
      </c>
      <c r="B10">
        <v>60.283299999999997</v>
      </c>
      <c r="C10">
        <v>60.021900000000002</v>
      </c>
      <c r="D10">
        <v>59.150199999999998</v>
      </c>
      <c r="E10">
        <v>59.585599999999999</v>
      </c>
      <c r="F10">
        <v>59.389200000000002</v>
      </c>
      <c r="G10">
        <f t="shared" si="0"/>
        <v>0.46228998799454835</v>
      </c>
      <c r="I10" t="s">
        <v>38</v>
      </c>
      <c r="L10">
        <v>9</v>
      </c>
      <c r="M10">
        <f t="shared" si="1"/>
        <v>59.790711538258243</v>
      </c>
      <c r="N10">
        <f t="shared" si="2"/>
        <v>59.209288461741757</v>
      </c>
      <c r="O10">
        <f t="shared" si="5"/>
        <v>59.413042654998293</v>
      </c>
      <c r="P10">
        <f t="shared" si="3"/>
        <v>59.800170343492361</v>
      </c>
      <c r="Q10">
        <f t="shared" si="4"/>
        <v>59.199829656507639</v>
      </c>
    </row>
    <row r="11" spans="1:17" x14ac:dyDescent="0.3">
      <c r="A11">
        <v>10</v>
      </c>
      <c r="B11">
        <v>60.223100000000002</v>
      </c>
      <c r="C11">
        <v>59.809100000000001</v>
      </c>
      <c r="D11">
        <v>59.1907</v>
      </c>
      <c r="E11">
        <v>60.521099999999997</v>
      </c>
      <c r="F11">
        <v>59.820999999999998</v>
      </c>
      <c r="G11">
        <f t="shared" si="0"/>
        <v>0.50172804386440228</v>
      </c>
      <c r="I11" t="s">
        <v>39</v>
      </c>
      <c r="J11">
        <v>1</v>
      </c>
      <c r="L11">
        <v>10</v>
      </c>
      <c r="M11">
        <f t="shared" si="1"/>
        <v>59.793691232181835</v>
      </c>
      <c r="N11">
        <f t="shared" si="2"/>
        <v>59.206308767818165</v>
      </c>
      <c r="O11">
        <f t="shared" si="5"/>
        <v>59.383471081883521</v>
      </c>
      <c r="P11">
        <f t="shared" si="3"/>
        <v>59.802972799364156</v>
      </c>
      <c r="Q11">
        <f t="shared" si="4"/>
        <v>59.197027200635844</v>
      </c>
    </row>
    <row r="12" spans="1:17" x14ac:dyDescent="0.3">
      <c r="A12">
        <v>11</v>
      </c>
      <c r="B12">
        <v>60.607799999999997</v>
      </c>
      <c r="C12">
        <v>59.689</v>
      </c>
      <c r="D12">
        <v>59.510399999999997</v>
      </c>
      <c r="E12">
        <v>60.459400000000002</v>
      </c>
      <c r="F12">
        <v>59.685299999999998</v>
      </c>
      <c r="G12">
        <f t="shared" si="0"/>
        <v>0.50385308573035525</v>
      </c>
      <c r="I12" t="s">
        <v>40</v>
      </c>
      <c r="J12">
        <v>400</v>
      </c>
      <c r="L12">
        <v>11</v>
      </c>
      <c r="M12">
        <f t="shared" si="1"/>
        <v>59.795911282353494</v>
      </c>
      <c r="N12">
        <f t="shared" si="2"/>
        <v>59.204088717646506</v>
      </c>
      <c r="O12">
        <f t="shared" si="5"/>
        <v>59.400352627993009</v>
      </c>
      <c r="P12">
        <f t="shared" si="3"/>
        <v>59.805033700971514</v>
      </c>
      <c r="Q12">
        <f t="shared" si="4"/>
        <v>59.194966299028486</v>
      </c>
    </row>
    <row r="13" spans="1:17" x14ac:dyDescent="0.3">
      <c r="A13">
        <v>12</v>
      </c>
      <c r="B13">
        <v>60.058399999999999</v>
      </c>
      <c r="C13">
        <v>60.002400000000002</v>
      </c>
      <c r="D13">
        <v>59.283200000000001</v>
      </c>
      <c r="E13">
        <v>59.548000000000002</v>
      </c>
      <c r="F13">
        <v>59.433599999999998</v>
      </c>
      <c r="G13">
        <f t="shared" si="0"/>
        <v>0.34699007478600874</v>
      </c>
      <c r="I13" t="s">
        <v>41</v>
      </c>
      <c r="J13">
        <f>2*LN(1.0234*(2/PI()^0.5)*(J11^2)*J12)</f>
        <v>12.270754404264164</v>
      </c>
      <c r="L13">
        <v>12</v>
      </c>
      <c r="M13">
        <f t="shared" si="1"/>
        <v>59.797569165419659</v>
      </c>
      <c r="N13">
        <f t="shared" si="2"/>
        <v>59.202430834580341</v>
      </c>
      <c r="O13">
        <f t="shared" si="5"/>
        <v>59.384771328469938</v>
      </c>
      <c r="P13">
        <f t="shared" si="3"/>
        <v>59.806552548123371</v>
      </c>
      <c r="Q13">
        <f t="shared" si="4"/>
        <v>59.193447451876629</v>
      </c>
    </row>
    <row r="14" spans="1:17" x14ac:dyDescent="0.3">
      <c r="A14">
        <v>13</v>
      </c>
      <c r="B14">
        <v>60.370199999999997</v>
      </c>
      <c r="C14">
        <v>59.926299999999998</v>
      </c>
      <c r="D14">
        <v>59.146999999999998</v>
      </c>
      <c r="E14">
        <v>60.491199999999999</v>
      </c>
      <c r="F14">
        <v>59.708500000000001</v>
      </c>
      <c r="G14">
        <f t="shared" si="0"/>
        <v>0.54103538978517818</v>
      </c>
      <c r="I14" t="s">
        <v>42</v>
      </c>
      <c r="J14">
        <f>(1.0234*J11^2)/(J13-LN(J13))</f>
        <v>0.1048185857296909</v>
      </c>
      <c r="L14">
        <v>13</v>
      </c>
      <c r="M14">
        <f t="shared" si="1"/>
        <v>59.798809322042977</v>
      </c>
      <c r="N14">
        <f t="shared" si="2"/>
        <v>59.201190677957023</v>
      </c>
      <c r="O14">
        <f t="shared" si="5"/>
        <v>59.353147741783438</v>
      </c>
      <c r="P14">
        <f t="shared" si="3"/>
        <v>59.807673662034773</v>
      </c>
      <c r="Q14">
        <f t="shared" si="4"/>
        <v>59.192326337965227</v>
      </c>
    </row>
    <row r="15" spans="1:17" x14ac:dyDescent="0.3">
      <c r="A15">
        <v>14</v>
      </c>
      <c r="B15">
        <v>60.770899999999997</v>
      </c>
      <c r="C15">
        <v>60.0212</v>
      </c>
      <c r="D15">
        <v>59.974400000000003</v>
      </c>
      <c r="E15">
        <v>60.836799999999997</v>
      </c>
      <c r="F15">
        <v>59.767600000000002</v>
      </c>
      <c r="G15">
        <f t="shared" si="0"/>
        <v>0.49339696188768489</v>
      </c>
      <c r="I15" t="s">
        <v>43</v>
      </c>
      <c r="J15">
        <f>(J13-LN(J13))^0.5-J14</f>
        <v>3.0198471025946256</v>
      </c>
      <c r="L15">
        <v>14</v>
      </c>
      <c r="M15">
        <f t="shared" si="1"/>
        <v>59.799738156024915</v>
      </c>
      <c r="N15">
        <f t="shared" si="2"/>
        <v>59.200261843975085</v>
      </c>
      <c r="O15">
        <f t="shared" si="5"/>
        <v>59.43577429212624</v>
      </c>
      <c r="P15">
        <f t="shared" si="3"/>
        <v>59.808502137690965</v>
      </c>
      <c r="Q15">
        <f t="shared" si="4"/>
        <v>59.191497862309035</v>
      </c>
    </row>
    <row r="16" spans="1:17" x14ac:dyDescent="0.3">
      <c r="A16">
        <v>15</v>
      </c>
      <c r="B16">
        <v>60.221299999999999</v>
      </c>
      <c r="C16">
        <v>59.915300000000002</v>
      </c>
      <c r="D16">
        <v>59.120100000000001</v>
      </c>
      <c r="E16">
        <v>59.583399999999997</v>
      </c>
      <c r="F16">
        <v>59.632399999999997</v>
      </c>
      <c r="G16">
        <f t="shared" si="0"/>
        <v>0.41000178658147346</v>
      </c>
      <c r="I16" t="s">
        <v>45</v>
      </c>
      <c r="J16">
        <v>3</v>
      </c>
      <c r="L16">
        <v>15</v>
      </c>
      <c r="M16">
        <f t="shared" si="1"/>
        <v>59.800434459752758</v>
      </c>
      <c r="N16">
        <f t="shared" si="2"/>
        <v>59.199565540247242</v>
      </c>
      <c r="O16">
        <f t="shared" si="5"/>
        <v>59.393789611273448</v>
      </c>
      <c r="P16">
        <f t="shared" si="3"/>
        <v>59.809114870935986</v>
      </c>
      <c r="Q16">
        <f t="shared" si="4"/>
        <v>59.190885129064014</v>
      </c>
    </row>
    <row r="17" spans="1:17" x14ac:dyDescent="0.3">
      <c r="A17">
        <v>16</v>
      </c>
      <c r="B17">
        <v>60.133099999999999</v>
      </c>
      <c r="C17">
        <v>59.7331</v>
      </c>
      <c r="D17">
        <v>59.073700000000002</v>
      </c>
      <c r="E17">
        <v>60.590499999999999</v>
      </c>
      <c r="F17">
        <v>60.035200000000003</v>
      </c>
      <c r="G17">
        <f t="shared" si="0"/>
        <v>0.56106406229591876</v>
      </c>
      <c r="I17" t="s">
        <v>44</v>
      </c>
      <c r="J17">
        <f>1/J16*(1.2277*(J15)^2-2.835+9.74*(J15)^(-2))+1/2*(1-J14)</f>
        <v>3.5905990697703829</v>
      </c>
      <c r="L17">
        <v>16</v>
      </c>
      <c r="M17">
        <f t="shared" si="1"/>
        <v>59.800956802990768</v>
      </c>
      <c r="N17">
        <f t="shared" si="2"/>
        <v>59.199043197009232</v>
      </c>
      <c r="O17">
        <f t="shared" si="5"/>
        <v>59.351217692974082</v>
      </c>
      <c r="P17">
        <f t="shared" si="3"/>
        <v>59.80956832017565</v>
      </c>
      <c r="Q17">
        <f t="shared" si="4"/>
        <v>59.19043167982435</v>
      </c>
    </row>
    <row r="18" spans="1:17" x14ac:dyDescent="0.3">
      <c r="A18">
        <v>17</v>
      </c>
      <c r="B18">
        <v>60.824399999999997</v>
      </c>
      <c r="C18">
        <v>60.131999999999998</v>
      </c>
      <c r="D18">
        <v>59.6342</v>
      </c>
      <c r="E18">
        <v>60.743200000000002</v>
      </c>
      <c r="F18">
        <v>59.721499999999999</v>
      </c>
      <c r="G18">
        <f t="shared" si="0"/>
        <v>0.55633754861594586</v>
      </c>
      <c r="L18">
        <v>17</v>
      </c>
      <c r="M18">
        <f t="shared" si="1"/>
        <v>59.801348846573376</v>
      </c>
      <c r="N18">
        <f t="shared" si="2"/>
        <v>59.198651153426624</v>
      </c>
      <c r="O18">
        <f t="shared" si="5"/>
        <v>59.388854339808525</v>
      </c>
      <c r="P18">
        <f t="shared" si="3"/>
        <v>59.809904043381692</v>
      </c>
      <c r="Q18">
        <f t="shared" si="4"/>
        <v>59.190095956618308</v>
      </c>
    </row>
    <row r="19" spans="1:17" x14ac:dyDescent="0.3">
      <c r="A19">
        <v>18</v>
      </c>
      <c r="B19">
        <v>60.594999999999999</v>
      </c>
      <c r="C19">
        <v>60.5702</v>
      </c>
      <c r="D19">
        <v>59.8446</v>
      </c>
      <c r="E19">
        <v>60.217799999999997</v>
      </c>
      <c r="F19">
        <v>60.027500000000003</v>
      </c>
      <c r="G19">
        <f t="shared" si="0"/>
        <v>0.33031806187370299</v>
      </c>
      <c r="L19">
        <v>18</v>
      </c>
      <c r="M19">
        <f t="shared" si="1"/>
        <v>59.801643205962428</v>
      </c>
      <c r="N19">
        <f t="shared" si="2"/>
        <v>59.198356794037572</v>
      </c>
      <c r="O19">
        <f t="shared" si="5"/>
        <v>59.44946851261399</v>
      </c>
      <c r="P19">
        <f t="shared" si="3"/>
        <v>59.810152687490891</v>
      </c>
      <c r="Q19">
        <f t="shared" si="4"/>
        <v>59.189847312509109</v>
      </c>
    </row>
    <row r="20" spans="1:17" x14ac:dyDescent="0.3">
      <c r="A20">
        <v>19</v>
      </c>
      <c r="B20">
        <v>60.151899999999998</v>
      </c>
      <c r="C20">
        <v>59.484900000000003</v>
      </c>
      <c r="D20">
        <v>59.071899999999999</v>
      </c>
      <c r="E20">
        <v>60.287500000000001</v>
      </c>
      <c r="F20">
        <v>59.435400000000001</v>
      </c>
      <c r="G20">
        <f t="shared" si="0"/>
        <v>0.51459326851407572</v>
      </c>
      <c r="L20">
        <v>19</v>
      </c>
      <c r="M20">
        <f t="shared" si="1"/>
        <v>59.801864283700155</v>
      </c>
      <c r="N20">
        <f t="shared" si="2"/>
        <v>59.198135716299845</v>
      </c>
      <c r="O20">
        <f t="shared" si="5"/>
        <v>59.399251900436326</v>
      </c>
      <c r="P20">
        <f t="shared" si="3"/>
        <v>59.810336884009203</v>
      </c>
      <c r="Q20">
        <f t="shared" si="4"/>
        <v>59.189663115990797</v>
      </c>
    </row>
    <row r="21" spans="1:17" x14ac:dyDescent="0.3">
      <c r="A21">
        <v>20</v>
      </c>
      <c r="B21">
        <v>60.732599999999998</v>
      </c>
      <c r="C21">
        <v>59.999699999999997</v>
      </c>
      <c r="D21">
        <v>59.576700000000002</v>
      </c>
      <c r="E21">
        <v>60.825499999999998</v>
      </c>
      <c r="F21">
        <v>60.111800000000002</v>
      </c>
      <c r="G21">
        <f t="shared" si="0"/>
        <v>0.52420952204247329</v>
      </c>
      <c r="L21">
        <v>20</v>
      </c>
      <c r="M21">
        <f t="shared" si="1"/>
        <v>59.802030358865743</v>
      </c>
      <c r="N21">
        <f t="shared" si="2"/>
        <v>59.197969641134257</v>
      </c>
      <c r="O21">
        <f t="shared" si="5"/>
        <v>59.422852497678299</v>
      </c>
      <c r="P21">
        <f t="shared" si="3"/>
        <v>59.810473362223163</v>
      </c>
      <c r="Q21">
        <f t="shared" si="4"/>
        <v>59.189526637776837</v>
      </c>
    </row>
    <row r="22" spans="1:17" x14ac:dyDescent="0.3">
      <c r="A22">
        <v>21</v>
      </c>
      <c r="B22">
        <v>60.444200000000002</v>
      </c>
      <c r="C22">
        <v>60.279800000000002</v>
      </c>
      <c r="D22">
        <v>59.372100000000003</v>
      </c>
      <c r="E22">
        <v>59.849600000000002</v>
      </c>
      <c r="F22">
        <v>59.671300000000002</v>
      </c>
      <c r="G22">
        <f t="shared" si="0"/>
        <v>0.43908602232364397</v>
      </c>
      <c r="I22" t="s">
        <v>46</v>
      </c>
      <c r="L22">
        <v>21</v>
      </c>
      <c r="M22">
        <f t="shared" si="1"/>
        <v>59.80215513564503</v>
      </c>
      <c r="N22">
        <f t="shared" si="2"/>
        <v>59.19784486435497</v>
      </c>
      <c r="O22">
        <f t="shared" si="5"/>
        <v>59.416102415487082</v>
      </c>
      <c r="P22">
        <f t="shared" si="3"/>
        <v>59.810574497679852</v>
      </c>
      <c r="Q22">
        <f t="shared" si="4"/>
        <v>59.189425502320148</v>
      </c>
    </row>
    <row r="23" spans="1:17" x14ac:dyDescent="0.3">
      <c r="A23">
        <v>22</v>
      </c>
      <c r="B23">
        <v>60.558</v>
      </c>
      <c r="C23">
        <v>60.230800000000002</v>
      </c>
      <c r="D23">
        <v>59.589100000000002</v>
      </c>
      <c r="E23">
        <v>60.629399999999997</v>
      </c>
      <c r="F23">
        <v>59.579500000000003</v>
      </c>
      <c r="G23">
        <f t="shared" si="0"/>
        <v>0.50930570682056753</v>
      </c>
      <c r="I23" t="s">
        <v>47</v>
      </c>
      <c r="J23">
        <v>19.30564</v>
      </c>
      <c r="L23">
        <v>22</v>
      </c>
      <c r="M23">
        <f t="shared" si="1"/>
        <v>59.802248895064331</v>
      </c>
      <c r="N23">
        <f t="shared" si="2"/>
        <v>59.197751104935669</v>
      </c>
      <c r="O23">
        <f t="shared" si="5"/>
        <v>59.4391110942273</v>
      </c>
      <c r="P23">
        <f t="shared" si="3"/>
        <v>59.810649450266148</v>
      </c>
      <c r="Q23">
        <f t="shared" si="4"/>
        <v>59.189350549733852</v>
      </c>
    </row>
    <row r="24" spans="1:17" x14ac:dyDescent="0.3">
      <c r="A24">
        <v>23</v>
      </c>
      <c r="B24">
        <v>60.545200000000001</v>
      </c>
      <c r="C24">
        <v>59.662999999999997</v>
      </c>
      <c r="D24">
        <v>59.530099999999997</v>
      </c>
      <c r="E24">
        <v>60.4405</v>
      </c>
      <c r="F24">
        <v>59.717300000000002</v>
      </c>
      <c r="G24">
        <f t="shared" si="0"/>
        <v>0.47524166168382298</v>
      </c>
      <c r="I24" t="s">
        <v>48</v>
      </c>
      <c r="J24">
        <v>9.8766099999999994</v>
      </c>
      <c r="L24">
        <v>23</v>
      </c>
      <c r="M24">
        <f t="shared" si="1"/>
        <v>59.802319353844631</v>
      </c>
      <c r="N24">
        <f t="shared" si="2"/>
        <v>59.197680646155369</v>
      </c>
      <c r="O24">
        <f t="shared" si="5"/>
        <v>59.451212618695067</v>
      </c>
      <c r="P24">
        <f t="shared" si="3"/>
        <v>59.810705002522127</v>
      </c>
      <c r="Q24">
        <f t="shared" si="4"/>
        <v>59.189294997477873</v>
      </c>
    </row>
    <row r="25" spans="1:17" x14ac:dyDescent="0.3">
      <c r="A25">
        <v>24</v>
      </c>
      <c r="B25">
        <v>60.181199999999997</v>
      </c>
      <c r="C25">
        <v>60.158499999999997</v>
      </c>
      <c r="D25">
        <v>59.454999999999998</v>
      </c>
      <c r="E25">
        <v>59.831099999999999</v>
      </c>
      <c r="F25">
        <v>59.584899999999998</v>
      </c>
      <c r="G25">
        <f t="shared" si="0"/>
        <v>0.32833557985695</v>
      </c>
      <c r="I25" t="s">
        <v>49</v>
      </c>
      <c r="J25">
        <v>6.7336</v>
      </c>
      <c r="L25">
        <v>24</v>
      </c>
      <c r="M25">
        <f t="shared" si="1"/>
        <v>59.802372306125541</v>
      </c>
      <c r="N25">
        <f t="shared" si="2"/>
        <v>59.197627693874459</v>
      </c>
      <c r="O25">
        <f t="shared" si="5"/>
        <v>59.451716340408623</v>
      </c>
      <c r="P25">
        <f t="shared" si="3"/>
        <v>59.810746178166156</v>
      </c>
      <c r="Q25">
        <f t="shared" si="4"/>
        <v>59.189253821833844</v>
      </c>
    </row>
    <row r="26" spans="1:17" x14ac:dyDescent="0.3">
      <c r="A26">
        <v>25</v>
      </c>
      <c r="B26">
        <v>60.465600000000002</v>
      </c>
      <c r="C26">
        <v>59.752099999999999</v>
      </c>
      <c r="D26">
        <v>59.229599999999998</v>
      </c>
      <c r="E26">
        <v>60.378399999999999</v>
      </c>
      <c r="F26">
        <v>59.581600000000002</v>
      </c>
      <c r="G26">
        <f t="shared" si="0"/>
        <v>0.52908893203317053</v>
      </c>
      <c r="I26" t="s">
        <v>50</v>
      </c>
      <c r="J26">
        <v>5.1620999999999997</v>
      </c>
      <c r="L26">
        <v>25</v>
      </c>
      <c r="M26">
        <f t="shared" si="1"/>
        <v>59.802412103668324</v>
      </c>
      <c r="N26">
        <f t="shared" si="2"/>
        <v>59.197587896331676</v>
      </c>
      <c r="O26">
        <f t="shared" si="5"/>
        <v>59.422174867134281</v>
      </c>
      <c r="P26">
        <f t="shared" si="3"/>
        <v>59.810776699014589</v>
      </c>
      <c r="Q26">
        <f t="shared" si="4"/>
        <v>59.189223300985411</v>
      </c>
    </row>
    <row r="27" spans="1:17" x14ac:dyDescent="0.3">
      <c r="A27">
        <v>26</v>
      </c>
      <c r="B27">
        <v>60.217100000000002</v>
      </c>
      <c r="C27">
        <v>59.7928</v>
      </c>
      <c r="D27">
        <v>59.199199999999998</v>
      </c>
      <c r="E27">
        <v>60.1462</v>
      </c>
      <c r="F27">
        <v>59.470599999999997</v>
      </c>
      <c r="G27">
        <f t="shared" si="0"/>
        <v>0.43510962067047143</v>
      </c>
      <c r="I27" t="s">
        <v>51</v>
      </c>
      <c r="J27">
        <v>4.2191999999999998</v>
      </c>
      <c r="L27">
        <v>26</v>
      </c>
      <c r="M27">
        <f t="shared" si="1"/>
        <v>59.802442015595723</v>
      </c>
      <c r="N27">
        <f t="shared" si="2"/>
        <v>59.197557984404277</v>
      </c>
      <c r="O27">
        <f t="shared" si="5"/>
        <v>59.392519209805414</v>
      </c>
      <c r="P27">
        <f t="shared" si="3"/>
        <v>59.810799322825979</v>
      </c>
      <c r="Q27">
        <f t="shared" si="4"/>
        <v>59.189200677174021</v>
      </c>
    </row>
    <row r="28" spans="1:17" x14ac:dyDescent="0.3">
      <c r="A28">
        <v>27</v>
      </c>
      <c r="B28">
        <v>60.679000000000002</v>
      </c>
      <c r="C28">
        <v>60.031199999999998</v>
      </c>
      <c r="D28">
        <v>59.676000000000002</v>
      </c>
      <c r="E28">
        <v>60.694600000000001</v>
      </c>
      <c r="F28">
        <v>59.7498</v>
      </c>
      <c r="G28">
        <f t="shared" si="0"/>
        <v>0.4934775496413189</v>
      </c>
      <c r="I28" t="s">
        <v>52</v>
      </c>
      <c r="J28">
        <v>3.5905900000000002</v>
      </c>
      <c r="L28">
        <v>27</v>
      </c>
      <c r="M28">
        <f t="shared" si="1"/>
        <v>59.802464498115</v>
      </c>
      <c r="N28">
        <f t="shared" si="2"/>
        <v>59.197535501885</v>
      </c>
      <c r="O28">
        <f t="shared" si="5"/>
        <v>59.430222154901294</v>
      </c>
      <c r="P28">
        <f t="shared" si="3"/>
        <v>59.81081609326958</v>
      </c>
      <c r="Q28">
        <f t="shared" si="4"/>
        <v>59.18918390673042</v>
      </c>
    </row>
    <row r="29" spans="1:17" x14ac:dyDescent="0.3">
      <c r="A29">
        <v>28</v>
      </c>
      <c r="B29">
        <v>60.285600000000002</v>
      </c>
      <c r="C29">
        <v>60.5364</v>
      </c>
      <c r="D29">
        <v>59.428400000000003</v>
      </c>
      <c r="E29">
        <v>59.7468</v>
      </c>
      <c r="F29">
        <v>59.999400000000001</v>
      </c>
      <c r="G29">
        <f t="shared" si="0"/>
        <v>0.43592636075373947</v>
      </c>
      <c r="L29">
        <v>28</v>
      </c>
      <c r="M29">
        <f t="shared" si="1"/>
        <v>59.802481396877276</v>
      </c>
      <c r="N29">
        <f t="shared" si="2"/>
        <v>59.197518603122724</v>
      </c>
      <c r="O29">
        <f t="shared" si="5"/>
        <v>59.429979808299422</v>
      </c>
      <c r="P29">
        <f t="shared" si="3"/>
        <v>59.810828524967583</v>
      </c>
      <c r="Q29">
        <f t="shared" si="4"/>
        <v>59.189171475032417</v>
      </c>
    </row>
    <row r="30" spans="1:17" x14ac:dyDescent="0.3">
      <c r="A30">
        <v>29</v>
      </c>
      <c r="B30">
        <v>60.128700000000002</v>
      </c>
      <c r="C30">
        <v>59.5274</v>
      </c>
      <c r="D30">
        <v>58.826700000000002</v>
      </c>
      <c r="E30">
        <v>60.108899999999998</v>
      </c>
      <c r="F30">
        <v>59.313800000000001</v>
      </c>
      <c r="G30">
        <f t="shared" si="0"/>
        <v>0.55269587930434139</v>
      </c>
      <c r="L30">
        <v>29</v>
      </c>
      <c r="M30">
        <f t="shared" si="1"/>
        <v>59.802494098869467</v>
      </c>
      <c r="N30">
        <f t="shared" si="2"/>
        <v>59.197505901130533</v>
      </c>
      <c r="O30">
        <f t="shared" si="5"/>
        <v>59.349743593795601</v>
      </c>
      <c r="P30">
        <f t="shared" si="3"/>
        <v>59.810837740525471</v>
      </c>
      <c r="Q30">
        <f t="shared" si="4"/>
        <v>59.189162259474529</v>
      </c>
    </row>
    <row r="31" spans="1:17" x14ac:dyDescent="0.3">
      <c r="A31">
        <v>30</v>
      </c>
      <c r="B31">
        <v>60.330100000000002</v>
      </c>
      <c r="C31">
        <v>59.691699999999997</v>
      </c>
      <c r="D31">
        <v>59.601399999999998</v>
      </c>
      <c r="E31">
        <v>60.399799999999999</v>
      </c>
      <c r="F31">
        <v>59.7271</v>
      </c>
      <c r="G31">
        <f t="shared" si="0"/>
        <v>0.38233535933784718</v>
      </c>
      <c r="L31">
        <v>30</v>
      </c>
      <c r="M31">
        <f t="shared" si="1"/>
        <v>59.802503646466135</v>
      </c>
      <c r="N31">
        <f t="shared" si="2"/>
        <v>59.197496353533865</v>
      </c>
      <c r="O31">
        <f t="shared" si="5"/>
        <v>59.383213895820788</v>
      </c>
      <c r="P31">
        <f t="shared" si="3"/>
        <v>59.81084457203572</v>
      </c>
      <c r="Q31">
        <f t="shared" si="4"/>
        <v>59.18915542796428</v>
      </c>
    </row>
    <row r="32" spans="1:17" x14ac:dyDescent="0.3">
      <c r="A32">
        <v>31</v>
      </c>
      <c r="B32">
        <v>60.087899999999998</v>
      </c>
      <c r="C32">
        <v>60.096299999999999</v>
      </c>
      <c r="D32">
        <v>59.074800000000003</v>
      </c>
      <c r="E32">
        <v>59.528700000000001</v>
      </c>
      <c r="F32">
        <v>59.509300000000003</v>
      </c>
      <c r="G32">
        <f t="shared" si="0"/>
        <v>0.43470205888631136</v>
      </c>
      <c r="L32">
        <v>31</v>
      </c>
      <c r="M32">
        <f t="shared" si="1"/>
        <v>59.80251082309114</v>
      </c>
      <c r="N32">
        <f t="shared" si="2"/>
        <v>59.19748917690886</v>
      </c>
      <c r="O32">
        <f t="shared" si="5"/>
        <v>59.342194847676623</v>
      </c>
      <c r="P32">
        <f t="shared" si="3"/>
        <v>59.810849636280828</v>
      </c>
      <c r="Q32">
        <f t="shared" si="4"/>
        <v>59.189150363719172</v>
      </c>
    </row>
    <row r="33" spans="1:17" x14ac:dyDescent="0.3">
      <c r="A33">
        <v>32</v>
      </c>
      <c r="B33">
        <v>60.072699999999998</v>
      </c>
      <c r="C33">
        <v>59.9255</v>
      </c>
      <c r="D33">
        <v>59.026499999999999</v>
      </c>
      <c r="E33">
        <v>60.218499999999999</v>
      </c>
      <c r="F33">
        <v>59.355400000000003</v>
      </c>
      <c r="G33">
        <f t="shared" si="0"/>
        <v>0.50719937105639157</v>
      </c>
      <c r="L33">
        <v>32</v>
      </c>
      <c r="M33">
        <f t="shared" si="1"/>
        <v>59.802516217569128</v>
      </c>
      <c r="N33">
        <f t="shared" si="2"/>
        <v>59.197483782430872</v>
      </c>
      <c r="O33">
        <f t="shared" si="5"/>
        <v>59.300207432935629</v>
      </c>
      <c r="P33">
        <f t="shared" si="3"/>
        <v>59.810853390458824</v>
      </c>
      <c r="Q33">
        <f t="shared" si="4"/>
        <v>59.189146609541176</v>
      </c>
    </row>
    <row r="34" spans="1:17" x14ac:dyDescent="0.3">
      <c r="A34">
        <v>33</v>
      </c>
      <c r="B34">
        <v>60.497999999999998</v>
      </c>
      <c r="C34">
        <v>59.767499999999998</v>
      </c>
      <c r="D34">
        <v>59.388300000000001</v>
      </c>
      <c r="E34">
        <v>60.524299999999997</v>
      </c>
      <c r="F34">
        <v>59.789499999999997</v>
      </c>
      <c r="G34">
        <f t="shared" si="0"/>
        <v>0.49880555530186182</v>
      </c>
      <c r="L34">
        <v>33</v>
      </c>
      <c r="M34">
        <f t="shared" si="1"/>
        <v>59.802520272475562</v>
      </c>
      <c r="N34">
        <f t="shared" si="2"/>
        <v>59.197479727524438</v>
      </c>
      <c r="O34">
        <f t="shared" si="5"/>
        <v>59.311923744355191</v>
      </c>
      <c r="P34">
        <f t="shared" si="3"/>
        <v>59.810856173480545</v>
      </c>
      <c r="Q34">
        <f t="shared" si="4"/>
        <v>59.189143826519455</v>
      </c>
    </row>
    <row r="35" spans="1:17" x14ac:dyDescent="0.3">
      <c r="A35">
        <v>34</v>
      </c>
      <c r="B35">
        <v>59.4544</v>
      </c>
      <c r="C35">
        <v>60.015999999999998</v>
      </c>
      <c r="D35">
        <v>59.164400000000001</v>
      </c>
      <c r="E35">
        <v>59.392499999999998</v>
      </c>
      <c r="F35">
        <v>59.582299999999996</v>
      </c>
      <c r="G35">
        <f t="shared" si="0"/>
        <v>0.31499596346619979</v>
      </c>
      <c r="L35">
        <v>34</v>
      </c>
      <c r="M35">
        <f t="shared" si="1"/>
        <v>59.802523320468339</v>
      </c>
      <c r="N35">
        <f t="shared" si="2"/>
        <v>59.197476679531661</v>
      </c>
      <c r="O35">
        <f t="shared" si="5"/>
        <v>59.29230308635595</v>
      </c>
      <c r="P35">
        <f t="shared" si="3"/>
        <v>59.810858236576905</v>
      </c>
      <c r="Q35">
        <f t="shared" si="4"/>
        <v>59.189141763423095</v>
      </c>
    </row>
    <row r="36" spans="1:17" x14ac:dyDescent="0.3">
      <c r="A36">
        <v>35</v>
      </c>
      <c r="B36">
        <v>60.113900000000001</v>
      </c>
      <c r="C36">
        <v>59.641300000000001</v>
      </c>
      <c r="D36">
        <v>58.720399999999998</v>
      </c>
      <c r="E36">
        <v>60.139099999999999</v>
      </c>
      <c r="F36">
        <v>59.104100000000003</v>
      </c>
      <c r="G36">
        <f t="shared" si="0"/>
        <v>0.62454503280388063</v>
      </c>
      <c r="L36">
        <v>35</v>
      </c>
      <c r="M36">
        <f t="shared" si="1"/>
        <v>59.802525611590767</v>
      </c>
      <c r="N36">
        <f t="shared" si="2"/>
        <v>59.197474388409233</v>
      </c>
      <c r="O36">
        <f t="shared" si="5"/>
        <v>59.216239975870607</v>
      </c>
      <c r="P36">
        <f t="shared" si="3"/>
        <v>59.810859765984731</v>
      </c>
      <c r="Q36">
        <f t="shared" si="4"/>
        <v>59.189140234015269</v>
      </c>
    </row>
    <row r="37" spans="1:17" x14ac:dyDescent="0.3">
      <c r="A37">
        <v>36</v>
      </c>
      <c r="B37">
        <v>60.521999999999998</v>
      </c>
      <c r="C37">
        <v>60.179499999999997</v>
      </c>
      <c r="D37">
        <v>59.640099999999997</v>
      </c>
      <c r="E37">
        <v>60.554400000000001</v>
      </c>
      <c r="F37">
        <v>59.851900000000001</v>
      </c>
      <c r="G37">
        <f t="shared" si="0"/>
        <v>0.40362555295719404</v>
      </c>
      <c r="L37">
        <v>36</v>
      </c>
      <c r="M37">
        <f t="shared" si="1"/>
        <v>59.80252733379087</v>
      </c>
      <c r="N37">
        <f t="shared" si="2"/>
        <v>59.19747266620913</v>
      </c>
      <c r="O37">
        <f t="shared" si="5"/>
        <v>59.272613359079813</v>
      </c>
      <c r="P37">
        <f t="shared" si="3"/>
        <v>59.810860899762012</v>
      </c>
      <c r="Q37">
        <f t="shared" si="4"/>
        <v>59.189139100237988</v>
      </c>
    </row>
    <row r="38" spans="1:17" x14ac:dyDescent="0.3">
      <c r="A38">
        <v>37</v>
      </c>
      <c r="B38">
        <v>59.7652</v>
      </c>
      <c r="C38">
        <v>59.819499999999998</v>
      </c>
      <c r="D38">
        <v>58.989400000000003</v>
      </c>
      <c r="E38">
        <v>59.115600000000001</v>
      </c>
      <c r="F38">
        <v>59.3309</v>
      </c>
      <c r="G38">
        <f t="shared" si="0"/>
        <v>0.37533882959267462</v>
      </c>
      <c r="L38">
        <v>37</v>
      </c>
      <c r="M38">
        <f t="shared" si="1"/>
        <v>59.802528628343289</v>
      </c>
      <c r="N38">
        <f t="shared" si="2"/>
        <v>59.197471371656711</v>
      </c>
      <c r="O38">
        <f t="shared" si="5"/>
        <v>59.234945982322202</v>
      </c>
      <c r="P38">
        <f t="shared" si="3"/>
        <v>59.81086174025225</v>
      </c>
      <c r="Q38">
        <f t="shared" si="4"/>
        <v>59.18913825974775</v>
      </c>
    </row>
    <row r="39" spans="1:17" x14ac:dyDescent="0.3">
      <c r="A39">
        <v>38</v>
      </c>
      <c r="B39">
        <v>59.966500000000003</v>
      </c>
      <c r="C39">
        <v>59.4009</v>
      </c>
      <c r="D39">
        <v>58.595700000000001</v>
      </c>
      <c r="E39">
        <v>59.941699999999997</v>
      </c>
      <c r="F39">
        <v>59.295400000000001</v>
      </c>
      <c r="G39">
        <f t="shared" si="0"/>
        <v>0.5621800405564038</v>
      </c>
      <c r="L39">
        <v>38</v>
      </c>
      <c r="M39">
        <f t="shared" si="1"/>
        <v>59.802529601440455</v>
      </c>
      <c r="N39">
        <f t="shared" si="2"/>
        <v>59.197470398559545</v>
      </c>
      <c r="O39">
        <f t="shared" si="5"/>
        <v>59.149926266673347</v>
      </c>
      <c r="P39">
        <f t="shared" si="3"/>
        <v>59.810862363323842</v>
      </c>
      <c r="Q39">
        <f t="shared" si="4"/>
        <v>59.189137636676158</v>
      </c>
    </row>
    <row r="40" spans="1:17" x14ac:dyDescent="0.3">
      <c r="A40">
        <v>39</v>
      </c>
      <c r="B40">
        <v>60.314999999999998</v>
      </c>
      <c r="C40">
        <v>59.781300000000002</v>
      </c>
      <c r="D40">
        <v>59.349200000000003</v>
      </c>
      <c r="E40">
        <v>60.498399999999997</v>
      </c>
      <c r="F40">
        <v>59.509799999999998</v>
      </c>
      <c r="G40">
        <f t="shared" si="0"/>
        <v>0.49990128825598945</v>
      </c>
      <c r="L40">
        <v>39</v>
      </c>
      <c r="M40">
        <f t="shared" si="1"/>
        <v>59.80253033290483</v>
      </c>
      <c r="N40">
        <f t="shared" si="2"/>
        <v>59.19746966709517</v>
      </c>
      <c r="O40">
        <f t="shared" si="5"/>
        <v>59.176429673205789</v>
      </c>
      <c r="P40">
        <f t="shared" si="3"/>
        <v>59.810862825219097</v>
      </c>
      <c r="Q40">
        <f t="shared" si="4"/>
        <v>59.189137174780903</v>
      </c>
    </row>
    <row r="41" spans="1:17" x14ac:dyDescent="0.3">
      <c r="A41">
        <v>40</v>
      </c>
      <c r="B41">
        <v>60.215200000000003</v>
      </c>
      <c r="C41">
        <v>60.528700000000001</v>
      </c>
      <c r="D41">
        <v>59.492800000000003</v>
      </c>
      <c r="E41">
        <v>59.503300000000003</v>
      </c>
      <c r="F41">
        <v>59.549100000000003</v>
      </c>
      <c r="G41">
        <f t="shared" si="0"/>
        <v>0.48270915363187311</v>
      </c>
      <c r="L41">
        <v>40</v>
      </c>
      <c r="M41">
        <f t="shared" si="1"/>
        <v>59.802530882737386</v>
      </c>
      <c r="N41">
        <f t="shared" si="2"/>
        <v>59.197469117262614</v>
      </c>
      <c r="O41">
        <f t="shared" si="5"/>
        <v>59.21850692666942</v>
      </c>
      <c r="P41">
        <f t="shared" si="3"/>
        <v>59.810863167631304</v>
      </c>
      <c r="Q41">
        <f t="shared" si="4"/>
        <v>59.189136832368696</v>
      </c>
    </row>
    <row r="42" spans="1:17" x14ac:dyDescent="0.3">
      <c r="A42">
        <v>41</v>
      </c>
      <c r="B42">
        <v>59.998199999999997</v>
      </c>
      <c r="C42">
        <v>59.457999999999998</v>
      </c>
      <c r="D42">
        <v>58.821199999999997</v>
      </c>
      <c r="E42">
        <v>60.116599999999998</v>
      </c>
      <c r="F42">
        <v>59.435600000000001</v>
      </c>
      <c r="G42">
        <f t="shared" si="0"/>
        <v>0.51801360213801317</v>
      </c>
      <c r="L42">
        <v>41</v>
      </c>
      <c r="M42">
        <f t="shared" si="1"/>
        <v>59.802531296039817</v>
      </c>
      <c r="N42">
        <f t="shared" si="2"/>
        <v>59.197468703960183</v>
      </c>
      <c r="O42">
        <f t="shared" si="5"/>
        <v>59.165665105422391</v>
      </c>
      <c r="P42">
        <f t="shared" si="3"/>
        <v>59.810863421468426</v>
      </c>
      <c r="Q42">
        <f t="shared" si="4"/>
        <v>59.189136578531574</v>
      </c>
    </row>
    <row r="43" spans="1:17" x14ac:dyDescent="0.3">
      <c r="A43">
        <v>42</v>
      </c>
      <c r="B43">
        <v>60.529699999999998</v>
      </c>
      <c r="C43">
        <v>59.932000000000002</v>
      </c>
      <c r="D43">
        <v>59.472900000000003</v>
      </c>
      <c r="E43">
        <v>60.589500000000001</v>
      </c>
      <c r="F43">
        <v>59.849800000000002</v>
      </c>
      <c r="G43">
        <f t="shared" si="0"/>
        <v>0.47569700125184589</v>
      </c>
      <c r="L43">
        <v>42</v>
      </c>
      <c r="M43">
        <f t="shared" si="1"/>
        <v>59.802531606714339</v>
      </c>
      <c r="N43">
        <f t="shared" si="2"/>
        <v>59.197468393285661</v>
      </c>
      <c r="O43">
        <f t="shared" si="5"/>
        <v>59.206527346401209</v>
      </c>
      <c r="P43">
        <f t="shared" si="3"/>
        <v>59.810863609643079</v>
      </c>
      <c r="Q43">
        <f t="shared" si="4"/>
        <v>59.189136390356921</v>
      </c>
    </row>
    <row r="44" spans="1:17" x14ac:dyDescent="0.3">
      <c r="A44">
        <v>43</v>
      </c>
      <c r="B44">
        <v>60.143999999999998</v>
      </c>
      <c r="C44">
        <v>59.997799999999998</v>
      </c>
      <c r="D44">
        <v>59.0518</v>
      </c>
      <c r="E44">
        <v>59.402099999999997</v>
      </c>
      <c r="F44">
        <v>59.543399999999998</v>
      </c>
      <c r="G44">
        <f t="shared" si="0"/>
        <v>0.44530952381461547</v>
      </c>
      <c r="L44">
        <v>43</v>
      </c>
      <c r="M44">
        <f t="shared" si="1"/>
        <v>59.802531840244747</v>
      </c>
      <c r="N44">
        <f t="shared" si="2"/>
        <v>59.197468159755253</v>
      </c>
      <c r="O44">
        <f t="shared" si="5"/>
        <v>59.185948609329849</v>
      </c>
      <c r="P44">
        <f t="shared" si="3"/>
        <v>59.810863749140822</v>
      </c>
      <c r="Q44">
        <f t="shared" si="4"/>
        <v>59.189136250859178</v>
      </c>
    </row>
    <row r="45" spans="1:17" x14ac:dyDescent="0.3">
      <c r="A45">
        <v>44</v>
      </c>
      <c r="B45">
        <v>60.122</v>
      </c>
      <c r="C45">
        <v>59.853299999999997</v>
      </c>
      <c r="D45">
        <v>58.992199999999997</v>
      </c>
      <c r="E45">
        <v>60.1449</v>
      </c>
      <c r="F45">
        <v>59.608699999999999</v>
      </c>
      <c r="G45">
        <f t="shared" si="0"/>
        <v>0.47409397486152577</v>
      </c>
      <c r="L45">
        <v>44</v>
      </c>
      <c r="M45">
        <f t="shared" si="1"/>
        <v>59.802532015786866</v>
      </c>
      <c r="N45">
        <f t="shared" si="2"/>
        <v>59.197467984213134</v>
      </c>
      <c r="O45">
        <f t="shared" si="5"/>
        <v>59.160180044288978</v>
      </c>
      <c r="P45">
        <f t="shared" si="3"/>
        <v>59.810863852553389</v>
      </c>
      <c r="Q45">
        <f t="shared" si="4"/>
        <v>59.189136147446611</v>
      </c>
    </row>
    <row r="46" spans="1:17" x14ac:dyDescent="0.3">
      <c r="A46">
        <v>45</v>
      </c>
      <c r="B46">
        <v>60.464700000000001</v>
      </c>
      <c r="C46">
        <v>59.7804</v>
      </c>
      <c r="D46">
        <v>59.500900000000001</v>
      </c>
      <c r="E46">
        <v>60.382599999999996</v>
      </c>
      <c r="F46">
        <v>59.597000000000001</v>
      </c>
      <c r="G46">
        <f t="shared" si="0"/>
        <v>0.44916693667276847</v>
      </c>
      <c r="L46">
        <v>45</v>
      </c>
      <c r="M46">
        <f t="shared" si="1"/>
        <v>59.802532147739882</v>
      </c>
      <c r="N46">
        <f t="shared" si="2"/>
        <v>59.197467852260118</v>
      </c>
      <c r="O46">
        <f t="shared" si="5"/>
        <v>59.205495798398545</v>
      </c>
      <c r="P46">
        <f t="shared" si="3"/>
        <v>59.81086392921528</v>
      </c>
      <c r="Q46">
        <f t="shared" si="4"/>
        <v>59.18913607078472</v>
      </c>
    </row>
    <row r="47" spans="1:17" x14ac:dyDescent="0.3">
      <c r="A47">
        <v>46</v>
      </c>
      <c r="B47">
        <v>59.918100000000003</v>
      </c>
      <c r="C47">
        <v>60.104199999999999</v>
      </c>
      <c r="D47">
        <v>58.960299999999997</v>
      </c>
      <c r="E47">
        <v>59.313200000000002</v>
      </c>
      <c r="F47">
        <v>59.774099999999997</v>
      </c>
      <c r="G47">
        <f t="shared" si="0"/>
        <v>0.46803023086121337</v>
      </c>
      <c r="L47">
        <v>46</v>
      </c>
      <c r="M47">
        <f t="shared" si="1"/>
        <v>59.80253224692747</v>
      </c>
      <c r="N47">
        <f t="shared" si="2"/>
        <v>59.19746775307253</v>
      </c>
      <c r="O47">
        <f t="shared" si="5"/>
        <v>59.172884757211541</v>
      </c>
      <c r="P47">
        <f t="shared" si="3"/>
        <v>59.810863986046336</v>
      </c>
      <c r="Q47">
        <f t="shared" si="4"/>
        <v>59.189136013953664</v>
      </c>
    </row>
    <row r="48" spans="1:17" x14ac:dyDescent="0.3">
      <c r="A48">
        <v>47</v>
      </c>
      <c r="B48">
        <v>60.130099999999999</v>
      </c>
      <c r="C48">
        <v>59.691200000000002</v>
      </c>
      <c r="D48">
        <v>58.791400000000003</v>
      </c>
      <c r="E48">
        <v>60.173299999999998</v>
      </c>
      <c r="F48">
        <v>59.1663</v>
      </c>
      <c r="G48">
        <f t="shared" si="0"/>
        <v>0.60404282381301233</v>
      </c>
      <c r="L48">
        <v>47</v>
      </c>
      <c r="M48">
        <f t="shared" si="1"/>
        <v>59.802532321485671</v>
      </c>
      <c r="N48">
        <f t="shared" si="2"/>
        <v>59.197467678514329</v>
      </c>
      <c r="O48">
        <f t="shared" si="5"/>
        <v>59.122147284502404</v>
      </c>
      <c r="P48">
        <f t="shared" si="3"/>
        <v>59.810864028176383</v>
      </c>
      <c r="Q48">
        <f t="shared" si="4"/>
        <v>59.189135971823617</v>
      </c>
    </row>
    <row r="49" spans="1:17" x14ac:dyDescent="0.3">
      <c r="A49">
        <v>48</v>
      </c>
      <c r="B49">
        <v>60.561199999999999</v>
      </c>
      <c r="C49">
        <v>60.087600000000002</v>
      </c>
      <c r="D49">
        <v>59.433900000000001</v>
      </c>
      <c r="E49">
        <v>60.463099999999997</v>
      </c>
      <c r="F49">
        <v>59.689700000000002</v>
      </c>
      <c r="G49">
        <f t="shared" si="0"/>
        <v>0.48547504055306345</v>
      </c>
      <c r="L49">
        <v>48</v>
      </c>
      <c r="M49">
        <f t="shared" si="1"/>
        <v>59.802532377530234</v>
      </c>
      <c r="N49">
        <f t="shared" si="2"/>
        <v>59.197467622469766</v>
      </c>
      <c r="O49">
        <f t="shared" si="5"/>
        <v>59.163610395663582</v>
      </c>
      <c r="P49">
        <f t="shared" si="3"/>
        <v>59.810864059408267</v>
      </c>
      <c r="Q49">
        <f t="shared" si="4"/>
        <v>59.189135940591733</v>
      </c>
    </row>
    <row r="50" spans="1:17" x14ac:dyDescent="0.3">
      <c r="A50">
        <v>49</v>
      </c>
      <c r="B50">
        <v>59.908999999999999</v>
      </c>
      <c r="C50">
        <v>59.988300000000002</v>
      </c>
      <c r="D50">
        <v>58.997599999999998</v>
      </c>
      <c r="E50">
        <v>59.318300000000001</v>
      </c>
      <c r="F50">
        <v>59.505099999999999</v>
      </c>
      <c r="G50">
        <f t="shared" si="0"/>
        <v>0.41280551474029592</v>
      </c>
      <c r="L50">
        <v>49</v>
      </c>
      <c r="M50">
        <f t="shared" si="1"/>
        <v>59.802532419658313</v>
      </c>
      <c r="N50">
        <f t="shared" si="2"/>
        <v>59.197467580341687</v>
      </c>
      <c r="O50">
        <f t="shared" si="5"/>
        <v>59.141531013040328</v>
      </c>
      <c r="P50">
        <f t="shared" si="3"/>
        <v>59.810864082561118</v>
      </c>
      <c r="Q50">
        <f t="shared" si="4"/>
        <v>59.189135917438882</v>
      </c>
    </row>
    <row r="51" spans="1:17" x14ac:dyDescent="0.3">
      <c r="A51">
        <v>50</v>
      </c>
      <c r="B51">
        <v>59.9923</v>
      </c>
      <c r="C51">
        <v>59.648899999999998</v>
      </c>
      <c r="D51">
        <v>58.746400000000001</v>
      </c>
      <c r="E51">
        <v>59.959800000000001</v>
      </c>
      <c r="F51">
        <v>59.180500000000002</v>
      </c>
      <c r="G51">
        <f t="shared" si="0"/>
        <v>0.53520651808437403</v>
      </c>
      <c r="L51">
        <v>50</v>
      </c>
      <c r="M51">
        <f t="shared" si="1"/>
        <v>59.802532451325519</v>
      </c>
      <c r="N51">
        <f t="shared" si="2"/>
        <v>59.197467548674481</v>
      </c>
      <c r="O51">
        <f t="shared" si="5"/>
        <v>59.08897858830597</v>
      </c>
      <c r="P51">
        <f t="shared" si="3"/>
        <v>59.81086409972481</v>
      </c>
      <c r="Q51">
        <f t="shared" si="4"/>
        <v>59.18913590027519</v>
      </c>
    </row>
    <row r="52" spans="1:17" x14ac:dyDescent="0.3">
      <c r="A52">
        <v>51</v>
      </c>
      <c r="B52">
        <v>61.104300000000002</v>
      </c>
      <c r="C52">
        <v>60.204900000000002</v>
      </c>
      <c r="D52">
        <v>59.931800000000003</v>
      </c>
      <c r="E52">
        <v>60.889699999999998</v>
      </c>
      <c r="F52">
        <v>60.153199999999998</v>
      </c>
      <c r="G52">
        <f t="shared" si="0"/>
        <v>0.50938939623828006</v>
      </c>
      <c r="L52">
        <v>51</v>
      </c>
      <c r="M52">
        <f t="shared" si="1"/>
        <v>59.802532475129411</v>
      </c>
      <c r="N52">
        <f t="shared" si="2"/>
        <v>59.197467524870589</v>
      </c>
      <c r="O52">
        <f t="shared" si="5"/>
        <v>59.201073836061276</v>
      </c>
      <c r="P52">
        <f t="shared" si="3"/>
        <v>59.810864112448613</v>
      </c>
      <c r="Q52">
        <f t="shared" si="4"/>
        <v>59.189135887551387</v>
      </c>
    </row>
    <row r="53" spans="1:17" x14ac:dyDescent="0.3">
      <c r="A53">
        <v>52</v>
      </c>
      <c r="B53">
        <v>60.229500000000002</v>
      </c>
      <c r="C53">
        <v>60.127800000000001</v>
      </c>
      <c r="D53">
        <v>59.368299999999998</v>
      </c>
      <c r="E53">
        <v>59.813899999999997</v>
      </c>
      <c r="F53">
        <v>59.856000000000002</v>
      </c>
      <c r="G53">
        <f t="shared" si="0"/>
        <v>0.33553432760300544</v>
      </c>
      <c r="L53">
        <v>52</v>
      </c>
      <c r="M53">
        <f t="shared" si="1"/>
        <v>59.802532493022532</v>
      </c>
      <c r="N53">
        <f t="shared" si="2"/>
        <v>59.197467506977468</v>
      </c>
      <c r="O53">
        <f t="shared" si="5"/>
        <v>59.223314915865124</v>
      </c>
      <c r="P53">
        <f t="shared" si="3"/>
        <v>59.810864121881039</v>
      </c>
      <c r="Q53">
        <f t="shared" si="4"/>
        <v>59.189135878118961</v>
      </c>
    </row>
    <row r="54" spans="1:17" x14ac:dyDescent="0.3">
      <c r="A54">
        <v>53</v>
      </c>
      <c r="B54">
        <v>60.7804</v>
      </c>
      <c r="C54">
        <v>59.806699999999999</v>
      </c>
      <c r="D54">
        <v>59.302300000000002</v>
      </c>
      <c r="E54">
        <v>60.577300000000001</v>
      </c>
      <c r="F54">
        <v>59.8628</v>
      </c>
      <c r="G54">
        <f t="shared" si="0"/>
        <v>0.60488829960580281</v>
      </c>
      <c r="L54">
        <v>53</v>
      </c>
      <c r="M54">
        <f t="shared" si="1"/>
        <v>59.802532506472595</v>
      </c>
      <c r="N54">
        <f t="shared" si="2"/>
        <v>59.197467493527405</v>
      </c>
      <c r="O54">
        <f t="shared" si="5"/>
        <v>59.233819932055063</v>
      </c>
      <c r="P54">
        <f t="shared" si="3"/>
        <v>59.81086412887349</v>
      </c>
      <c r="Q54">
        <f t="shared" si="4"/>
        <v>59.18913587112651</v>
      </c>
    </row>
    <row r="55" spans="1:17" x14ac:dyDescent="0.3">
      <c r="A55">
        <v>54</v>
      </c>
      <c r="B55">
        <v>60.75</v>
      </c>
      <c r="C55">
        <v>59.893500000000003</v>
      </c>
      <c r="D55">
        <v>59.679099999999998</v>
      </c>
      <c r="E55">
        <v>60.8414</v>
      </c>
      <c r="F55">
        <v>59.700699999999998</v>
      </c>
      <c r="G55">
        <f t="shared" si="0"/>
        <v>0.57550245264464384</v>
      </c>
      <c r="L55">
        <v>54</v>
      </c>
      <c r="M55">
        <f t="shared" si="1"/>
        <v>59.802532516582858</v>
      </c>
      <c r="N55">
        <f t="shared" si="2"/>
        <v>59.197467483417142</v>
      </c>
      <c r="O55">
        <f t="shared" si="5"/>
        <v>59.293042181091742</v>
      </c>
      <c r="P55">
        <f t="shared" si="3"/>
        <v>59.810864134057148</v>
      </c>
      <c r="Q55">
        <f t="shared" si="4"/>
        <v>59.189135865942852</v>
      </c>
    </row>
    <row r="56" spans="1:17" x14ac:dyDescent="0.3">
      <c r="A56">
        <v>55</v>
      </c>
      <c r="B56">
        <v>60.455100000000002</v>
      </c>
      <c r="C56">
        <v>60.223799999999997</v>
      </c>
      <c r="D56">
        <v>59.500399999999999</v>
      </c>
      <c r="E56">
        <v>59.805500000000002</v>
      </c>
      <c r="F56">
        <v>59.6599</v>
      </c>
      <c r="G56">
        <f t="shared" si="0"/>
        <v>0.39845114255075237</v>
      </c>
      <c r="L56">
        <v>55</v>
      </c>
      <c r="M56">
        <f t="shared" si="1"/>
        <v>59.802532524182631</v>
      </c>
      <c r="N56">
        <f t="shared" si="2"/>
        <v>59.197467475817369</v>
      </c>
      <c r="O56">
        <f t="shared" si="5"/>
        <v>59.320620771006546</v>
      </c>
      <c r="P56">
        <f t="shared" si="3"/>
        <v>59.810864137899898</v>
      </c>
      <c r="Q56">
        <f t="shared" si="4"/>
        <v>59.189135862100102</v>
      </c>
    </row>
    <row r="57" spans="1:17" x14ac:dyDescent="0.3">
      <c r="A57">
        <v>56</v>
      </c>
      <c r="B57">
        <v>60.319499999999998</v>
      </c>
      <c r="C57">
        <v>59.630600000000001</v>
      </c>
      <c r="D57">
        <v>59.271000000000001</v>
      </c>
      <c r="E57">
        <v>60.451000000000001</v>
      </c>
      <c r="F57">
        <v>59.257100000000001</v>
      </c>
      <c r="G57">
        <f t="shared" si="0"/>
        <v>0.56920042427953177</v>
      </c>
      <c r="L57">
        <v>56</v>
      </c>
      <c r="M57">
        <f t="shared" si="1"/>
        <v>59.802532529895295</v>
      </c>
      <c r="N57">
        <f t="shared" si="2"/>
        <v>59.197467470104705</v>
      </c>
      <c r="O57">
        <f t="shared" si="5"/>
        <v>59.314021208462677</v>
      </c>
      <c r="P57">
        <f t="shared" si="3"/>
        <v>59.810864140748606</v>
      </c>
      <c r="Q57">
        <f t="shared" si="4"/>
        <v>59.189135859251394</v>
      </c>
    </row>
    <row r="58" spans="1:17" x14ac:dyDescent="0.3">
      <c r="A58">
        <v>57</v>
      </c>
      <c r="B58">
        <v>60.967300000000002</v>
      </c>
      <c r="C58">
        <v>59.952199999999998</v>
      </c>
      <c r="D58">
        <v>59.768900000000002</v>
      </c>
      <c r="E58">
        <v>60.704099999999997</v>
      </c>
      <c r="F58">
        <v>60.087800000000001</v>
      </c>
      <c r="G58">
        <f t="shared" si="0"/>
        <v>0.51394780182427047</v>
      </c>
      <c r="L58">
        <v>57</v>
      </c>
      <c r="M58">
        <f t="shared" si="1"/>
        <v>59.802532534189446</v>
      </c>
      <c r="N58">
        <f t="shared" si="2"/>
        <v>59.197467465810554</v>
      </c>
      <c r="O58">
        <f t="shared" si="5"/>
        <v>59.374520087737146</v>
      </c>
      <c r="P58">
        <f t="shared" si="3"/>
        <v>59.810864142860417</v>
      </c>
      <c r="Q58">
        <f t="shared" si="4"/>
        <v>59.189135857139583</v>
      </c>
    </row>
    <row r="59" spans="1:17" x14ac:dyDescent="0.3">
      <c r="A59">
        <v>58</v>
      </c>
      <c r="B59">
        <v>59.925699999999999</v>
      </c>
      <c r="C59">
        <v>59.844799999999999</v>
      </c>
      <c r="D59">
        <v>59.086399999999998</v>
      </c>
      <c r="E59">
        <v>59.4422</v>
      </c>
      <c r="F59">
        <v>59.446100000000001</v>
      </c>
      <c r="G59">
        <f t="shared" si="0"/>
        <v>0.34109893432844413</v>
      </c>
      <c r="L59">
        <v>58</v>
      </c>
      <c r="M59">
        <f t="shared" si="1"/>
        <v>59.802532537417306</v>
      </c>
      <c r="N59">
        <f t="shared" si="2"/>
        <v>59.197467462582694</v>
      </c>
      <c r="O59">
        <f t="shared" si="5"/>
        <v>59.336200116068106</v>
      </c>
      <c r="P59">
        <f t="shared" si="3"/>
        <v>59.810864144425949</v>
      </c>
      <c r="Q59">
        <f t="shared" si="4"/>
        <v>59.189135855574051</v>
      </c>
    </row>
    <row r="60" spans="1:17" x14ac:dyDescent="0.3">
      <c r="A60">
        <v>59</v>
      </c>
      <c r="B60">
        <v>60.1783</v>
      </c>
      <c r="C60">
        <v>59.433</v>
      </c>
      <c r="D60">
        <v>58.850200000000001</v>
      </c>
      <c r="E60">
        <v>60.140599999999999</v>
      </c>
      <c r="F60">
        <v>59.2821</v>
      </c>
      <c r="G60">
        <f t="shared" si="0"/>
        <v>0.57339924398275888</v>
      </c>
      <c r="L60">
        <v>59</v>
      </c>
      <c r="M60">
        <f t="shared" si="1"/>
        <v>59.802532539843661</v>
      </c>
      <c r="N60">
        <f t="shared" si="2"/>
        <v>59.197467460156339</v>
      </c>
      <c r="O60">
        <f t="shared" si="5"/>
        <v>59.271562100631044</v>
      </c>
      <c r="P60">
        <f t="shared" si="3"/>
        <v>59.810864145586507</v>
      </c>
      <c r="Q60">
        <f t="shared" si="4"/>
        <v>59.189135854413493</v>
      </c>
    </row>
    <row r="61" spans="1:17" x14ac:dyDescent="0.3">
      <c r="A61">
        <v>60</v>
      </c>
      <c r="B61">
        <v>60.287500000000001</v>
      </c>
      <c r="C61">
        <v>59.8001</v>
      </c>
      <c r="D61">
        <v>59.578299999999999</v>
      </c>
      <c r="E61">
        <v>60.546900000000001</v>
      </c>
      <c r="F61">
        <v>59.414200000000001</v>
      </c>
      <c r="G61">
        <f t="shared" si="0"/>
        <v>0.47824747777693555</v>
      </c>
      <c r="L61">
        <v>60</v>
      </c>
      <c r="M61">
        <f t="shared" si="1"/>
        <v>59.802532541667517</v>
      </c>
      <c r="N61">
        <f t="shared" si="2"/>
        <v>59.197467458332483</v>
      </c>
      <c r="O61">
        <f t="shared" si="5"/>
        <v>59.312358241247118</v>
      </c>
      <c r="P61">
        <f t="shared" si="3"/>
        <v>59.810864146446853</v>
      </c>
      <c r="Q61">
        <f t="shared" si="4"/>
        <v>59.189135853553147</v>
      </c>
    </row>
    <row r="62" spans="1:17" x14ac:dyDescent="0.3">
      <c r="A62">
        <v>61</v>
      </c>
      <c r="B62">
        <v>60.490400000000001</v>
      </c>
      <c r="C62">
        <v>60.020699999999998</v>
      </c>
      <c r="D62">
        <v>59.481299999999997</v>
      </c>
      <c r="E62">
        <v>59.693399999999997</v>
      </c>
      <c r="F62">
        <v>59.811199999999999</v>
      </c>
      <c r="G62">
        <f t="shared" si="0"/>
        <v>0.38373739067232043</v>
      </c>
      <c r="L62">
        <v>61</v>
      </c>
      <c r="M62">
        <f t="shared" si="1"/>
        <v>59.802532543038495</v>
      </c>
      <c r="N62">
        <f t="shared" si="2"/>
        <v>59.197467456961505</v>
      </c>
      <c r="O62">
        <f t="shared" si="5"/>
        <v>59.334827495161257</v>
      </c>
      <c r="P62">
        <f t="shared" si="3"/>
        <v>59.810864147084644</v>
      </c>
      <c r="Q62">
        <f t="shared" si="4"/>
        <v>59.189135852915356</v>
      </c>
    </row>
    <row r="63" spans="1:17" x14ac:dyDescent="0.3">
      <c r="A63">
        <v>62</v>
      </c>
      <c r="B63">
        <v>60.032499999999999</v>
      </c>
      <c r="C63">
        <v>59.769799999999996</v>
      </c>
      <c r="D63">
        <v>59.016800000000003</v>
      </c>
      <c r="E63">
        <v>59.8108</v>
      </c>
      <c r="F63">
        <v>59.288899999999998</v>
      </c>
      <c r="G63">
        <f t="shared" si="0"/>
        <v>0.41710660867456745</v>
      </c>
      <c r="L63">
        <v>62</v>
      </c>
      <c r="M63">
        <f t="shared" si="1"/>
        <v>59.802532544069038</v>
      </c>
      <c r="N63">
        <f t="shared" si="2"/>
        <v>59.197467455930962</v>
      </c>
      <c r="O63">
        <f t="shared" si="5"/>
        <v>59.292529838304809</v>
      </c>
      <c r="P63">
        <f t="shared" si="3"/>
        <v>59.810864147557453</v>
      </c>
      <c r="Q63">
        <f t="shared" si="4"/>
        <v>59.189135852442547</v>
      </c>
    </row>
    <row r="64" spans="1:17" x14ac:dyDescent="0.3">
      <c r="A64">
        <v>63</v>
      </c>
      <c r="B64">
        <v>60.883099999999999</v>
      </c>
      <c r="C64">
        <v>60.129399999999997</v>
      </c>
      <c r="D64">
        <v>59.762799999999999</v>
      </c>
      <c r="E64">
        <v>60.632599999999996</v>
      </c>
      <c r="F64">
        <v>59.722900000000003</v>
      </c>
      <c r="G64">
        <f t="shared" si="0"/>
        <v>0.51819379868925364</v>
      </c>
      <c r="L64">
        <v>63</v>
      </c>
      <c r="M64">
        <f t="shared" si="1"/>
        <v>59.802532544843693</v>
      </c>
      <c r="N64">
        <f t="shared" si="2"/>
        <v>59.197467455156307</v>
      </c>
      <c r="O64">
        <f t="shared" si="5"/>
        <v>59.35507576981027</v>
      </c>
      <c r="P64">
        <f t="shared" si="3"/>
        <v>59.810864147907957</v>
      </c>
      <c r="Q64">
        <f t="shared" si="4"/>
        <v>59.189135852092043</v>
      </c>
    </row>
    <row r="65" spans="1:17" x14ac:dyDescent="0.3">
      <c r="A65">
        <v>64</v>
      </c>
      <c r="B65">
        <v>60.052599999999998</v>
      </c>
      <c r="C65">
        <v>59.936</v>
      </c>
      <c r="D65">
        <v>59.3005</v>
      </c>
      <c r="E65">
        <v>59.555199999999999</v>
      </c>
      <c r="F65">
        <v>59.401600000000002</v>
      </c>
      <c r="G65">
        <f t="shared" si="0"/>
        <v>0.33042368559169527</v>
      </c>
      <c r="L65">
        <v>64</v>
      </c>
      <c r="M65">
        <f t="shared" si="1"/>
        <v>59.80253254542599</v>
      </c>
      <c r="N65">
        <f t="shared" si="2"/>
        <v>59.19746745457401</v>
      </c>
      <c r="O65">
        <f t="shared" si="5"/>
        <v>59.347817192425502</v>
      </c>
      <c r="P65">
        <f t="shared" si="3"/>
        <v>59.810864148167795</v>
      </c>
      <c r="Q65">
        <f t="shared" si="4"/>
        <v>59.189135851832205</v>
      </c>
    </row>
    <row r="66" spans="1:17" x14ac:dyDescent="0.3">
      <c r="A66">
        <v>65</v>
      </c>
      <c r="B66">
        <v>60.418399999999998</v>
      </c>
      <c r="C66">
        <v>59.560600000000001</v>
      </c>
      <c r="D66">
        <v>59.100900000000003</v>
      </c>
      <c r="E66">
        <v>60.290799999999997</v>
      </c>
      <c r="F66">
        <v>59.466999999999999</v>
      </c>
      <c r="G66">
        <f t="shared" si="0"/>
        <v>0.56457442202069152</v>
      </c>
      <c r="L66">
        <v>65</v>
      </c>
      <c r="M66">
        <f t="shared" si="1"/>
        <v>59.802532545863691</v>
      </c>
      <c r="N66">
        <f t="shared" si="2"/>
        <v>59.197467454136309</v>
      </c>
      <c r="O66">
        <f t="shared" si="5"/>
        <v>59.314977205832911</v>
      </c>
      <c r="P66">
        <f t="shared" si="3"/>
        <v>59.810864148360416</v>
      </c>
      <c r="Q66">
        <f t="shared" si="4"/>
        <v>59.189135851639584</v>
      </c>
    </row>
    <row r="67" spans="1:17" x14ac:dyDescent="0.3">
      <c r="A67">
        <v>66</v>
      </c>
      <c r="B67">
        <v>60.515500000000003</v>
      </c>
      <c r="C67">
        <v>59.541899999999998</v>
      </c>
      <c r="D67">
        <v>59.587699999999998</v>
      </c>
      <c r="E67">
        <v>60.436500000000002</v>
      </c>
      <c r="F67">
        <v>59.406300000000002</v>
      </c>
      <c r="G67">
        <f t="shared" ref="G67:G101" si="6">_xlfn.STDEV.S(B67:F67)</f>
        <v>0.53295164133343442</v>
      </c>
      <c r="L67">
        <v>66</v>
      </c>
      <c r="M67">
        <f t="shared" ref="M67:M101" si="7">$J$4+$J$1*$J$3*SQRT(($J$2)/(2-$J$2)*(1-(1-$J$2)^(2*A67)))</f>
        <v>59.802532546192715</v>
      </c>
      <c r="N67">
        <f t="shared" ref="N67:N101" si="8">$J$4-$J$1*$J$3*SQRT(($J$2)/(2-$J$2)*(1-(1-$J$2)^(2*A67)))</f>
        <v>59.197467453807285</v>
      </c>
      <c r="O67">
        <f t="shared" si="5"/>
        <v>59.351249337457133</v>
      </c>
      <c r="P67">
        <f t="shared" ref="P67:P101" si="9">$K$4+$K$1*$K$3*SQRT(($K$2)/(2-$K$2)*(1-(1-$K$2)^(2*A67)))</f>
        <v>59.810864148503214</v>
      </c>
      <c r="Q67">
        <f t="shared" ref="Q67:Q101" si="10">$K$4-$K$1*$K$3*SQRT(($K$2)/(2-$K$2)*(1-(1-$K$2)^(2*A67)))</f>
        <v>59.189135851496786</v>
      </c>
    </row>
    <row r="68" spans="1:17" x14ac:dyDescent="0.3">
      <c r="A68">
        <v>67</v>
      </c>
      <c r="B68">
        <v>60.355499999999999</v>
      </c>
      <c r="C68">
        <v>60.084699999999998</v>
      </c>
      <c r="D68">
        <v>59.287799999999997</v>
      </c>
      <c r="E68">
        <v>59.596400000000003</v>
      </c>
      <c r="F68">
        <v>59.528199999999998</v>
      </c>
      <c r="G68">
        <f t="shared" si="6"/>
        <v>0.43673963296224916</v>
      </c>
      <c r="L68">
        <v>67</v>
      </c>
      <c r="M68">
        <f t="shared" si="7"/>
        <v>59.802532546440034</v>
      </c>
      <c r="N68">
        <f t="shared" si="8"/>
        <v>59.197467453559966</v>
      </c>
      <c r="O68">
        <f t="shared" ref="O68:O101" si="11">$J$2*D68+(1-$J$2)*O67</f>
        <v>59.342810575575335</v>
      </c>
      <c r="P68">
        <f t="shared" si="9"/>
        <v>59.81086414860907</v>
      </c>
      <c r="Q68">
        <f t="shared" si="10"/>
        <v>59.18913585139093</v>
      </c>
    </row>
    <row r="69" spans="1:17" x14ac:dyDescent="0.3">
      <c r="A69">
        <v>68</v>
      </c>
      <c r="B69">
        <v>60.051200000000001</v>
      </c>
      <c r="C69">
        <v>59.545000000000002</v>
      </c>
      <c r="D69">
        <v>58.976300000000002</v>
      </c>
      <c r="E69">
        <v>60.085500000000003</v>
      </c>
      <c r="F69">
        <v>59.2136</v>
      </c>
      <c r="G69">
        <f t="shared" si="6"/>
        <v>0.49429900566357671</v>
      </c>
      <c r="L69">
        <v>68</v>
      </c>
      <c r="M69">
        <f t="shared" si="7"/>
        <v>59.80253254662594</v>
      </c>
      <c r="N69">
        <f t="shared" si="8"/>
        <v>59.19746745337406</v>
      </c>
      <c r="O69">
        <f t="shared" si="11"/>
        <v>59.294064669023818</v>
      </c>
      <c r="P69">
        <f t="shared" si="9"/>
        <v>59.810864148687543</v>
      </c>
      <c r="Q69">
        <f t="shared" si="10"/>
        <v>59.189135851312457</v>
      </c>
    </row>
    <row r="70" spans="1:17" x14ac:dyDescent="0.3">
      <c r="A70">
        <v>69</v>
      </c>
      <c r="B70">
        <v>60.924799999999998</v>
      </c>
      <c r="C70">
        <v>59.975999999999999</v>
      </c>
      <c r="D70">
        <v>59.801600000000001</v>
      </c>
      <c r="E70">
        <v>60.664499999999997</v>
      </c>
      <c r="F70">
        <v>60.062899999999999</v>
      </c>
      <c r="G70">
        <f t="shared" si="6"/>
        <v>0.48266050491002338</v>
      </c>
      <c r="L70">
        <v>69</v>
      </c>
      <c r="M70">
        <f t="shared" si="7"/>
        <v>59.802532546765683</v>
      </c>
      <c r="N70">
        <f t="shared" si="8"/>
        <v>59.197467453234317</v>
      </c>
      <c r="O70">
        <f t="shared" si="11"/>
        <v>59.361566868043653</v>
      </c>
      <c r="P70">
        <f t="shared" si="9"/>
        <v>59.810864148745715</v>
      </c>
      <c r="Q70">
        <f t="shared" si="10"/>
        <v>59.189135851254285</v>
      </c>
    </row>
    <row r="71" spans="1:17" x14ac:dyDescent="0.3">
      <c r="A71">
        <v>70</v>
      </c>
      <c r="B71">
        <v>60.238999999999997</v>
      </c>
      <c r="C71">
        <v>59.949800000000003</v>
      </c>
      <c r="D71">
        <v>59.193800000000003</v>
      </c>
      <c r="E71">
        <v>59.745600000000003</v>
      </c>
      <c r="F71">
        <v>59.748699999999999</v>
      </c>
      <c r="G71">
        <f t="shared" si="6"/>
        <v>0.38249176723166045</v>
      </c>
      <c r="L71">
        <v>70</v>
      </c>
      <c r="M71">
        <f t="shared" si="7"/>
        <v>59.802532546870729</v>
      </c>
      <c r="N71">
        <f t="shared" si="8"/>
        <v>59.197467453129271</v>
      </c>
      <c r="O71">
        <f t="shared" si="11"/>
        <v>59.339253874593851</v>
      </c>
      <c r="P71">
        <f t="shared" si="9"/>
        <v>59.810864148788845</v>
      </c>
      <c r="Q71">
        <f t="shared" si="10"/>
        <v>59.189135851211155</v>
      </c>
    </row>
    <row r="72" spans="1:17" x14ac:dyDescent="0.3">
      <c r="A72">
        <v>71</v>
      </c>
      <c r="B72">
        <v>60.445599999999999</v>
      </c>
      <c r="C72">
        <v>59.770800000000001</v>
      </c>
      <c r="D72">
        <v>59.114199999999997</v>
      </c>
      <c r="E72">
        <v>60.221499999999999</v>
      </c>
      <c r="F72">
        <v>59.274799999999999</v>
      </c>
      <c r="G72">
        <f t="shared" si="6"/>
        <v>0.57781446157049465</v>
      </c>
      <c r="L72">
        <v>71</v>
      </c>
      <c r="M72">
        <f t="shared" si="7"/>
        <v>59.802532546949692</v>
      </c>
      <c r="N72">
        <f t="shared" si="8"/>
        <v>59.197467453050308</v>
      </c>
      <c r="O72">
        <f t="shared" si="11"/>
        <v>59.309321709272865</v>
      </c>
      <c r="P72">
        <f t="shared" si="9"/>
        <v>59.810864148820812</v>
      </c>
      <c r="Q72">
        <f t="shared" si="10"/>
        <v>59.189135851179188</v>
      </c>
    </row>
    <row r="73" spans="1:17" x14ac:dyDescent="0.3">
      <c r="A73">
        <v>72</v>
      </c>
      <c r="B73">
        <v>60.672699999999999</v>
      </c>
      <c r="C73">
        <v>60.016800000000003</v>
      </c>
      <c r="D73">
        <v>59.915199999999999</v>
      </c>
      <c r="E73">
        <v>60.634500000000003</v>
      </c>
      <c r="F73">
        <v>59.472299999999997</v>
      </c>
      <c r="G73">
        <f t="shared" si="6"/>
        <v>0.50985528829266968</v>
      </c>
      <c r="L73">
        <v>72</v>
      </c>
      <c r="M73">
        <f t="shared" si="7"/>
        <v>59.802532547009044</v>
      </c>
      <c r="N73">
        <f t="shared" si="8"/>
        <v>59.197467452990956</v>
      </c>
      <c r="O73">
        <f t="shared" si="11"/>
        <v>59.389903521939573</v>
      </c>
      <c r="P73">
        <f t="shared" si="9"/>
        <v>59.810864148844509</v>
      </c>
      <c r="Q73">
        <f t="shared" si="10"/>
        <v>59.189135851155491</v>
      </c>
    </row>
    <row r="74" spans="1:17" x14ac:dyDescent="0.3">
      <c r="A74">
        <v>73</v>
      </c>
      <c r="B74">
        <v>60.507199999999997</v>
      </c>
      <c r="C74">
        <v>60.129600000000003</v>
      </c>
      <c r="D74">
        <v>59.303400000000003</v>
      </c>
      <c r="E74">
        <v>59.618000000000002</v>
      </c>
      <c r="F74">
        <v>59.950600000000001</v>
      </c>
      <c r="G74">
        <f t="shared" si="6"/>
        <v>0.46352142129571344</v>
      </c>
      <c r="L74">
        <v>73</v>
      </c>
      <c r="M74">
        <f t="shared" si="7"/>
        <v>59.802532547053659</v>
      </c>
      <c r="N74">
        <f t="shared" si="8"/>
        <v>59.197467452946341</v>
      </c>
      <c r="O74">
        <f t="shared" si="11"/>
        <v>59.378398553521613</v>
      </c>
      <c r="P74">
        <f t="shared" si="9"/>
        <v>59.81086414886208</v>
      </c>
      <c r="Q74">
        <f t="shared" si="10"/>
        <v>59.18913585113792</v>
      </c>
    </row>
    <row r="75" spans="1:17" x14ac:dyDescent="0.3">
      <c r="A75">
        <v>74</v>
      </c>
      <c r="B75">
        <v>60.276200000000003</v>
      </c>
      <c r="C75">
        <v>59.433399999999999</v>
      </c>
      <c r="D75">
        <v>58.959600000000002</v>
      </c>
      <c r="E75">
        <v>60.253300000000003</v>
      </c>
      <c r="F75">
        <v>59.3352</v>
      </c>
      <c r="G75">
        <f t="shared" si="6"/>
        <v>0.58710140350709539</v>
      </c>
      <c r="L75">
        <v>74</v>
      </c>
      <c r="M75">
        <f t="shared" si="7"/>
        <v>59.802532547087196</v>
      </c>
      <c r="N75">
        <f t="shared" si="8"/>
        <v>59.197467452912804</v>
      </c>
      <c r="O75">
        <f t="shared" si="11"/>
        <v>59.322698345903241</v>
      </c>
      <c r="P75">
        <f t="shared" si="9"/>
        <v>59.810864148875105</v>
      </c>
      <c r="Q75">
        <f t="shared" si="10"/>
        <v>59.189135851124895</v>
      </c>
    </row>
    <row r="76" spans="1:17" x14ac:dyDescent="0.3">
      <c r="A76">
        <v>75</v>
      </c>
      <c r="B76">
        <v>60.950800000000001</v>
      </c>
      <c r="C76">
        <v>60.385300000000001</v>
      </c>
      <c r="D76">
        <v>59.611699999999999</v>
      </c>
      <c r="E76">
        <v>60.387500000000003</v>
      </c>
      <c r="F76">
        <v>60.028700000000001</v>
      </c>
      <c r="G76">
        <f t="shared" si="6"/>
        <v>0.49551346096751075</v>
      </c>
      <c r="L76">
        <v>75</v>
      </c>
      <c r="M76">
        <f t="shared" si="7"/>
        <v>59.802532547112406</v>
      </c>
      <c r="N76">
        <f t="shared" si="8"/>
        <v>59.197467452887594</v>
      </c>
      <c r="O76">
        <f t="shared" si="11"/>
        <v>59.36113556589811</v>
      </c>
      <c r="P76">
        <f t="shared" si="9"/>
        <v>59.810864148884761</v>
      </c>
      <c r="Q76">
        <f t="shared" si="10"/>
        <v>59.189135851115239</v>
      </c>
    </row>
    <row r="77" spans="1:17" x14ac:dyDescent="0.3">
      <c r="A77">
        <v>76</v>
      </c>
      <c r="B77">
        <v>59.8491</v>
      </c>
      <c r="C77">
        <v>59.646700000000003</v>
      </c>
      <c r="D77">
        <v>58.950800000000001</v>
      </c>
      <c r="E77">
        <v>59.122999999999998</v>
      </c>
      <c r="F77">
        <v>59.1721</v>
      </c>
      <c r="G77">
        <f t="shared" si="6"/>
        <v>0.3806757058179579</v>
      </c>
      <c r="L77">
        <v>76</v>
      </c>
      <c r="M77">
        <f t="shared" si="7"/>
        <v>59.802532547131356</v>
      </c>
      <c r="N77">
        <f t="shared" si="8"/>
        <v>59.197467452868644</v>
      </c>
      <c r="O77">
        <f t="shared" si="11"/>
        <v>59.306560935633662</v>
      </c>
      <c r="P77">
        <f t="shared" si="9"/>
        <v>59.810864148891916</v>
      </c>
      <c r="Q77">
        <f t="shared" si="10"/>
        <v>59.189135851108084</v>
      </c>
    </row>
    <row r="78" spans="1:17" x14ac:dyDescent="0.3">
      <c r="A78">
        <v>77</v>
      </c>
      <c r="B78">
        <v>60.2239</v>
      </c>
      <c r="C78">
        <v>59.631100000000004</v>
      </c>
      <c r="D78">
        <v>59.279299999999999</v>
      </c>
      <c r="E78">
        <v>60.179699999999997</v>
      </c>
      <c r="F78">
        <v>59.451900000000002</v>
      </c>
      <c r="G78">
        <f t="shared" si="6"/>
        <v>0.42829080307660017</v>
      </c>
      <c r="L78">
        <v>77</v>
      </c>
      <c r="M78">
        <f t="shared" si="7"/>
        <v>59.802532547145603</v>
      </c>
      <c r="N78">
        <f t="shared" si="8"/>
        <v>59.197467452854397</v>
      </c>
      <c r="O78">
        <f t="shared" si="11"/>
        <v>59.302935231194382</v>
      </c>
      <c r="P78">
        <f t="shared" si="9"/>
        <v>59.810864148897224</v>
      </c>
      <c r="Q78">
        <f t="shared" si="10"/>
        <v>59.189135851102776</v>
      </c>
    </row>
    <row r="79" spans="1:17" x14ac:dyDescent="0.3">
      <c r="A79">
        <v>78</v>
      </c>
      <c r="B79">
        <v>59.994</v>
      </c>
      <c r="C79">
        <v>59.340200000000003</v>
      </c>
      <c r="D79">
        <v>58.501399999999997</v>
      </c>
      <c r="E79">
        <v>59.749099999999999</v>
      </c>
      <c r="F79">
        <v>59.2316</v>
      </c>
      <c r="G79">
        <f t="shared" si="6"/>
        <v>0.57170233338687793</v>
      </c>
      <c r="L79">
        <v>78</v>
      </c>
      <c r="M79">
        <f t="shared" si="7"/>
        <v>59.802532547156311</v>
      </c>
      <c r="N79">
        <f t="shared" si="8"/>
        <v>59.197467452843689</v>
      </c>
      <c r="O79">
        <f t="shared" si="11"/>
        <v>59.196331045445525</v>
      </c>
      <c r="P79">
        <f t="shared" si="9"/>
        <v>59.81086414890116</v>
      </c>
      <c r="Q79">
        <f t="shared" si="10"/>
        <v>59.18913585109884</v>
      </c>
    </row>
    <row r="80" spans="1:17" x14ac:dyDescent="0.3">
      <c r="A80">
        <v>79</v>
      </c>
      <c r="B80">
        <v>59.561199999999999</v>
      </c>
      <c r="C80">
        <v>59.709000000000003</v>
      </c>
      <c r="D80">
        <v>58.5154</v>
      </c>
      <c r="E80">
        <v>58.883299999999998</v>
      </c>
      <c r="F80">
        <v>59.323</v>
      </c>
      <c r="G80">
        <f t="shared" si="6"/>
        <v>0.49336557642381285</v>
      </c>
      <c r="L80">
        <v>79</v>
      </c>
      <c r="M80">
        <f t="shared" si="7"/>
        <v>59.802532547164354</v>
      </c>
      <c r="N80">
        <f t="shared" si="8"/>
        <v>59.197467452835646</v>
      </c>
      <c r="O80">
        <f t="shared" si="11"/>
        <v>59.105767216401269</v>
      </c>
      <c r="P80">
        <f t="shared" si="9"/>
        <v>59.810864148904074</v>
      </c>
      <c r="Q80">
        <f t="shared" si="10"/>
        <v>59.189135851095926</v>
      </c>
    </row>
    <row r="81" spans="1:17" x14ac:dyDescent="0.3">
      <c r="A81">
        <v>80</v>
      </c>
      <c r="B81">
        <v>60.369599999999998</v>
      </c>
      <c r="C81">
        <v>59.717500000000001</v>
      </c>
      <c r="D81">
        <v>59.270899999999997</v>
      </c>
      <c r="E81">
        <v>60.0944</v>
      </c>
      <c r="F81">
        <v>59.591200000000001</v>
      </c>
      <c r="G81">
        <f t="shared" si="6"/>
        <v>0.4304317100307552</v>
      </c>
      <c r="L81">
        <v>80</v>
      </c>
      <c r="M81">
        <f t="shared" si="7"/>
        <v>59.802532547170408</v>
      </c>
      <c r="N81">
        <f t="shared" si="8"/>
        <v>59.197467452829592</v>
      </c>
      <c r="O81">
        <f t="shared" si="11"/>
        <v>59.127729876619902</v>
      </c>
      <c r="P81">
        <f t="shared" si="9"/>
        <v>59.810864148906234</v>
      </c>
      <c r="Q81">
        <f t="shared" si="10"/>
        <v>59.189135851093766</v>
      </c>
    </row>
    <row r="82" spans="1:17" x14ac:dyDescent="0.3">
      <c r="A82">
        <v>81</v>
      </c>
      <c r="B82">
        <v>59.7699</v>
      </c>
      <c r="C82">
        <v>59.424399999999999</v>
      </c>
      <c r="D82">
        <v>58.5411</v>
      </c>
      <c r="E82">
        <v>59.801600000000001</v>
      </c>
      <c r="F82">
        <v>58.983600000000003</v>
      </c>
      <c r="G82">
        <f t="shared" si="6"/>
        <v>0.53940643952403788</v>
      </c>
      <c r="L82">
        <v>81</v>
      </c>
      <c r="M82">
        <f t="shared" si="7"/>
        <v>59.802532547174955</v>
      </c>
      <c r="N82">
        <f t="shared" si="8"/>
        <v>59.197467452825045</v>
      </c>
      <c r="O82">
        <f t="shared" si="11"/>
        <v>59.049708103029452</v>
      </c>
      <c r="P82">
        <f t="shared" si="9"/>
        <v>59.810864148907839</v>
      </c>
      <c r="Q82">
        <f t="shared" si="10"/>
        <v>59.189135851092161</v>
      </c>
    </row>
    <row r="83" spans="1:17" x14ac:dyDescent="0.3">
      <c r="A83">
        <v>82</v>
      </c>
      <c r="B83">
        <v>59.753599999999999</v>
      </c>
      <c r="C83">
        <v>59.805999999999997</v>
      </c>
      <c r="D83">
        <v>58.759700000000002</v>
      </c>
      <c r="E83">
        <v>58.9801</v>
      </c>
      <c r="F83">
        <v>59.224299999999999</v>
      </c>
      <c r="G83">
        <f t="shared" si="6"/>
        <v>0.46413015739121977</v>
      </c>
      <c r="L83">
        <v>82</v>
      </c>
      <c r="M83">
        <f t="shared" si="7"/>
        <v>59.802532547178373</v>
      </c>
      <c r="N83">
        <f t="shared" si="8"/>
        <v>59.197467452821627</v>
      </c>
      <c r="O83">
        <f t="shared" si="11"/>
        <v>59.011137025326533</v>
      </c>
      <c r="P83">
        <f t="shared" si="9"/>
        <v>59.810864148909026</v>
      </c>
      <c r="Q83">
        <f t="shared" si="10"/>
        <v>59.189135851090974</v>
      </c>
    </row>
    <row r="84" spans="1:17" x14ac:dyDescent="0.3">
      <c r="A84">
        <v>83</v>
      </c>
      <c r="B84">
        <v>60.059199999999997</v>
      </c>
      <c r="C84">
        <v>59.633200000000002</v>
      </c>
      <c r="D84">
        <v>59.021099999999997</v>
      </c>
      <c r="E84">
        <v>59.944499999999998</v>
      </c>
      <c r="F84">
        <v>59.450299999999999</v>
      </c>
      <c r="G84">
        <f t="shared" si="6"/>
        <v>0.41407627678967557</v>
      </c>
      <c r="L84">
        <v>83</v>
      </c>
      <c r="M84">
        <f t="shared" si="7"/>
        <v>59.802532547180945</v>
      </c>
      <c r="N84">
        <f t="shared" si="8"/>
        <v>59.197467452819055</v>
      </c>
      <c r="O84">
        <f t="shared" si="11"/>
        <v>59.012462100958103</v>
      </c>
      <c r="P84">
        <f t="shared" si="9"/>
        <v>59.810864148909907</v>
      </c>
      <c r="Q84">
        <f t="shared" si="10"/>
        <v>59.189135851090093</v>
      </c>
    </row>
    <row r="85" spans="1:17" x14ac:dyDescent="0.3">
      <c r="A85">
        <v>84</v>
      </c>
      <c r="B85">
        <v>60.0366</v>
      </c>
      <c r="C85">
        <v>59.518000000000001</v>
      </c>
      <c r="D85">
        <v>58.6203</v>
      </c>
      <c r="E85">
        <v>59.765000000000001</v>
      </c>
      <c r="F85">
        <v>59.290100000000002</v>
      </c>
      <c r="G85">
        <f t="shared" si="6"/>
        <v>0.53894309996510736</v>
      </c>
      <c r="L85">
        <v>84</v>
      </c>
      <c r="M85">
        <f t="shared" si="7"/>
        <v>59.802532547182878</v>
      </c>
      <c r="N85">
        <f t="shared" si="8"/>
        <v>59.197467452817122</v>
      </c>
      <c r="O85">
        <f t="shared" si="11"/>
        <v>58.960304541530675</v>
      </c>
      <c r="P85">
        <f t="shared" si="9"/>
        <v>59.810864148910561</v>
      </c>
      <c r="Q85">
        <f t="shared" si="10"/>
        <v>59.189135851089439</v>
      </c>
    </row>
    <row r="86" spans="1:17" x14ac:dyDescent="0.3">
      <c r="A86">
        <v>85</v>
      </c>
      <c r="B86">
        <v>59.5807</v>
      </c>
      <c r="C86">
        <v>59.752699999999997</v>
      </c>
      <c r="D86">
        <v>58.746299999999998</v>
      </c>
      <c r="E86">
        <v>59.110900000000001</v>
      </c>
      <c r="F86">
        <v>59.152500000000003</v>
      </c>
      <c r="G86">
        <f t="shared" si="6"/>
        <v>0.40090678717128209</v>
      </c>
      <c r="L86">
        <v>85</v>
      </c>
      <c r="M86">
        <f t="shared" si="7"/>
        <v>59.802532547184327</v>
      </c>
      <c r="N86">
        <f t="shared" si="8"/>
        <v>59.197467452815673</v>
      </c>
      <c r="O86">
        <f t="shared" si="11"/>
        <v>58.931841937507102</v>
      </c>
      <c r="P86">
        <f t="shared" si="9"/>
        <v>59.810864148911044</v>
      </c>
      <c r="Q86">
        <f t="shared" si="10"/>
        <v>59.189135851088956</v>
      </c>
    </row>
    <row r="87" spans="1:17" x14ac:dyDescent="0.3">
      <c r="A87">
        <v>86</v>
      </c>
      <c r="B87">
        <v>60.575299999999999</v>
      </c>
      <c r="C87">
        <v>59.674300000000002</v>
      </c>
      <c r="D87">
        <v>59.134700000000002</v>
      </c>
      <c r="E87">
        <v>60.080100000000002</v>
      </c>
      <c r="F87">
        <v>59.484499999999997</v>
      </c>
      <c r="G87">
        <f t="shared" si="6"/>
        <v>0.55609996583348142</v>
      </c>
      <c r="L87">
        <v>86</v>
      </c>
      <c r="M87">
        <f t="shared" si="7"/>
        <v>59.802532547185415</v>
      </c>
      <c r="N87">
        <f t="shared" si="8"/>
        <v>59.197467452814585</v>
      </c>
      <c r="O87">
        <f t="shared" si="11"/>
        <v>58.958822059818658</v>
      </c>
      <c r="P87">
        <f t="shared" si="9"/>
        <v>59.810864148911399</v>
      </c>
      <c r="Q87">
        <f t="shared" si="10"/>
        <v>59.189135851088601</v>
      </c>
    </row>
    <row r="88" spans="1:17" x14ac:dyDescent="0.3">
      <c r="A88">
        <v>87</v>
      </c>
      <c r="B88">
        <v>59.881500000000003</v>
      </c>
      <c r="C88">
        <v>59.427999999999997</v>
      </c>
      <c r="D88">
        <v>58.4741</v>
      </c>
      <c r="E88">
        <v>59.745800000000003</v>
      </c>
      <c r="F88">
        <v>59.031999999999996</v>
      </c>
      <c r="G88">
        <f t="shared" si="6"/>
        <v>0.57149906124157512</v>
      </c>
      <c r="L88">
        <v>87</v>
      </c>
      <c r="M88">
        <f t="shared" si="7"/>
        <v>59.802532547186239</v>
      </c>
      <c r="N88">
        <f t="shared" si="8"/>
        <v>59.197467452813761</v>
      </c>
      <c r="O88">
        <f t="shared" si="11"/>
        <v>58.894354025862775</v>
      </c>
      <c r="P88">
        <f t="shared" si="9"/>
        <v>59.810864148911669</v>
      </c>
      <c r="Q88">
        <f t="shared" si="10"/>
        <v>59.189135851088331</v>
      </c>
    </row>
    <row r="89" spans="1:17" x14ac:dyDescent="0.3">
      <c r="A89">
        <v>88</v>
      </c>
      <c r="B89">
        <v>60.077500000000001</v>
      </c>
      <c r="C89">
        <v>59.975900000000003</v>
      </c>
      <c r="D89">
        <v>58.786000000000001</v>
      </c>
      <c r="E89">
        <v>59.2211</v>
      </c>
      <c r="F89">
        <v>59.6387</v>
      </c>
      <c r="G89">
        <f t="shared" si="6"/>
        <v>0.53825408312431811</v>
      </c>
      <c r="L89">
        <v>88</v>
      </c>
      <c r="M89">
        <f t="shared" si="7"/>
        <v>59.802532547186857</v>
      </c>
      <c r="N89">
        <f t="shared" si="8"/>
        <v>59.197467452813143</v>
      </c>
      <c r="O89">
        <f t="shared" si="11"/>
        <v>58.879942940423021</v>
      </c>
      <c r="P89">
        <f t="shared" si="9"/>
        <v>59.810864148911868</v>
      </c>
      <c r="Q89">
        <f t="shared" si="10"/>
        <v>59.189135851088132</v>
      </c>
    </row>
    <row r="90" spans="1:17" x14ac:dyDescent="0.3">
      <c r="A90">
        <v>89</v>
      </c>
      <c r="B90">
        <v>60.087499999999999</v>
      </c>
      <c r="C90">
        <v>59.443600000000004</v>
      </c>
      <c r="D90">
        <v>59.012500000000003</v>
      </c>
      <c r="E90">
        <v>59.9681</v>
      </c>
      <c r="F90">
        <v>59.213799999999999</v>
      </c>
      <c r="G90">
        <f t="shared" si="6"/>
        <v>0.4682017353662829</v>
      </c>
      <c r="L90">
        <v>89</v>
      </c>
      <c r="M90">
        <f t="shared" si="7"/>
        <v>59.802532547187319</v>
      </c>
      <c r="N90">
        <f t="shared" si="8"/>
        <v>59.197467452812681</v>
      </c>
      <c r="O90">
        <f t="shared" si="11"/>
        <v>58.897573029346759</v>
      </c>
      <c r="P90">
        <f t="shared" si="9"/>
        <v>59.81086414891201</v>
      </c>
      <c r="Q90">
        <f t="shared" si="10"/>
        <v>59.18913585108799</v>
      </c>
    </row>
    <row r="91" spans="1:17" x14ac:dyDescent="0.3">
      <c r="A91">
        <v>90</v>
      </c>
      <c r="B91">
        <v>59.746299999999998</v>
      </c>
      <c r="C91">
        <v>59.347000000000001</v>
      </c>
      <c r="D91">
        <v>58.270499999999998</v>
      </c>
      <c r="E91">
        <v>59.550600000000003</v>
      </c>
      <c r="F91">
        <v>58.919600000000003</v>
      </c>
      <c r="G91">
        <f t="shared" si="6"/>
        <v>0.58737897902461622</v>
      </c>
      <c r="L91">
        <v>90</v>
      </c>
      <c r="M91">
        <f t="shared" si="7"/>
        <v>59.802532547187667</v>
      </c>
      <c r="N91">
        <f t="shared" si="8"/>
        <v>59.197467452812333</v>
      </c>
      <c r="O91">
        <f t="shared" si="11"/>
        <v>58.814172316443646</v>
      </c>
      <c r="P91">
        <f t="shared" si="9"/>
        <v>59.810864148912117</v>
      </c>
      <c r="Q91">
        <f t="shared" si="10"/>
        <v>59.189135851087883</v>
      </c>
    </row>
    <row r="92" spans="1:17" x14ac:dyDescent="0.3">
      <c r="A92">
        <v>91</v>
      </c>
      <c r="B92">
        <v>59.533200000000001</v>
      </c>
      <c r="C92">
        <v>59.731999999999999</v>
      </c>
      <c r="D92">
        <v>58.515799999999999</v>
      </c>
      <c r="E92">
        <v>58.982199999999999</v>
      </c>
      <c r="F92">
        <v>59.3506</v>
      </c>
      <c r="G92">
        <f t="shared" si="6"/>
        <v>0.48210553616402352</v>
      </c>
      <c r="L92">
        <v>91</v>
      </c>
      <c r="M92">
        <f t="shared" si="7"/>
        <v>59.80253254718793</v>
      </c>
      <c r="N92">
        <f t="shared" si="8"/>
        <v>59.19746745281207</v>
      </c>
      <c r="O92">
        <f t="shared" si="11"/>
        <v>58.774488798356636</v>
      </c>
      <c r="P92">
        <f t="shared" si="9"/>
        <v>59.810864148912202</v>
      </c>
      <c r="Q92">
        <f t="shared" si="10"/>
        <v>59.189135851087798</v>
      </c>
    </row>
    <row r="93" spans="1:17" x14ac:dyDescent="0.3">
      <c r="A93">
        <v>92</v>
      </c>
      <c r="B93">
        <v>60.306699999999999</v>
      </c>
      <c r="C93">
        <v>59.464500000000001</v>
      </c>
      <c r="D93">
        <v>59.163699999999999</v>
      </c>
      <c r="E93">
        <v>60.121200000000002</v>
      </c>
      <c r="F93">
        <v>59.282299999999999</v>
      </c>
      <c r="G93">
        <f t="shared" si="6"/>
        <v>0.51425252746097472</v>
      </c>
      <c r="L93">
        <v>92</v>
      </c>
      <c r="M93">
        <f t="shared" si="7"/>
        <v>59.802532547188129</v>
      </c>
      <c r="N93">
        <f t="shared" si="8"/>
        <v>59.197467452811871</v>
      </c>
      <c r="O93">
        <f t="shared" si="11"/>
        <v>58.826253888175202</v>
      </c>
      <c r="P93">
        <f t="shared" si="9"/>
        <v>59.810864148912259</v>
      </c>
      <c r="Q93">
        <f t="shared" si="10"/>
        <v>59.189135851087741</v>
      </c>
    </row>
    <row r="94" spans="1:17" x14ac:dyDescent="0.3">
      <c r="A94">
        <v>93</v>
      </c>
      <c r="B94">
        <v>59.712899999999998</v>
      </c>
      <c r="C94">
        <v>59.180500000000002</v>
      </c>
      <c r="D94">
        <v>58.58</v>
      </c>
      <c r="E94">
        <v>59.686599999999999</v>
      </c>
      <c r="F94">
        <v>59.001899999999999</v>
      </c>
      <c r="G94">
        <f t="shared" si="6"/>
        <v>0.47922528835611305</v>
      </c>
      <c r="L94">
        <v>93</v>
      </c>
      <c r="M94">
        <f t="shared" si="7"/>
        <v>59.802532547188271</v>
      </c>
      <c r="N94">
        <f t="shared" si="8"/>
        <v>59.197467452811729</v>
      </c>
      <c r="O94">
        <f t="shared" si="11"/>
        <v>58.793502121047901</v>
      </c>
      <c r="P94">
        <f t="shared" si="9"/>
        <v>59.810864148912302</v>
      </c>
      <c r="Q94">
        <f t="shared" si="10"/>
        <v>59.189135851087698</v>
      </c>
    </row>
    <row r="95" spans="1:17" x14ac:dyDescent="0.3">
      <c r="A95">
        <v>94</v>
      </c>
      <c r="B95">
        <v>59.724400000000003</v>
      </c>
      <c r="C95">
        <v>59.768900000000002</v>
      </c>
      <c r="D95">
        <v>58.689599999999999</v>
      </c>
      <c r="E95">
        <v>59.017400000000002</v>
      </c>
      <c r="F95">
        <v>59.060699999999997</v>
      </c>
      <c r="G95">
        <f t="shared" si="6"/>
        <v>0.47388653177738826</v>
      </c>
      <c r="L95">
        <v>94</v>
      </c>
      <c r="M95">
        <f t="shared" si="7"/>
        <v>59.802532547188385</v>
      </c>
      <c r="N95">
        <f t="shared" si="8"/>
        <v>59.197467452811615</v>
      </c>
      <c r="O95">
        <f t="shared" si="11"/>
        <v>58.779683138948528</v>
      </c>
      <c r="P95">
        <f t="shared" si="9"/>
        <v>59.810864148912337</v>
      </c>
      <c r="Q95">
        <f t="shared" si="10"/>
        <v>59.189135851087663</v>
      </c>
    </row>
    <row r="96" spans="1:17" x14ac:dyDescent="0.3">
      <c r="A96">
        <v>95</v>
      </c>
      <c r="B96">
        <v>59.965400000000002</v>
      </c>
      <c r="C96">
        <v>59.468800000000002</v>
      </c>
      <c r="D96">
        <v>58.958599999999997</v>
      </c>
      <c r="E96">
        <v>59.9129</v>
      </c>
      <c r="F96">
        <v>59.180799999999998</v>
      </c>
      <c r="G96">
        <f t="shared" si="6"/>
        <v>0.44244297937700605</v>
      </c>
      <c r="L96">
        <v>95</v>
      </c>
      <c r="M96">
        <f t="shared" si="7"/>
        <v>59.80253254718847</v>
      </c>
      <c r="N96">
        <f t="shared" si="8"/>
        <v>59.19746745281153</v>
      </c>
      <c r="O96">
        <f t="shared" si="11"/>
        <v>58.803479081468375</v>
      </c>
      <c r="P96">
        <f t="shared" si="9"/>
        <v>59.810864148912358</v>
      </c>
      <c r="Q96">
        <f t="shared" si="10"/>
        <v>59.189135851087642</v>
      </c>
    </row>
    <row r="97" spans="1:17" x14ac:dyDescent="0.3">
      <c r="A97">
        <v>96</v>
      </c>
      <c r="B97">
        <v>59.816099999999999</v>
      </c>
      <c r="C97">
        <v>59.517299999999999</v>
      </c>
      <c r="D97">
        <v>58.589799999999997</v>
      </c>
      <c r="E97">
        <v>59.551400000000001</v>
      </c>
      <c r="F97">
        <v>59.099400000000003</v>
      </c>
      <c r="G97">
        <f t="shared" si="6"/>
        <v>0.4796638562576927</v>
      </c>
      <c r="L97">
        <v>96</v>
      </c>
      <c r="M97">
        <f t="shared" si="7"/>
        <v>59.802532547188534</v>
      </c>
      <c r="N97">
        <f t="shared" si="8"/>
        <v>59.197467452811466</v>
      </c>
      <c r="O97">
        <f t="shared" si="11"/>
        <v>58.775059763633081</v>
      </c>
      <c r="P97">
        <f t="shared" si="9"/>
        <v>59.81086414891238</v>
      </c>
      <c r="Q97">
        <f t="shared" si="10"/>
        <v>59.18913585108762</v>
      </c>
    </row>
    <row r="98" spans="1:17" x14ac:dyDescent="0.3">
      <c r="A98">
        <v>97</v>
      </c>
      <c r="B98">
        <v>59.872900000000001</v>
      </c>
      <c r="C98">
        <v>59.881700000000002</v>
      </c>
      <c r="D98">
        <v>58.952500000000001</v>
      </c>
      <c r="E98">
        <v>59.125399999999999</v>
      </c>
      <c r="F98">
        <v>59.1892</v>
      </c>
      <c r="G98">
        <f t="shared" si="6"/>
        <v>0.44036154804887412</v>
      </c>
      <c r="L98">
        <v>97</v>
      </c>
      <c r="M98">
        <f t="shared" si="7"/>
        <v>59.802532547188576</v>
      </c>
      <c r="N98">
        <f t="shared" si="8"/>
        <v>59.197467452811424</v>
      </c>
      <c r="O98">
        <f t="shared" si="11"/>
        <v>58.798659315069884</v>
      </c>
      <c r="P98">
        <f t="shared" si="9"/>
        <v>59.810864148912394</v>
      </c>
      <c r="Q98">
        <f t="shared" si="10"/>
        <v>59.189135851087606</v>
      </c>
    </row>
    <row r="99" spans="1:17" x14ac:dyDescent="0.3">
      <c r="A99">
        <v>98</v>
      </c>
      <c r="B99">
        <v>60.4039</v>
      </c>
      <c r="C99">
        <v>59.612400000000001</v>
      </c>
      <c r="D99">
        <v>58.954000000000001</v>
      </c>
      <c r="E99">
        <v>60.003599999999999</v>
      </c>
      <c r="F99">
        <v>59.572699999999998</v>
      </c>
      <c r="G99">
        <f t="shared" si="6"/>
        <v>0.54027976734280891</v>
      </c>
      <c r="L99">
        <v>98</v>
      </c>
      <c r="M99">
        <f t="shared" si="7"/>
        <v>59.802532547188612</v>
      </c>
      <c r="N99">
        <f t="shared" si="8"/>
        <v>59.197467452811388</v>
      </c>
      <c r="O99">
        <f t="shared" si="11"/>
        <v>58.819319626165587</v>
      </c>
      <c r="P99">
        <f t="shared" si="9"/>
        <v>59.810864148912401</v>
      </c>
      <c r="Q99">
        <f t="shared" si="10"/>
        <v>59.189135851087599</v>
      </c>
    </row>
    <row r="100" spans="1:17" x14ac:dyDescent="0.3">
      <c r="A100">
        <v>99</v>
      </c>
      <c r="B100">
        <v>59.738300000000002</v>
      </c>
      <c r="C100">
        <v>59.357100000000003</v>
      </c>
      <c r="D100">
        <v>58.7117</v>
      </c>
      <c r="E100">
        <v>59.757199999999997</v>
      </c>
      <c r="F100">
        <v>58.9452</v>
      </c>
      <c r="G100">
        <f t="shared" si="6"/>
        <v>0.46807077990406526</v>
      </c>
      <c r="L100">
        <v>99</v>
      </c>
      <c r="M100">
        <f t="shared" si="7"/>
        <v>59.80253254718864</v>
      </c>
      <c r="N100">
        <f t="shared" si="8"/>
        <v>59.19746745281136</v>
      </c>
      <c r="O100">
        <f t="shared" si="11"/>
        <v>58.805006215885562</v>
      </c>
      <c r="P100">
        <f t="shared" si="9"/>
        <v>59.810864148912408</v>
      </c>
      <c r="Q100">
        <f t="shared" si="10"/>
        <v>59.189135851087592</v>
      </c>
    </row>
    <row r="101" spans="1:17" x14ac:dyDescent="0.3">
      <c r="A101">
        <v>100</v>
      </c>
      <c r="B101">
        <v>59.969299999999997</v>
      </c>
      <c r="C101">
        <v>59.931600000000003</v>
      </c>
      <c r="D101">
        <v>58.858600000000003</v>
      </c>
      <c r="E101">
        <v>59.143599999999999</v>
      </c>
      <c r="F101">
        <v>59.521599999999999</v>
      </c>
      <c r="G101">
        <f t="shared" si="6"/>
        <v>0.48586739754793101</v>
      </c>
      <c r="L101">
        <v>100</v>
      </c>
      <c r="M101">
        <f t="shared" si="7"/>
        <v>59.802532547188662</v>
      </c>
      <c r="N101">
        <f t="shared" si="8"/>
        <v>59.197467452811338</v>
      </c>
      <c r="O101">
        <f t="shared" si="11"/>
        <v>58.812134189172781</v>
      </c>
      <c r="P101">
        <f t="shared" si="9"/>
        <v>59.810864148912415</v>
      </c>
      <c r="Q101">
        <f t="shared" si="10"/>
        <v>59.189135851087585</v>
      </c>
    </row>
    <row r="102" spans="1:17" x14ac:dyDescent="0.3">
      <c r="A102" s="2" t="s">
        <v>5</v>
      </c>
      <c r="B102" s="2">
        <f>AVERAGE(B1:B101)</f>
        <v>60.270114000000007</v>
      </c>
      <c r="C102" s="2">
        <f>AVERAGE(C1:C101)</f>
        <v>59.840561000000008</v>
      </c>
      <c r="D102" s="2">
        <f>AVERAGE(D1:D101)</f>
        <v>59.197593999999981</v>
      </c>
      <c r="E102" s="2">
        <f>AVERAGE(E1:E101)</f>
        <v>60.032545999999975</v>
      </c>
      <c r="F102" s="2">
        <f>AVERAGE(F1:F101)</f>
        <v>59.536402000000024</v>
      </c>
      <c r="G102" s="3">
        <f>AVERAGE(G2:G101)</f>
        <v>0.48144433532983555</v>
      </c>
    </row>
    <row r="103" spans="1:17" x14ac:dyDescent="0.3">
      <c r="A103" s="2" t="s">
        <v>6</v>
      </c>
      <c r="B103" s="2">
        <f>STDEV(B2:B101)</f>
        <v>0.36578621758308144</v>
      </c>
      <c r="C103" s="2">
        <f>STDEV(C2:C101)</f>
        <v>0.29581689255041149</v>
      </c>
      <c r="D103" s="2">
        <f>STDEV(D2:D101)</f>
        <v>0.39688093698923704</v>
      </c>
      <c r="E103" s="2">
        <f>STDEV(E2:E101)</f>
        <v>0.52636649662731849</v>
      </c>
      <c r="F103" s="2">
        <f>STDEV(F2:F101)</f>
        <v>0.29799238990350757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opLeftCell="A67" zoomScale="70" zoomScaleNormal="70" workbookViewId="0">
      <selection sqref="A1:G101"/>
    </sheetView>
  </sheetViews>
  <sheetFormatPr defaultRowHeight="16.2" x14ac:dyDescent="0.3"/>
  <cols>
    <col min="9" max="9" width="12.44140625" customWidth="1"/>
    <col min="10" max="10" width="12.21875" customWidth="1"/>
    <col min="16" max="16" width="13.5546875" customWidth="1"/>
    <col min="19" max="19" width="13.6640625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I1" s="1" t="s">
        <v>32</v>
      </c>
      <c r="J1">
        <f>J15</f>
        <v>3.0198471025946256</v>
      </c>
      <c r="K1">
        <v>2.8660000000000001</v>
      </c>
      <c r="M1" s="1" t="s">
        <v>34</v>
      </c>
      <c r="N1" s="1" t="s">
        <v>35</v>
      </c>
      <c r="O1" s="1" t="s">
        <v>2</v>
      </c>
      <c r="P1" t="s">
        <v>34</v>
      </c>
      <c r="Q1" t="s">
        <v>35</v>
      </c>
    </row>
    <row r="2" spans="1:17" x14ac:dyDescent="0.3">
      <c r="A2">
        <v>1</v>
      </c>
      <c r="B2">
        <v>60.516199999999998</v>
      </c>
      <c r="C2">
        <v>59.837000000000003</v>
      </c>
      <c r="D2">
        <v>59.335299999999997</v>
      </c>
      <c r="E2">
        <v>60.615400000000001</v>
      </c>
      <c r="F2">
        <v>59.590299999999999</v>
      </c>
      <c r="G2">
        <f>_xlfn.STDEV.S(B2:F2)</f>
        <v>0.56550642171420185</v>
      </c>
      <c r="I2" t="s">
        <v>33</v>
      </c>
      <c r="J2">
        <f>J14</f>
        <v>0.1048185857296909</v>
      </c>
      <c r="K2">
        <v>0.13900000000000001</v>
      </c>
      <c r="L2">
        <v>1</v>
      </c>
      <c r="M2">
        <f>$J$4+$J$1*$J$3*SQRT(($J$2)/(2-$J$2)*(1-(1-$J$2)^(2*A2)))</f>
        <v>59.62562714491694</v>
      </c>
      <c r="N2">
        <f>$J$4-$J$1*$J$3*SQRT(($J$2)/(2-$J$2)*(1-(1-$J$2)^(2*A2)))</f>
        <v>59.37437285508306</v>
      </c>
      <c r="O2">
        <v>59.335299999999997</v>
      </c>
      <c r="P2">
        <f>$K$4+$K$1*$K$3*SQRT(($K$2)/(2-$K$2)*(1-(1-$K$2)^(2*A2)))</f>
        <v>59.658107046392153</v>
      </c>
      <c r="Q2">
        <f>$K$4-$K$1*$K$3*SQRT(($K$2)/(2-$K$2)*(1-(1-$K$2)^(2*A2)))</f>
        <v>59.341892953607847</v>
      </c>
    </row>
    <row r="3" spans="1:17" x14ac:dyDescent="0.3">
      <c r="A3">
        <v>2</v>
      </c>
      <c r="B3">
        <v>61.106900000000003</v>
      </c>
      <c r="C3">
        <v>60.225099999999998</v>
      </c>
      <c r="D3">
        <v>60.0777</v>
      </c>
      <c r="E3">
        <v>61.038400000000003</v>
      </c>
      <c r="F3">
        <v>60.07</v>
      </c>
      <c r="G3">
        <f t="shared" ref="G3:G66" si="0">_xlfn.STDEV.S(B3:F3)</f>
        <v>0.52367545961215511</v>
      </c>
      <c r="I3" t="s">
        <v>36</v>
      </c>
      <c r="J3">
        <f>D103</f>
        <v>0.39688093698923704</v>
      </c>
      <c r="K3">
        <f>D103</f>
        <v>0.39688093698923704</v>
      </c>
      <c r="L3">
        <v>2</v>
      </c>
      <c r="M3">
        <f t="shared" ref="M3:M66" si="1">$J$4+$J$1*$J$3*SQRT(($J$2)/(2-$J$2)*(1-(1-$J$2)^(2*A3)))</f>
        <v>59.668609683579952</v>
      </c>
      <c r="N3">
        <f t="shared" ref="N3:N66" si="2">$J$4-$J$1*$J$3*SQRT(($J$2)/(2-$J$2)*(1-(1-$J$2)^(2*A3)))</f>
        <v>59.331390316420048</v>
      </c>
      <c r="O3">
        <v>59.434039199999994</v>
      </c>
      <c r="P3">
        <f t="shared" ref="P3:P66" si="3">$K$4+$K$1*$K$3*SQRT(($K$2)/(2-$K$2)*(1-(1-$K$2)^(2*A3)))</f>
        <v>59.708636670964033</v>
      </c>
      <c r="Q3">
        <f t="shared" ref="Q3:Q66" si="4">$K$4-$K$1*$K$3*SQRT(($K$2)/(2-$K$2)*(1-(1-$K$2)^(2*A3)))</f>
        <v>59.291363329035967</v>
      </c>
    </row>
    <row r="4" spans="1:17" x14ac:dyDescent="0.3">
      <c r="A4">
        <v>3</v>
      </c>
      <c r="B4">
        <v>60.427300000000002</v>
      </c>
      <c r="C4">
        <v>60.0916</v>
      </c>
      <c r="D4">
        <v>59.5779</v>
      </c>
      <c r="E4">
        <v>59.667000000000002</v>
      </c>
      <c r="F4">
        <v>59.665199999999999</v>
      </c>
      <c r="G4">
        <f t="shared" si="0"/>
        <v>0.3629449338398329</v>
      </c>
      <c r="I4" t="s">
        <v>37</v>
      </c>
      <c r="J4">
        <v>59.5</v>
      </c>
      <c r="K4">
        <v>59.5</v>
      </c>
      <c r="L4">
        <v>3</v>
      </c>
      <c r="M4">
        <f t="shared" si="1"/>
        <v>59.696377016515299</v>
      </c>
      <c r="N4">
        <f t="shared" si="2"/>
        <v>59.303622983484701</v>
      </c>
      <c r="O4">
        <v>59.453172686399995</v>
      </c>
      <c r="P4">
        <f t="shared" si="3"/>
        <v>59.739305229822577</v>
      </c>
      <c r="Q4">
        <f t="shared" si="4"/>
        <v>59.260694770177423</v>
      </c>
    </row>
    <row r="5" spans="1:17" x14ac:dyDescent="0.3">
      <c r="A5">
        <v>4</v>
      </c>
      <c r="B5">
        <v>60.457299999999996</v>
      </c>
      <c r="C5">
        <v>60.156100000000002</v>
      </c>
      <c r="D5">
        <v>59.511000000000003</v>
      </c>
      <c r="E5">
        <v>60.530099999999997</v>
      </c>
      <c r="F5">
        <v>59.5017</v>
      </c>
      <c r="G5">
        <f t="shared" si="0"/>
        <v>0.49925962985204214</v>
      </c>
      <c r="L5">
        <v>4</v>
      </c>
      <c r="M5">
        <f t="shared" si="1"/>
        <v>59.716067993598848</v>
      </c>
      <c r="N5">
        <f t="shared" si="2"/>
        <v>59.283932006401152</v>
      </c>
      <c r="O5">
        <v>59.460863719108794</v>
      </c>
      <c r="P5">
        <f t="shared" si="3"/>
        <v>59.75971342408846</v>
      </c>
      <c r="Q5">
        <f t="shared" si="4"/>
        <v>59.24028657591154</v>
      </c>
    </row>
    <row r="6" spans="1:17" x14ac:dyDescent="0.3">
      <c r="A6">
        <v>5</v>
      </c>
      <c r="B6">
        <v>61.0794</v>
      </c>
      <c r="C6">
        <v>60.097000000000001</v>
      </c>
      <c r="D6">
        <v>59.872399999999999</v>
      </c>
      <c r="E6">
        <v>61.0229</v>
      </c>
      <c r="F6">
        <v>60.169800000000002</v>
      </c>
      <c r="G6">
        <f t="shared" si="0"/>
        <v>0.56149067668127817</v>
      </c>
      <c r="L6">
        <v>5</v>
      </c>
      <c r="M6">
        <f t="shared" si="1"/>
        <v>59.730637152449141</v>
      </c>
      <c r="N6">
        <f t="shared" si="2"/>
        <v>59.269362847550859</v>
      </c>
      <c r="O6">
        <v>59.515598044467325</v>
      </c>
      <c r="P6">
        <f t="shared" si="3"/>
        <v>59.773862606675152</v>
      </c>
      <c r="Q6">
        <f t="shared" si="4"/>
        <v>59.226137393324848</v>
      </c>
    </row>
    <row r="7" spans="1:17" x14ac:dyDescent="0.3">
      <c r="A7">
        <v>6</v>
      </c>
      <c r="B7">
        <v>60.7286</v>
      </c>
      <c r="C7">
        <v>60.662100000000002</v>
      </c>
      <c r="D7">
        <v>59.889200000000002</v>
      </c>
      <c r="E7">
        <v>60.115900000000003</v>
      </c>
      <c r="F7">
        <v>60.032899999999998</v>
      </c>
      <c r="G7">
        <f t="shared" si="0"/>
        <v>0.38333715316937383</v>
      </c>
      <c r="L7">
        <v>6</v>
      </c>
      <c r="M7">
        <f t="shared" si="1"/>
        <v>59.741679074605393</v>
      </c>
      <c r="N7">
        <f t="shared" si="2"/>
        <v>59.258320925394607</v>
      </c>
      <c r="O7">
        <v>59.565287104553171</v>
      </c>
      <c r="P7">
        <f t="shared" si="3"/>
        <v>59.783896904364056</v>
      </c>
      <c r="Q7">
        <f t="shared" si="4"/>
        <v>59.216103095635944</v>
      </c>
    </row>
    <row r="8" spans="1:17" x14ac:dyDescent="0.3">
      <c r="A8">
        <v>7</v>
      </c>
      <c r="B8">
        <v>60.170299999999997</v>
      </c>
      <c r="C8">
        <v>59.463700000000003</v>
      </c>
      <c r="D8">
        <v>58.837899999999998</v>
      </c>
      <c r="E8">
        <v>60.259700000000002</v>
      </c>
      <c r="F8">
        <v>59.642600000000002</v>
      </c>
      <c r="G8">
        <f t="shared" si="0"/>
        <v>0.57741447678422531</v>
      </c>
      <c r="L8">
        <v>7</v>
      </c>
      <c r="M8">
        <f t="shared" si="1"/>
        <v>59.750176013458862</v>
      </c>
      <c r="N8">
        <f t="shared" si="2"/>
        <v>59.249823986541138</v>
      </c>
      <c r="O8">
        <v>59.468544619647602</v>
      </c>
      <c r="P8">
        <f t="shared" si="3"/>
        <v>59.791112387336732</v>
      </c>
      <c r="Q8">
        <f t="shared" si="4"/>
        <v>59.208887612663268</v>
      </c>
    </row>
    <row r="9" spans="1:17" x14ac:dyDescent="0.3">
      <c r="A9">
        <v>8</v>
      </c>
      <c r="B9">
        <v>60.516500000000001</v>
      </c>
      <c r="C9">
        <v>59.726900000000001</v>
      </c>
      <c r="D9">
        <v>59.354399999999998</v>
      </c>
      <c r="E9">
        <v>60.472499999999997</v>
      </c>
      <c r="F9">
        <v>59.7791</v>
      </c>
      <c r="G9">
        <f t="shared" si="0"/>
        <v>0.50637738101143481</v>
      </c>
      <c r="L9">
        <v>8</v>
      </c>
      <c r="M9">
        <f t="shared" si="1"/>
        <v>59.756782181657385</v>
      </c>
      <c r="N9">
        <f t="shared" si="2"/>
        <v>59.243217818342615</v>
      </c>
      <c r="O9">
        <v>59.453363385234475</v>
      </c>
      <c r="P9">
        <f t="shared" si="3"/>
        <v>59.796348005674837</v>
      </c>
      <c r="Q9">
        <f t="shared" si="4"/>
        <v>59.203651994325163</v>
      </c>
    </row>
    <row r="10" spans="1:17" x14ac:dyDescent="0.3">
      <c r="A10">
        <v>9</v>
      </c>
      <c r="B10">
        <v>60.283299999999997</v>
      </c>
      <c r="C10">
        <v>60.021900000000002</v>
      </c>
      <c r="D10">
        <v>59.150199999999998</v>
      </c>
      <c r="E10">
        <v>59.585599999999999</v>
      </c>
      <c r="F10">
        <v>59.389200000000002</v>
      </c>
      <c r="G10">
        <f t="shared" si="0"/>
        <v>0.46228998799454835</v>
      </c>
      <c r="I10" t="s">
        <v>38</v>
      </c>
      <c r="L10">
        <v>9</v>
      </c>
      <c r="M10">
        <f t="shared" si="1"/>
        <v>59.761955817137377</v>
      </c>
      <c r="N10">
        <f t="shared" si="2"/>
        <v>59.238044182862623</v>
      </c>
      <c r="O10">
        <v>59.413042654998293</v>
      </c>
      <c r="P10">
        <f t="shared" si="3"/>
        <v>59.800170343492361</v>
      </c>
      <c r="Q10">
        <f t="shared" si="4"/>
        <v>59.199829656507639</v>
      </c>
    </row>
    <row r="11" spans="1:17" x14ac:dyDescent="0.3">
      <c r="A11">
        <v>10</v>
      </c>
      <c r="B11">
        <v>60.223100000000002</v>
      </c>
      <c r="C11">
        <v>59.809100000000001</v>
      </c>
      <c r="D11">
        <v>59.1907</v>
      </c>
      <c r="E11">
        <v>60.521099999999997</v>
      </c>
      <c r="F11">
        <v>59.820999999999998</v>
      </c>
      <c r="G11">
        <f t="shared" si="0"/>
        <v>0.50172804386440228</v>
      </c>
      <c r="I11" t="s">
        <v>39</v>
      </c>
      <c r="J11">
        <v>1</v>
      </c>
      <c r="L11">
        <v>10</v>
      </c>
      <c r="M11">
        <f t="shared" si="1"/>
        <v>59.766029099216702</v>
      </c>
      <c r="N11">
        <f t="shared" si="2"/>
        <v>59.233970900783298</v>
      </c>
      <c r="O11">
        <v>59.383471081883521</v>
      </c>
      <c r="P11">
        <f t="shared" si="3"/>
        <v>59.802972799364156</v>
      </c>
      <c r="Q11">
        <f t="shared" si="4"/>
        <v>59.197027200635844</v>
      </c>
    </row>
    <row r="12" spans="1:17" x14ac:dyDescent="0.3">
      <c r="A12">
        <v>11</v>
      </c>
      <c r="B12">
        <v>60.607799999999997</v>
      </c>
      <c r="C12">
        <v>59.689</v>
      </c>
      <c r="D12">
        <v>59.510399999999997</v>
      </c>
      <c r="E12">
        <v>60.459400000000002</v>
      </c>
      <c r="F12">
        <v>59.685299999999998</v>
      </c>
      <c r="G12">
        <f t="shared" si="0"/>
        <v>0.50385308573035525</v>
      </c>
      <c r="I12" t="s">
        <v>40</v>
      </c>
      <c r="J12">
        <v>400</v>
      </c>
      <c r="L12">
        <v>11</v>
      </c>
      <c r="M12">
        <f t="shared" si="1"/>
        <v>59.769248750553004</v>
      </c>
      <c r="N12">
        <f t="shared" si="2"/>
        <v>59.230751249446996</v>
      </c>
      <c r="O12">
        <v>59.400352627993009</v>
      </c>
      <c r="P12">
        <f t="shared" si="3"/>
        <v>59.805033700971514</v>
      </c>
      <c r="Q12">
        <f t="shared" si="4"/>
        <v>59.194966299028486</v>
      </c>
    </row>
    <row r="13" spans="1:17" x14ac:dyDescent="0.3">
      <c r="A13">
        <v>12</v>
      </c>
      <c r="B13">
        <v>60.058399999999999</v>
      </c>
      <c r="C13">
        <v>60.002400000000002</v>
      </c>
      <c r="D13">
        <v>59.283200000000001</v>
      </c>
      <c r="E13">
        <v>59.548000000000002</v>
      </c>
      <c r="F13">
        <v>59.433599999999998</v>
      </c>
      <c r="G13">
        <f t="shared" si="0"/>
        <v>0.34699007478600874</v>
      </c>
      <c r="I13" t="s">
        <v>41</v>
      </c>
      <c r="J13">
        <f>2*LN(1.0234*(2/PI()^0.5)*(J11^2)*J12)</f>
        <v>12.270754404264164</v>
      </c>
      <c r="L13">
        <v>12</v>
      </c>
      <c r="M13">
        <f t="shared" si="1"/>
        <v>59.771801291948208</v>
      </c>
      <c r="N13">
        <f t="shared" si="2"/>
        <v>59.228198708051792</v>
      </c>
      <c r="O13">
        <v>59.384771328469938</v>
      </c>
      <c r="P13">
        <f t="shared" si="3"/>
        <v>59.806552548123371</v>
      </c>
      <c r="Q13">
        <f t="shared" si="4"/>
        <v>59.193447451876629</v>
      </c>
    </row>
    <row r="14" spans="1:17" x14ac:dyDescent="0.3">
      <c r="A14">
        <v>13</v>
      </c>
      <c r="B14">
        <v>60.370199999999997</v>
      </c>
      <c r="C14">
        <v>59.926299999999998</v>
      </c>
      <c r="D14">
        <v>59.146999999999998</v>
      </c>
      <c r="E14">
        <v>60.491199999999999</v>
      </c>
      <c r="F14">
        <v>59.708500000000001</v>
      </c>
      <c r="G14">
        <f t="shared" si="0"/>
        <v>0.54103538978517818</v>
      </c>
      <c r="I14" t="s">
        <v>42</v>
      </c>
      <c r="J14">
        <f>(1.0234*J11^2)/(J13-LN(J13))</f>
        <v>0.1048185857296909</v>
      </c>
      <c r="L14">
        <v>13</v>
      </c>
      <c r="M14">
        <f t="shared" si="1"/>
        <v>59.77382959756892</v>
      </c>
      <c r="N14">
        <f t="shared" si="2"/>
        <v>59.22617040243108</v>
      </c>
      <c r="O14">
        <v>59.353147741783438</v>
      </c>
      <c r="P14">
        <f t="shared" si="3"/>
        <v>59.807673662034773</v>
      </c>
      <c r="Q14">
        <f t="shared" si="4"/>
        <v>59.192326337965227</v>
      </c>
    </row>
    <row r="15" spans="1:17" x14ac:dyDescent="0.3">
      <c r="A15">
        <v>14</v>
      </c>
      <c r="B15">
        <v>60.770899999999997</v>
      </c>
      <c r="C15">
        <v>60.0212</v>
      </c>
      <c r="D15">
        <v>59.974400000000003</v>
      </c>
      <c r="E15">
        <v>60.836799999999997</v>
      </c>
      <c r="F15">
        <v>59.767600000000002</v>
      </c>
      <c r="G15">
        <f t="shared" si="0"/>
        <v>0.49339696188768489</v>
      </c>
      <c r="I15" t="s">
        <v>43</v>
      </c>
      <c r="J15">
        <f>(J13-LN(J13))^0.5-J14</f>
        <v>3.0198471025946256</v>
      </c>
      <c r="L15">
        <v>14</v>
      </c>
      <c r="M15">
        <f t="shared" si="1"/>
        <v>59.775444199898054</v>
      </c>
      <c r="N15">
        <f t="shared" si="2"/>
        <v>59.224555800101946</v>
      </c>
      <c r="O15">
        <v>59.43577429212624</v>
      </c>
      <c r="P15">
        <f t="shared" si="3"/>
        <v>59.808502137690965</v>
      </c>
      <c r="Q15">
        <f t="shared" si="4"/>
        <v>59.191497862309035</v>
      </c>
    </row>
    <row r="16" spans="1:17" x14ac:dyDescent="0.3">
      <c r="A16">
        <v>15</v>
      </c>
      <c r="B16">
        <v>60.221299999999999</v>
      </c>
      <c r="C16">
        <v>59.915300000000002</v>
      </c>
      <c r="D16">
        <v>59.120100000000001</v>
      </c>
      <c r="E16">
        <v>59.583399999999997</v>
      </c>
      <c r="F16">
        <v>59.632399999999997</v>
      </c>
      <c r="G16">
        <f t="shared" si="0"/>
        <v>0.41000178658147346</v>
      </c>
      <c r="I16" t="s">
        <v>45</v>
      </c>
      <c r="J16">
        <v>3</v>
      </c>
      <c r="L16">
        <v>15</v>
      </c>
      <c r="M16">
        <f t="shared" si="1"/>
        <v>59.776731261895144</v>
      </c>
      <c r="N16">
        <f t="shared" si="2"/>
        <v>59.223268738104856</v>
      </c>
      <c r="O16">
        <v>59.393789611273448</v>
      </c>
      <c r="P16">
        <f t="shared" si="3"/>
        <v>59.809114870935986</v>
      </c>
      <c r="Q16">
        <f t="shared" si="4"/>
        <v>59.190885129064014</v>
      </c>
    </row>
    <row r="17" spans="1:17" x14ac:dyDescent="0.3">
      <c r="A17">
        <v>16</v>
      </c>
      <c r="B17">
        <v>60.133099999999999</v>
      </c>
      <c r="C17">
        <v>59.7331</v>
      </c>
      <c r="D17">
        <v>59.073700000000002</v>
      </c>
      <c r="E17">
        <v>60.590499999999999</v>
      </c>
      <c r="F17">
        <v>60.035200000000003</v>
      </c>
      <c r="G17">
        <f t="shared" si="0"/>
        <v>0.56106406229591876</v>
      </c>
      <c r="I17" t="s">
        <v>44</v>
      </c>
      <c r="J17">
        <f>1/J16*(1.2277*(J15)^2-2.835+9.74*(J15)^(-2))+1/2*(1-J14)</f>
        <v>3.5905990697703829</v>
      </c>
      <c r="L17">
        <v>16</v>
      </c>
      <c r="M17">
        <f t="shared" si="1"/>
        <v>59.777758344263916</v>
      </c>
      <c r="N17">
        <f t="shared" si="2"/>
        <v>59.222241655736084</v>
      </c>
      <c r="O17">
        <v>59.351217692974082</v>
      </c>
      <c r="P17">
        <f t="shared" si="3"/>
        <v>59.80956832017565</v>
      </c>
      <c r="Q17">
        <f t="shared" si="4"/>
        <v>59.19043167982435</v>
      </c>
    </row>
    <row r="18" spans="1:17" x14ac:dyDescent="0.3">
      <c r="A18">
        <v>17</v>
      </c>
      <c r="B18">
        <v>60.824399999999997</v>
      </c>
      <c r="C18">
        <v>60.131999999999998</v>
      </c>
      <c r="D18">
        <v>59.6342</v>
      </c>
      <c r="E18">
        <v>60.743200000000002</v>
      </c>
      <c r="F18">
        <v>59.721499999999999</v>
      </c>
      <c r="G18">
        <f t="shared" si="0"/>
        <v>0.55633754861594586</v>
      </c>
      <c r="L18">
        <v>17</v>
      </c>
      <c r="M18">
        <f t="shared" si="1"/>
        <v>59.778578663408346</v>
      </c>
      <c r="N18">
        <f t="shared" si="2"/>
        <v>59.221421336591654</v>
      </c>
      <c r="O18">
        <v>59.388854339808525</v>
      </c>
      <c r="P18">
        <f t="shared" si="3"/>
        <v>59.809904043381692</v>
      </c>
      <c r="Q18">
        <f t="shared" si="4"/>
        <v>59.190095956618308</v>
      </c>
    </row>
    <row r="19" spans="1:17" x14ac:dyDescent="0.3">
      <c r="A19">
        <v>18</v>
      </c>
      <c r="B19">
        <v>60.594999999999999</v>
      </c>
      <c r="C19">
        <v>60.5702</v>
      </c>
      <c r="D19">
        <v>59.8446</v>
      </c>
      <c r="E19">
        <v>60.217799999999997</v>
      </c>
      <c r="F19">
        <v>60.027500000000003</v>
      </c>
      <c r="G19">
        <f t="shared" si="0"/>
        <v>0.33031806187370299</v>
      </c>
      <c r="L19">
        <v>18</v>
      </c>
      <c r="M19">
        <f t="shared" si="1"/>
        <v>59.779234286616393</v>
      </c>
      <c r="N19">
        <f t="shared" si="2"/>
        <v>59.220765713383607</v>
      </c>
      <c r="O19">
        <v>59.44946851261399</v>
      </c>
      <c r="P19">
        <f t="shared" si="3"/>
        <v>59.810152687490891</v>
      </c>
      <c r="Q19">
        <f t="shared" si="4"/>
        <v>59.189847312509109</v>
      </c>
    </row>
    <row r="20" spans="1:17" x14ac:dyDescent="0.3">
      <c r="A20">
        <v>19</v>
      </c>
      <c r="B20">
        <v>60.151899999999998</v>
      </c>
      <c r="C20">
        <v>59.484900000000003</v>
      </c>
      <c r="D20">
        <v>59.071899999999999</v>
      </c>
      <c r="E20">
        <v>60.287500000000001</v>
      </c>
      <c r="F20">
        <v>59.435400000000001</v>
      </c>
      <c r="G20">
        <f t="shared" si="0"/>
        <v>0.51459326851407572</v>
      </c>
      <c r="L20">
        <v>19</v>
      </c>
      <c r="M20">
        <f t="shared" si="1"/>
        <v>59.779758561163121</v>
      </c>
      <c r="N20">
        <f t="shared" si="2"/>
        <v>59.220241438836879</v>
      </c>
      <c r="O20">
        <v>59.399251900436326</v>
      </c>
      <c r="P20">
        <f t="shared" si="3"/>
        <v>59.810336884009203</v>
      </c>
      <c r="Q20">
        <f t="shared" si="4"/>
        <v>59.189663115990797</v>
      </c>
    </row>
    <row r="21" spans="1:17" x14ac:dyDescent="0.3">
      <c r="A21">
        <v>20</v>
      </c>
      <c r="B21">
        <v>60.732599999999998</v>
      </c>
      <c r="C21">
        <v>59.999699999999997</v>
      </c>
      <c r="D21">
        <v>59.576700000000002</v>
      </c>
      <c r="E21">
        <v>60.825499999999998</v>
      </c>
      <c r="F21">
        <v>60.111800000000002</v>
      </c>
      <c r="G21">
        <f t="shared" si="0"/>
        <v>0.52420952204247329</v>
      </c>
      <c r="L21">
        <v>20</v>
      </c>
      <c r="M21">
        <f t="shared" si="1"/>
        <v>59.780177980382597</v>
      </c>
      <c r="N21">
        <f t="shared" si="2"/>
        <v>59.219822019617403</v>
      </c>
      <c r="O21">
        <v>59.422852497678299</v>
      </c>
      <c r="P21">
        <f t="shared" si="3"/>
        <v>59.810473362223163</v>
      </c>
      <c r="Q21">
        <f t="shared" si="4"/>
        <v>59.189526637776837</v>
      </c>
    </row>
    <row r="22" spans="1:17" x14ac:dyDescent="0.3">
      <c r="A22">
        <v>21</v>
      </c>
      <c r="B22">
        <v>60.444200000000002</v>
      </c>
      <c r="C22">
        <v>60.279800000000002</v>
      </c>
      <c r="D22">
        <v>59.372100000000003</v>
      </c>
      <c r="E22">
        <v>59.849600000000002</v>
      </c>
      <c r="F22">
        <v>59.671300000000002</v>
      </c>
      <c r="G22">
        <f t="shared" si="0"/>
        <v>0.43908602232364397</v>
      </c>
      <c r="I22" t="s">
        <v>46</v>
      </c>
      <c r="L22">
        <v>21</v>
      </c>
      <c r="M22">
        <f t="shared" si="1"/>
        <v>59.780513629256617</v>
      </c>
      <c r="N22">
        <f t="shared" si="2"/>
        <v>59.219486370743383</v>
      </c>
      <c r="O22">
        <v>59.416102415487082</v>
      </c>
      <c r="P22">
        <f t="shared" si="3"/>
        <v>59.810574497679852</v>
      </c>
      <c r="Q22">
        <f t="shared" si="4"/>
        <v>59.189425502320148</v>
      </c>
    </row>
    <row r="23" spans="1:17" x14ac:dyDescent="0.3">
      <c r="A23">
        <v>22</v>
      </c>
      <c r="B23">
        <v>60.558</v>
      </c>
      <c r="C23">
        <v>60.230800000000002</v>
      </c>
      <c r="D23">
        <v>59.589100000000002</v>
      </c>
      <c r="E23">
        <v>60.629399999999997</v>
      </c>
      <c r="F23">
        <v>59.579500000000003</v>
      </c>
      <c r="G23">
        <f t="shared" si="0"/>
        <v>0.50930570682056753</v>
      </c>
      <c r="I23" t="s">
        <v>47</v>
      </c>
      <c r="J23">
        <v>19.30564</v>
      </c>
      <c r="L23">
        <v>22</v>
      </c>
      <c r="M23">
        <f t="shared" si="1"/>
        <v>59.780782311808068</v>
      </c>
      <c r="N23">
        <f t="shared" si="2"/>
        <v>59.219217688191932</v>
      </c>
      <c r="O23">
        <v>59.4391110942273</v>
      </c>
      <c r="P23">
        <f t="shared" si="3"/>
        <v>59.810649450266148</v>
      </c>
      <c r="Q23">
        <f t="shared" si="4"/>
        <v>59.189350549733852</v>
      </c>
    </row>
    <row r="24" spans="1:17" x14ac:dyDescent="0.3">
      <c r="A24">
        <v>23</v>
      </c>
      <c r="B24">
        <v>60.545200000000001</v>
      </c>
      <c r="C24">
        <v>59.662999999999997</v>
      </c>
      <c r="D24">
        <v>59.530099999999997</v>
      </c>
      <c r="E24">
        <v>60.4405</v>
      </c>
      <c r="F24">
        <v>59.717300000000002</v>
      </c>
      <c r="G24">
        <f t="shared" si="0"/>
        <v>0.47524166168382298</v>
      </c>
      <c r="I24" t="s">
        <v>48</v>
      </c>
      <c r="J24">
        <v>9.8766099999999994</v>
      </c>
      <c r="L24">
        <v>23</v>
      </c>
      <c r="M24">
        <f t="shared" si="1"/>
        <v>59.780997435083108</v>
      </c>
      <c r="N24">
        <f t="shared" si="2"/>
        <v>59.219002564916892</v>
      </c>
      <c r="O24">
        <v>59.451212618695067</v>
      </c>
      <c r="P24">
        <f t="shared" si="3"/>
        <v>59.810705002522127</v>
      </c>
      <c r="Q24">
        <f t="shared" si="4"/>
        <v>59.189294997477873</v>
      </c>
    </row>
    <row r="25" spans="1:17" x14ac:dyDescent="0.3">
      <c r="A25">
        <v>24</v>
      </c>
      <c r="B25">
        <v>60.181199999999997</v>
      </c>
      <c r="C25">
        <v>60.158499999999997</v>
      </c>
      <c r="D25">
        <v>59.454999999999998</v>
      </c>
      <c r="E25">
        <v>59.831099999999999</v>
      </c>
      <c r="F25">
        <v>59.584899999999998</v>
      </c>
      <c r="G25">
        <f t="shared" si="0"/>
        <v>0.32833557985695</v>
      </c>
      <c r="I25" t="s">
        <v>49</v>
      </c>
      <c r="J25">
        <v>6.7336</v>
      </c>
      <c r="L25">
        <v>24</v>
      </c>
      <c r="M25">
        <f t="shared" si="1"/>
        <v>59.781169705274387</v>
      </c>
      <c r="N25">
        <f t="shared" si="2"/>
        <v>59.218830294725613</v>
      </c>
      <c r="O25">
        <v>59.451716340408623</v>
      </c>
      <c r="P25">
        <f t="shared" si="3"/>
        <v>59.810746178166156</v>
      </c>
      <c r="Q25">
        <f t="shared" si="4"/>
        <v>59.189253821833844</v>
      </c>
    </row>
    <row r="26" spans="1:17" x14ac:dyDescent="0.3">
      <c r="A26">
        <v>25</v>
      </c>
      <c r="B26">
        <v>60.465600000000002</v>
      </c>
      <c r="C26">
        <v>59.752099999999999</v>
      </c>
      <c r="D26">
        <v>59.229599999999998</v>
      </c>
      <c r="E26">
        <v>60.378399999999999</v>
      </c>
      <c r="F26">
        <v>59.581600000000002</v>
      </c>
      <c r="G26">
        <f t="shared" si="0"/>
        <v>0.52908893203317053</v>
      </c>
      <c r="I26" t="s">
        <v>50</v>
      </c>
      <c r="J26">
        <v>5.1620999999999997</v>
      </c>
      <c r="L26">
        <v>25</v>
      </c>
      <c r="M26">
        <f t="shared" si="1"/>
        <v>59.781307677808805</v>
      </c>
      <c r="N26">
        <f t="shared" si="2"/>
        <v>59.218692322191195</v>
      </c>
      <c r="O26">
        <v>59.422174867134281</v>
      </c>
      <c r="P26">
        <f t="shared" si="3"/>
        <v>59.810776699014589</v>
      </c>
      <c r="Q26">
        <f t="shared" si="4"/>
        <v>59.189223300985411</v>
      </c>
    </row>
    <row r="27" spans="1:17" x14ac:dyDescent="0.3">
      <c r="A27">
        <v>26</v>
      </c>
      <c r="B27">
        <v>60.217100000000002</v>
      </c>
      <c r="C27">
        <v>59.7928</v>
      </c>
      <c r="D27">
        <v>59.199199999999998</v>
      </c>
      <c r="E27">
        <v>60.1462</v>
      </c>
      <c r="F27">
        <v>59.470599999999997</v>
      </c>
      <c r="G27">
        <f t="shared" si="0"/>
        <v>0.43510962067047143</v>
      </c>
      <c r="I27" t="s">
        <v>51</v>
      </c>
      <c r="J27">
        <v>4.2191999999999998</v>
      </c>
      <c r="L27">
        <v>26</v>
      </c>
      <c r="M27">
        <f t="shared" si="1"/>
        <v>59.781418193243894</v>
      </c>
      <c r="N27">
        <f t="shared" si="2"/>
        <v>59.218581806756106</v>
      </c>
      <c r="O27">
        <v>59.392519209805414</v>
      </c>
      <c r="P27">
        <f t="shared" si="3"/>
        <v>59.810799322825979</v>
      </c>
      <c r="Q27">
        <f t="shared" si="4"/>
        <v>59.189200677174021</v>
      </c>
    </row>
    <row r="28" spans="1:17" x14ac:dyDescent="0.3">
      <c r="A28">
        <v>27</v>
      </c>
      <c r="B28">
        <v>60.679000000000002</v>
      </c>
      <c r="C28">
        <v>60.031199999999998</v>
      </c>
      <c r="D28">
        <v>59.676000000000002</v>
      </c>
      <c r="E28">
        <v>60.694600000000001</v>
      </c>
      <c r="F28">
        <v>59.7498</v>
      </c>
      <c r="G28">
        <f t="shared" si="0"/>
        <v>0.4934775496413189</v>
      </c>
      <c r="I28" t="s">
        <v>52</v>
      </c>
      <c r="J28">
        <v>3.5905900000000002</v>
      </c>
      <c r="L28">
        <v>27</v>
      </c>
      <c r="M28">
        <f t="shared" si="1"/>
        <v>59.781506723447144</v>
      </c>
      <c r="N28">
        <f t="shared" si="2"/>
        <v>59.218493276552856</v>
      </c>
      <c r="O28">
        <v>59.430222154901294</v>
      </c>
      <c r="P28">
        <f t="shared" si="3"/>
        <v>59.81081609326958</v>
      </c>
      <c r="Q28">
        <f t="shared" si="4"/>
        <v>59.18918390673042</v>
      </c>
    </row>
    <row r="29" spans="1:17" x14ac:dyDescent="0.3">
      <c r="A29">
        <v>28</v>
      </c>
      <c r="B29">
        <v>60.285600000000002</v>
      </c>
      <c r="C29">
        <v>60.5364</v>
      </c>
      <c r="D29">
        <v>59.428400000000003</v>
      </c>
      <c r="E29">
        <v>59.7468</v>
      </c>
      <c r="F29">
        <v>59.999400000000001</v>
      </c>
      <c r="G29">
        <f t="shared" si="0"/>
        <v>0.43592636075373947</v>
      </c>
      <c r="L29">
        <v>28</v>
      </c>
      <c r="M29">
        <f t="shared" si="1"/>
        <v>59.781577647014906</v>
      </c>
      <c r="N29">
        <f t="shared" si="2"/>
        <v>59.218422352985094</v>
      </c>
      <c r="O29">
        <v>59.429979808299422</v>
      </c>
      <c r="P29">
        <f t="shared" si="3"/>
        <v>59.810828524967583</v>
      </c>
      <c r="Q29">
        <f t="shared" si="4"/>
        <v>59.189171475032417</v>
      </c>
    </row>
    <row r="30" spans="1:17" x14ac:dyDescent="0.3">
      <c r="A30">
        <v>29</v>
      </c>
      <c r="B30">
        <v>60.128700000000002</v>
      </c>
      <c r="C30">
        <v>59.5274</v>
      </c>
      <c r="D30">
        <v>58.826700000000002</v>
      </c>
      <c r="E30">
        <v>60.108899999999998</v>
      </c>
      <c r="F30">
        <v>59.313800000000001</v>
      </c>
      <c r="G30">
        <f t="shared" si="0"/>
        <v>0.55269587930434139</v>
      </c>
      <c r="L30">
        <v>29</v>
      </c>
      <c r="M30">
        <f t="shared" si="1"/>
        <v>59.781634468708255</v>
      </c>
      <c r="N30">
        <f t="shared" si="2"/>
        <v>59.218365531291745</v>
      </c>
      <c r="O30">
        <v>59.349743593795601</v>
      </c>
      <c r="P30">
        <f t="shared" si="3"/>
        <v>59.810837740525471</v>
      </c>
      <c r="Q30">
        <f t="shared" si="4"/>
        <v>59.189162259474529</v>
      </c>
    </row>
    <row r="31" spans="1:17" x14ac:dyDescent="0.3">
      <c r="A31">
        <v>30</v>
      </c>
      <c r="B31">
        <v>60.330100000000002</v>
      </c>
      <c r="C31">
        <v>59.691699999999997</v>
      </c>
      <c r="D31">
        <v>59.601399999999998</v>
      </c>
      <c r="E31">
        <v>60.399799999999999</v>
      </c>
      <c r="F31">
        <v>59.7271</v>
      </c>
      <c r="G31">
        <f t="shared" si="0"/>
        <v>0.38233535933784718</v>
      </c>
      <c r="L31">
        <v>30</v>
      </c>
      <c r="M31">
        <f t="shared" si="1"/>
        <v>59.781679994485842</v>
      </c>
      <c r="N31">
        <f t="shared" si="2"/>
        <v>59.218320005514158</v>
      </c>
      <c r="O31">
        <v>59.383213895820788</v>
      </c>
      <c r="P31">
        <f t="shared" si="3"/>
        <v>59.81084457203572</v>
      </c>
      <c r="Q31">
        <f t="shared" si="4"/>
        <v>59.18915542796428</v>
      </c>
    </row>
    <row r="32" spans="1:17" x14ac:dyDescent="0.3">
      <c r="A32">
        <v>31</v>
      </c>
      <c r="B32">
        <v>60.087899999999998</v>
      </c>
      <c r="C32">
        <v>60.096299999999999</v>
      </c>
      <c r="D32">
        <v>59.074800000000003</v>
      </c>
      <c r="E32">
        <v>59.528700000000001</v>
      </c>
      <c r="F32">
        <v>59.509300000000003</v>
      </c>
      <c r="G32">
        <f t="shared" si="0"/>
        <v>0.43470205888631136</v>
      </c>
      <c r="L32">
        <v>31</v>
      </c>
      <c r="M32">
        <f t="shared" si="1"/>
        <v>59.781716471247016</v>
      </c>
      <c r="N32">
        <f t="shared" si="2"/>
        <v>59.218283528752984</v>
      </c>
      <c r="O32">
        <v>59.342194847676623</v>
      </c>
      <c r="P32">
        <f t="shared" si="3"/>
        <v>59.810849636280828</v>
      </c>
      <c r="Q32">
        <f t="shared" si="4"/>
        <v>59.189150363719172</v>
      </c>
    </row>
    <row r="33" spans="1:17" x14ac:dyDescent="0.3">
      <c r="A33">
        <v>32</v>
      </c>
      <c r="B33">
        <v>60.072699999999998</v>
      </c>
      <c r="C33">
        <v>59.9255</v>
      </c>
      <c r="D33">
        <v>59.026499999999999</v>
      </c>
      <c r="E33">
        <v>60.218499999999999</v>
      </c>
      <c r="F33">
        <v>59.355400000000003</v>
      </c>
      <c r="G33">
        <f t="shared" si="0"/>
        <v>0.50719937105639157</v>
      </c>
      <c r="L33">
        <v>32</v>
      </c>
      <c r="M33">
        <f t="shared" si="1"/>
        <v>59.781745698482467</v>
      </c>
      <c r="N33">
        <f t="shared" si="2"/>
        <v>59.218254301517533</v>
      </c>
      <c r="O33">
        <v>59.300207432935629</v>
      </c>
      <c r="P33">
        <f t="shared" si="3"/>
        <v>59.810853390458824</v>
      </c>
      <c r="Q33">
        <f t="shared" si="4"/>
        <v>59.189146609541176</v>
      </c>
    </row>
    <row r="34" spans="1:17" x14ac:dyDescent="0.3">
      <c r="A34">
        <v>33</v>
      </c>
      <c r="B34">
        <v>60.497999999999998</v>
      </c>
      <c r="C34">
        <v>59.767499999999998</v>
      </c>
      <c r="D34">
        <v>59.388300000000001</v>
      </c>
      <c r="E34">
        <v>60.524299999999997</v>
      </c>
      <c r="F34">
        <v>59.789499999999997</v>
      </c>
      <c r="G34">
        <f t="shared" si="0"/>
        <v>0.49880555530186182</v>
      </c>
      <c r="L34">
        <v>33</v>
      </c>
      <c r="M34">
        <f t="shared" si="1"/>
        <v>59.78176911753259</v>
      </c>
      <c r="N34">
        <f t="shared" si="2"/>
        <v>59.21823088246741</v>
      </c>
      <c r="O34">
        <v>59.311923744355191</v>
      </c>
      <c r="P34">
        <f t="shared" si="3"/>
        <v>59.810856173480545</v>
      </c>
      <c r="Q34">
        <f t="shared" si="4"/>
        <v>59.189143826519455</v>
      </c>
    </row>
    <row r="35" spans="1:17" x14ac:dyDescent="0.3">
      <c r="A35">
        <v>34</v>
      </c>
      <c r="B35">
        <v>59.4544</v>
      </c>
      <c r="C35">
        <v>60.015999999999998</v>
      </c>
      <c r="D35">
        <v>59.164400000000001</v>
      </c>
      <c r="E35">
        <v>59.392499999999998</v>
      </c>
      <c r="F35">
        <v>59.582299999999996</v>
      </c>
      <c r="G35">
        <f t="shared" si="0"/>
        <v>0.31499596346619979</v>
      </c>
      <c r="L35">
        <v>34</v>
      </c>
      <c r="M35">
        <f t="shared" si="1"/>
        <v>59.781787882978122</v>
      </c>
      <c r="N35">
        <f t="shared" si="2"/>
        <v>59.218212117021878</v>
      </c>
      <c r="O35">
        <v>59.29230308635595</v>
      </c>
      <c r="P35">
        <f t="shared" si="3"/>
        <v>59.810858236576905</v>
      </c>
      <c r="Q35">
        <f t="shared" si="4"/>
        <v>59.189141763423095</v>
      </c>
    </row>
    <row r="36" spans="1:17" x14ac:dyDescent="0.3">
      <c r="A36">
        <v>35</v>
      </c>
      <c r="B36">
        <v>60.113900000000001</v>
      </c>
      <c r="C36">
        <v>59.641300000000001</v>
      </c>
      <c r="D36">
        <v>58.720399999999998</v>
      </c>
      <c r="E36">
        <v>60.139099999999999</v>
      </c>
      <c r="F36">
        <v>59.104100000000003</v>
      </c>
      <c r="G36">
        <f t="shared" si="0"/>
        <v>0.62454503280388063</v>
      </c>
      <c r="L36">
        <v>35</v>
      </c>
      <c r="M36">
        <f t="shared" si="1"/>
        <v>59.781802919761567</v>
      </c>
      <c r="N36">
        <f t="shared" si="2"/>
        <v>59.218197080238433</v>
      </c>
      <c r="O36">
        <v>59.216239975870607</v>
      </c>
      <c r="P36">
        <f t="shared" si="3"/>
        <v>59.810859765984731</v>
      </c>
      <c r="Q36">
        <f t="shared" si="4"/>
        <v>59.189140234015269</v>
      </c>
    </row>
    <row r="37" spans="1:17" x14ac:dyDescent="0.3">
      <c r="A37">
        <v>36</v>
      </c>
      <c r="B37">
        <v>60.521999999999998</v>
      </c>
      <c r="C37">
        <v>60.179499999999997</v>
      </c>
      <c r="D37">
        <v>59.640099999999997</v>
      </c>
      <c r="E37">
        <v>60.554400000000001</v>
      </c>
      <c r="F37">
        <v>59.851900000000001</v>
      </c>
      <c r="G37">
        <f t="shared" si="0"/>
        <v>0.40362555295719404</v>
      </c>
      <c r="L37">
        <v>36</v>
      </c>
      <c r="M37">
        <f t="shared" si="1"/>
        <v>59.781814968905358</v>
      </c>
      <c r="N37">
        <f t="shared" si="2"/>
        <v>59.218185031094642</v>
      </c>
      <c r="O37">
        <v>59.272613359079813</v>
      </c>
      <c r="P37">
        <f t="shared" si="3"/>
        <v>59.810860899762012</v>
      </c>
      <c r="Q37">
        <f t="shared" si="4"/>
        <v>59.189139100237988</v>
      </c>
    </row>
    <row r="38" spans="1:17" x14ac:dyDescent="0.3">
      <c r="A38">
        <v>37</v>
      </c>
      <c r="B38">
        <v>59.7652</v>
      </c>
      <c r="C38">
        <v>59.819499999999998</v>
      </c>
      <c r="D38">
        <v>58.989400000000003</v>
      </c>
      <c r="E38">
        <v>59.115600000000001</v>
      </c>
      <c r="F38">
        <v>59.3309</v>
      </c>
      <c r="G38">
        <f t="shared" si="0"/>
        <v>0.37533882959267462</v>
      </c>
      <c r="L38">
        <v>37</v>
      </c>
      <c r="M38">
        <f t="shared" si="1"/>
        <v>59.78182462411209</v>
      </c>
      <c r="N38">
        <f t="shared" si="2"/>
        <v>59.21817537588791</v>
      </c>
      <c r="O38">
        <v>59.234945982322202</v>
      </c>
      <c r="P38">
        <f t="shared" si="3"/>
        <v>59.81086174025225</v>
      </c>
      <c r="Q38">
        <f t="shared" si="4"/>
        <v>59.18913825974775</v>
      </c>
    </row>
    <row r="39" spans="1:17" x14ac:dyDescent="0.3">
      <c r="A39">
        <v>38</v>
      </c>
      <c r="B39">
        <v>59.966500000000003</v>
      </c>
      <c r="C39">
        <v>59.4009</v>
      </c>
      <c r="D39">
        <v>58.595700000000001</v>
      </c>
      <c r="E39">
        <v>59.941699999999997</v>
      </c>
      <c r="F39">
        <v>59.295400000000001</v>
      </c>
      <c r="G39">
        <f t="shared" si="0"/>
        <v>0.5621800405564038</v>
      </c>
      <c r="L39">
        <v>38</v>
      </c>
      <c r="M39">
        <f t="shared" si="1"/>
        <v>59.78183236107099</v>
      </c>
      <c r="N39">
        <f t="shared" si="2"/>
        <v>59.21816763892901</v>
      </c>
      <c r="O39">
        <v>59.149926266673347</v>
      </c>
      <c r="P39">
        <f t="shared" si="3"/>
        <v>59.810862363323842</v>
      </c>
      <c r="Q39">
        <f t="shared" si="4"/>
        <v>59.189137636676158</v>
      </c>
    </row>
    <row r="40" spans="1:17" x14ac:dyDescent="0.3">
      <c r="A40">
        <v>39</v>
      </c>
      <c r="B40">
        <v>60.314999999999998</v>
      </c>
      <c r="C40">
        <v>59.781300000000002</v>
      </c>
      <c r="D40">
        <v>59.349200000000003</v>
      </c>
      <c r="E40">
        <v>60.498399999999997</v>
      </c>
      <c r="F40">
        <v>59.509799999999998</v>
      </c>
      <c r="G40">
        <f t="shared" si="0"/>
        <v>0.49990128825598945</v>
      </c>
      <c r="L40">
        <v>39</v>
      </c>
      <c r="M40">
        <f t="shared" si="1"/>
        <v>59.781838560927881</v>
      </c>
      <c r="N40">
        <f t="shared" si="2"/>
        <v>59.218161439072119</v>
      </c>
      <c r="O40">
        <v>59.176429673205789</v>
      </c>
      <c r="P40">
        <f t="shared" si="3"/>
        <v>59.810862825219097</v>
      </c>
      <c r="Q40">
        <f t="shared" si="4"/>
        <v>59.189137174780903</v>
      </c>
    </row>
    <row r="41" spans="1:17" x14ac:dyDescent="0.3">
      <c r="A41">
        <v>40</v>
      </c>
      <c r="B41">
        <v>60.215200000000003</v>
      </c>
      <c r="C41">
        <v>60.528700000000001</v>
      </c>
      <c r="D41">
        <v>59.492800000000003</v>
      </c>
      <c r="E41">
        <v>59.503300000000003</v>
      </c>
      <c r="F41">
        <v>59.549100000000003</v>
      </c>
      <c r="G41">
        <f t="shared" si="0"/>
        <v>0.48270915363187311</v>
      </c>
      <c r="L41">
        <v>40</v>
      </c>
      <c r="M41">
        <f t="shared" si="1"/>
        <v>59.781843529083311</v>
      </c>
      <c r="N41">
        <f t="shared" si="2"/>
        <v>59.218156470916689</v>
      </c>
      <c r="O41">
        <v>59.21850692666942</v>
      </c>
      <c r="P41">
        <f t="shared" si="3"/>
        <v>59.810863167631304</v>
      </c>
      <c r="Q41">
        <f t="shared" si="4"/>
        <v>59.189136832368696</v>
      </c>
    </row>
    <row r="42" spans="1:17" x14ac:dyDescent="0.3">
      <c r="A42">
        <v>41</v>
      </c>
      <c r="B42">
        <v>59.998199999999997</v>
      </c>
      <c r="C42">
        <v>59.457999999999998</v>
      </c>
      <c r="D42">
        <v>58.821199999999997</v>
      </c>
      <c r="E42">
        <v>60.116599999999998</v>
      </c>
      <c r="F42">
        <v>59.435600000000001</v>
      </c>
      <c r="G42">
        <f t="shared" si="0"/>
        <v>0.51801360213801317</v>
      </c>
      <c r="L42">
        <v>41</v>
      </c>
      <c r="M42">
        <f t="shared" si="1"/>
        <v>59.781847510250287</v>
      </c>
      <c r="N42">
        <f t="shared" si="2"/>
        <v>59.218152489749713</v>
      </c>
      <c r="O42">
        <v>59.165665105422391</v>
      </c>
      <c r="P42">
        <f t="shared" si="3"/>
        <v>59.810863421468426</v>
      </c>
      <c r="Q42">
        <f t="shared" si="4"/>
        <v>59.189136578531574</v>
      </c>
    </row>
    <row r="43" spans="1:17" x14ac:dyDescent="0.3">
      <c r="A43">
        <v>42</v>
      </c>
      <c r="B43">
        <v>60.529699999999998</v>
      </c>
      <c r="C43">
        <v>59.932000000000002</v>
      </c>
      <c r="D43">
        <v>59.472900000000003</v>
      </c>
      <c r="E43">
        <v>60.589500000000001</v>
      </c>
      <c r="F43">
        <v>59.849800000000002</v>
      </c>
      <c r="G43">
        <f t="shared" si="0"/>
        <v>0.47569700125184589</v>
      </c>
      <c r="L43">
        <v>42</v>
      </c>
      <c r="M43">
        <f t="shared" si="1"/>
        <v>59.78185070051692</v>
      </c>
      <c r="N43">
        <f t="shared" si="2"/>
        <v>59.21814929948308</v>
      </c>
      <c r="O43">
        <v>59.206527346401209</v>
      </c>
      <c r="P43">
        <f t="shared" si="3"/>
        <v>59.810863609643079</v>
      </c>
      <c r="Q43">
        <f t="shared" si="4"/>
        <v>59.189136390356921</v>
      </c>
    </row>
    <row r="44" spans="1:17" x14ac:dyDescent="0.3">
      <c r="A44">
        <v>43</v>
      </c>
      <c r="B44">
        <v>60.143999999999998</v>
      </c>
      <c r="C44">
        <v>59.997799999999998</v>
      </c>
      <c r="D44">
        <v>59.0518</v>
      </c>
      <c r="E44">
        <v>59.402099999999997</v>
      </c>
      <c r="F44">
        <v>59.543399999999998</v>
      </c>
      <c r="G44">
        <f t="shared" si="0"/>
        <v>0.44530952381461547</v>
      </c>
      <c r="L44">
        <v>43</v>
      </c>
      <c r="M44">
        <f t="shared" si="1"/>
        <v>59.781853257010269</v>
      </c>
      <c r="N44">
        <f t="shared" si="2"/>
        <v>59.218146742989731</v>
      </c>
      <c r="O44">
        <v>59.185948609329849</v>
      </c>
      <c r="P44">
        <f t="shared" si="3"/>
        <v>59.810863749140822</v>
      </c>
      <c r="Q44">
        <f t="shared" si="4"/>
        <v>59.189136250859178</v>
      </c>
    </row>
    <row r="45" spans="1:17" x14ac:dyDescent="0.3">
      <c r="A45">
        <v>44</v>
      </c>
      <c r="B45">
        <v>60.122</v>
      </c>
      <c r="C45">
        <v>59.853299999999997</v>
      </c>
      <c r="D45">
        <v>58.992199999999997</v>
      </c>
      <c r="E45">
        <v>60.1449</v>
      </c>
      <c r="F45">
        <v>59.608699999999999</v>
      </c>
      <c r="G45">
        <f t="shared" si="0"/>
        <v>0.47409397486152577</v>
      </c>
      <c r="L45">
        <v>44</v>
      </c>
      <c r="M45">
        <f t="shared" si="1"/>
        <v>59.781855305638878</v>
      </c>
      <c r="N45">
        <f t="shared" si="2"/>
        <v>59.218144694361122</v>
      </c>
      <c r="O45">
        <v>59.160180044288978</v>
      </c>
      <c r="P45">
        <f t="shared" si="3"/>
        <v>59.810863852553389</v>
      </c>
      <c r="Q45">
        <f t="shared" si="4"/>
        <v>59.189136147446611</v>
      </c>
    </row>
    <row r="46" spans="1:17" x14ac:dyDescent="0.3">
      <c r="A46">
        <v>45</v>
      </c>
      <c r="B46">
        <v>60.464700000000001</v>
      </c>
      <c r="C46">
        <v>59.7804</v>
      </c>
      <c r="D46">
        <v>59.500900000000001</v>
      </c>
      <c r="E46">
        <v>60.382599999999996</v>
      </c>
      <c r="F46">
        <v>59.597000000000001</v>
      </c>
      <c r="G46">
        <f t="shared" si="0"/>
        <v>0.44916693667276847</v>
      </c>
      <c r="L46">
        <v>45</v>
      </c>
      <c r="M46">
        <f t="shared" si="1"/>
        <v>59.781856947296184</v>
      </c>
      <c r="N46">
        <f t="shared" si="2"/>
        <v>59.218143052703816</v>
      </c>
      <c r="O46">
        <v>59.205495798398545</v>
      </c>
      <c r="P46">
        <f t="shared" si="3"/>
        <v>59.81086392921528</v>
      </c>
      <c r="Q46">
        <f t="shared" si="4"/>
        <v>59.18913607078472</v>
      </c>
    </row>
    <row r="47" spans="1:17" x14ac:dyDescent="0.3">
      <c r="A47">
        <v>46</v>
      </c>
      <c r="B47">
        <v>59.918100000000003</v>
      </c>
      <c r="C47">
        <v>60.104199999999999</v>
      </c>
      <c r="D47">
        <v>58.960299999999997</v>
      </c>
      <c r="E47">
        <v>59.313200000000002</v>
      </c>
      <c r="F47">
        <v>59.774099999999997</v>
      </c>
      <c r="G47">
        <f t="shared" si="0"/>
        <v>0.46803023086121337</v>
      </c>
      <c r="L47">
        <v>46</v>
      </c>
      <c r="M47">
        <f t="shared" si="1"/>
        <v>59.78185826283098</v>
      </c>
      <c r="N47">
        <f t="shared" si="2"/>
        <v>59.21814173716902</v>
      </c>
      <c r="O47">
        <v>59.172884757211541</v>
      </c>
      <c r="P47">
        <f t="shared" si="3"/>
        <v>59.810863986046336</v>
      </c>
      <c r="Q47">
        <f t="shared" si="4"/>
        <v>59.189136013953664</v>
      </c>
    </row>
    <row r="48" spans="1:17" x14ac:dyDescent="0.3">
      <c r="A48">
        <v>47</v>
      </c>
      <c r="B48">
        <v>60.130099999999999</v>
      </c>
      <c r="C48">
        <v>59.691200000000002</v>
      </c>
      <c r="D48">
        <v>58.791400000000003</v>
      </c>
      <c r="E48">
        <v>60.173299999999998</v>
      </c>
      <c r="F48">
        <v>59.1663</v>
      </c>
      <c r="G48">
        <f t="shared" si="0"/>
        <v>0.60404282381301233</v>
      </c>
      <c r="L48">
        <v>47</v>
      </c>
      <c r="M48">
        <f t="shared" si="1"/>
        <v>59.78185931703004</v>
      </c>
      <c r="N48">
        <f t="shared" si="2"/>
        <v>59.21814068296996</v>
      </c>
      <c r="O48">
        <v>59.122147284502404</v>
      </c>
      <c r="P48">
        <f t="shared" si="3"/>
        <v>59.810864028176383</v>
      </c>
      <c r="Q48">
        <f t="shared" si="4"/>
        <v>59.189135971823617</v>
      </c>
    </row>
    <row r="49" spans="1:17" x14ac:dyDescent="0.3">
      <c r="A49">
        <v>48</v>
      </c>
      <c r="B49">
        <v>60.561199999999999</v>
      </c>
      <c r="C49">
        <v>60.087600000000002</v>
      </c>
      <c r="D49">
        <v>59.433900000000001</v>
      </c>
      <c r="E49">
        <v>60.463099999999997</v>
      </c>
      <c r="F49">
        <v>59.689700000000002</v>
      </c>
      <c r="G49">
        <f t="shared" si="0"/>
        <v>0.48547504055306345</v>
      </c>
      <c r="L49">
        <v>48</v>
      </c>
      <c r="M49">
        <f t="shared" si="1"/>
        <v>59.781860161809369</v>
      </c>
      <c r="N49">
        <f t="shared" si="2"/>
        <v>59.218139838190631</v>
      </c>
      <c r="O49">
        <v>59.163610395663582</v>
      </c>
      <c r="P49">
        <f t="shared" si="3"/>
        <v>59.810864059408267</v>
      </c>
      <c r="Q49">
        <f t="shared" si="4"/>
        <v>59.189135940591733</v>
      </c>
    </row>
    <row r="50" spans="1:17" x14ac:dyDescent="0.3">
      <c r="A50">
        <v>49</v>
      </c>
      <c r="B50">
        <v>59.908999999999999</v>
      </c>
      <c r="C50">
        <v>59.988300000000002</v>
      </c>
      <c r="D50">
        <v>58.997599999999998</v>
      </c>
      <c r="E50">
        <v>59.318300000000001</v>
      </c>
      <c r="F50">
        <v>59.505099999999999</v>
      </c>
      <c r="G50">
        <f t="shared" si="0"/>
        <v>0.41280551474029592</v>
      </c>
      <c r="L50">
        <v>49</v>
      </c>
      <c r="M50">
        <f t="shared" si="1"/>
        <v>59.781860838771259</v>
      </c>
      <c r="N50">
        <f t="shared" si="2"/>
        <v>59.218139161228741</v>
      </c>
      <c r="O50">
        <v>59.141531013040328</v>
      </c>
      <c r="P50">
        <f t="shared" si="3"/>
        <v>59.810864082561118</v>
      </c>
      <c r="Q50">
        <f t="shared" si="4"/>
        <v>59.189135917438882</v>
      </c>
    </row>
    <row r="51" spans="1:17" x14ac:dyDescent="0.3">
      <c r="A51">
        <v>50</v>
      </c>
      <c r="B51">
        <v>59.9923</v>
      </c>
      <c r="C51">
        <v>59.648899999999998</v>
      </c>
      <c r="D51">
        <v>58.746400000000001</v>
      </c>
      <c r="E51">
        <v>59.959800000000001</v>
      </c>
      <c r="F51">
        <v>59.180500000000002</v>
      </c>
      <c r="G51">
        <f t="shared" si="0"/>
        <v>0.53520651808437403</v>
      </c>
      <c r="L51">
        <v>50</v>
      </c>
      <c r="M51">
        <f t="shared" si="1"/>
        <v>59.781861381253336</v>
      </c>
      <c r="N51">
        <f t="shared" si="2"/>
        <v>59.218138618746664</v>
      </c>
      <c r="O51">
        <v>59.08897858830597</v>
      </c>
      <c r="P51">
        <f t="shared" si="3"/>
        <v>59.81086409972481</v>
      </c>
      <c r="Q51">
        <f t="shared" si="4"/>
        <v>59.18913590027519</v>
      </c>
    </row>
    <row r="52" spans="1:17" x14ac:dyDescent="0.3">
      <c r="A52">
        <v>51</v>
      </c>
      <c r="B52">
        <v>61.104300000000002</v>
      </c>
      <c r="C52">
        <v>60.204900000000002</v>
      </c>
      <c r="D52">
        <v>59.931800000000003</v>
      </c>
      <c r="E52">
        <v>60.889699999999998</v>
      </c>
      <c r="F52">
        <v>60.153199999999998</v>
      </c>
      <c r="G52">
        <f t="shared" si="0"/>
        <v>0.50938939623828006</v>
      </c>
      <c r="L52">
        <v>51</v>
      </c>
      <c r="M52">
        <f t="shared" si="1"/>
        <v>59.781861815970466</v>
      </c>
      <c r="N52">
        <f t="shared" si="2"/>
        <v>59.218138184029534</v>
      </c>
      <c r="O52">
        <v>59.201073836061276</v>
      </c>
      <c r="P52">
        <f t="shared" si="3"/>
        <v>59.810864112448613</v>
      </c>
      <c r="Q52">
        <f t="shared" si="4"/>
        <v>59.189135887551387</v>
      </c>
    </row>
    <row r="53" spans="1:17" x14ac:dyDescent="0.3">
      <c r="A53">
        <v>52</v>
      </c>
      <c r="B53">
        <v>60.229500000000002</v>
      </c>
      <c r="C53">
        <v>60.127800000000001</v>
      </c>
      <c r="D53">
        <v>59.368299999999998</v>
      </c>
      <c r="E53">
        <v>59.813899999999997</v>
      </c>
      <c r="F53">
        <v>59.856000000000002</v>
      </c>
      <c r="G53">
        <f t="shared" si="0"/>
        <v>0.33553432760300544</v>
      </c>
      <c r="L53">
        <v>52</v>
      </c>
      <c r="M53">
        <f t="shared" si="1"/>
        <v>59.781862164330448</v>
      </c>
      <c r="N53">
        <f t="shared" si="2"/>
        <v>59.218137835669552</v>
      </c>
      <c r="O53">
        <v>59.223314915865124</v>
      </c>
      <c r="P53">
        <f t="shared" si="3"/>
        <v>59.810864121881039</v>
      </c>
      <c r="Q53">
        <f t="shared" si="4"/>
        <v>59.189135878118961</v>
      </c>
    </row>
    <row r="54" spans="1:17" x14ac:dyDescent="0.3">
      <c r="A54">
        <v>53</v>
      </c>
      <c r="B54">
        <v>60.7804</v>
      </c>
      <c r="C54">
        <v>59.806699999999999</v>
      </c>
      <c r="D54">
        <v>59.302300000000002</v>
      </c>
      <c r="E54">
        <v>60.577300000000001</v>
      </c>
      <c r="F54">
        <v>59.8628</v>
      </c>
      <c r="G54">
        <f t="shared" si="0"/>
        <v>0.60488829960580281</v>
      </c>
      <c r="L54">
        <v>53</v>
      </c>
      <c r="M54">
        <f t="shared" si="1"/>
        <v>59.781862443488329</v>
      </c>
      <c r="N54">
        <f t="shared" si="2"/>
        <v>59.218137556511671</v>
      </c>
      <c r="O54">
        <v>59.233819932055063</v>
      </c>
      <c r="P54">
        <f t="shared" si="3"/>
        <v>59.81086412887349</v>
      </c>
      <c r="Q54">
        <f t="shared" si="4"/>
        <v>59.18913587112651</v>
      </c>
    </row>
    <row r="55" spans="1:17" x14ac:dyDescent="0.3">
      <c r="A55">
        <v>54</v>
      </c>
      <c r="B55">
        <v>60.75</v>
      </c>
      <c r="C55">
        <v>59.893500000000003</v>
      </c>
      <c r="D55">
        <v>59.679099999999998</v>
      </c>
      <c r="E55">
        <v>60.8414</v>
      </c>
      <c r="F55">
        <v>59.700699999999998</v>
      </c>
      <c r="G55">
        <f t="shared" si="0"/>
        <v>0.57550245264464384</v>
      </c>
      <c r="L55">
        <v>54</v>
      </c>
      <c r="M55">
        <f t="shared" si="1"/>
        <v>59.781862667191234</v>
      </c>
      <c r="N55">
        <f t="shared" si="2"/>
        <v>59.218137332808766</v>
      </c>
      <c r="O55">
        <v>59.293042181091742</v>
      </c>
      <c r="P55">
        <f t="shared" si="3"/>
        <v>59.810864134057148</v>
      </c>
      <c r="Q55">
        <f t="shared" si="4"/>
        <v>59.189135865942852</v>
      </c>
    </row>
    <row r="56" spans="1:17" x14ac:dyDescent="0.3">
      <c r="A56">
        <v>55</v>
      </c>
      <c r="B56">
        <v>60.455100000000002</v>
      </c>
      <c r="C56">
        <v>60.223799999999997</v>
      </c>
      <c r="D56">
        <v>59.500399999999999</v>
      </c>
      <c r="E56">
        <v>59.805500000000002</v>
      </c>
      <c r="F56">
        <v>59.6599</v>
      </c>
      <c r="G56">
        <f t="shared" si="0"/>
        <v>0.39845114255075237</v>
      </c>
      <c r="L56">
        <v>55</v>
      </c>
      <c r="M56">
        <f t="shared" si="1"/>
        <v>59.781862846455375</v>
      </c>
      <c r="N56">
        <f t="shared" si="2"/>
        <v>59.218137153544625</v>
      </c>
      <c r="O56">
        <v>59.320620771006546</v>
      </c>
      <c r="P56">
        <f t="shared" si="3"/>
        <v>59.810864137899898</v>
      </c>
      <c r="Q56">
        <f t="shared" si="4"/>
        <v>59.189135862100102</v>
      </c>
    </row>
    <row r="57" spans="1:17" x14ac:dyDescent="0.3">
      <c r="A57">
        <v>56</v>
      </c>
      <c r="B57">
        <v>60.319499999999998</v>
      </c>
      <c r="C57">
        <v>59.630600000000001</v>
      </c>
      <c r="D57">
        <v>59.271000000000001</v>
      </c>
      <c r="E57">
        <v>60.451000000000001</v>
      </c>
      <c r="F57">
        <v>59.257100000000001</v>
      </c>
      <c r="G57">
        <f t="shared" si="0"/>
        <v>0.56920042427953177</v>
      </c>
      <c r="L57">
        <v>56</v>
      </c>
      <c r="M57">
        <f t="shared" si="1"/>
        <v>59.781862990108571</v>
      </c>
      <c r="N57">
        <f t="shared" si="2"/>
        <v>59.218137009891429</v>
      </c>
      <c r="O57">
        <v>59.314021208462677</v>
      </c>
      <c r="P57">
        <f t="shared" si="3"/>
        <v>59.810864140748606</v>
      </c>
      <c r="Q57">
        <f t="shared" si="4"/>
        <v>59.189135859251394</v>
      </c>
    </row>
    <row r="58" spans="1:17" x14ac:dyDescent="0.3">
      <c r="A58">
        <v>57</v>
      </c>
      <c r="B58">
        <v>60.967300000000002</v>
      </c>
      <c r="C58">
        <v>59.952199999999998</v>
      </c>
      <c r="D58">
        <v>59.768900000000002</v>
      </c>
      <c r="E58">
        <v>60.704099999999997</v>
      </c>
      <c r="F58">
        <v>60.087800000000001</v>
      </c>
      <c r="G58">
        <f t="shared" si="0"/>
        <v>0.51394780182427047</v>
      </c>
      <c r="L58">
        <v>57</v>
      </c>
      <c r="M58">
        <f t="shared" si="1"/>
        <v>59.781863105224971</v>
      </c>
      <c r="N58">
        <f t="shared" si="2"/>
        <v>59.218136894775029</v>
      </c>
      <c r="O58">
        <v>59.374520087737146</v>
      </c>
      <c r="P58">
        <f t="shared" si="3"/>
        <v>59.810864142860417</v>
      </c>
      <c r="Q58">
        <f t="shared" si="4"/>
        <v>59.189135857139583</v>
      </c>
    </row>
    <row r="59" spans="1:17" x14ac:dyDescent="0.3">
      <c r="A59">
        <v>58</v>
      </c>
      <c r="B59">
        <v>59.925699999999999</v>
      </c>
      <c r="C59">
        <v>59.844799999999999</v>
      </c>
      <c r="D59">
        <v>59.086399999999998</v>
      </c>
      <c r="E59">
        <v>59.4422</v>
      </c>
      <c r="F59">
        <v>59.446100000000001</v>
      </c>
      <c r="G59">
        <f t="shared" si="0"/>
        <v>0.34109893432844413</v>
      </c>
      <c r="L59">
        <v>58</v>
      </c>
      <c r="M59">
        <f t="shared" si="1"/>
        <v>59.781863197473434</v>
      </c>
      <c r="N59">
        <f t="shared" si="2"/>
        <v>59.218136802526566</v>
      </c>
      <c r="O59">
        <v>59.336200116068106</v>
      </c>
      <c r="P59">
        <f t="shared" si="3"/>
        <v>59.810864144425949</v>
      </c>
      <c r="Q59">
        <f t="shared" si="4"/>
        <v>59.189135855574051</v>
      </c>
    </row>
    <row r="60" spans="1:17" x14ac:dyDescent="0.3">
      <c r="A60">
        <v>59</v>
      </c>
      <c r="B60">
        <v>60.1783</v>
      </c>
      <c r="C60">
        <v>59.433</v>
      </c>
      <c r="D60">
        <v>58.850200000000001</v>
      </c>
      <c r="E60">
        <v>60.140599999999999</v>
      </c>
      <c r="F60">
        <v>59.2821</v>
      </c>
      <c r="G60">
        <f t="shared" si="0"/>
        <v>0.57339924398275888</v>
      </c>
      <c r="L60">
        <v>59</v>
      </c>
      <c r="M60">
        <f t="shared" si="1"/>
        <v>59.781863271396702</v>
      </c>
      <c r="N60">
        <f t="shared" si="2"/>
        <v>59.218136728603298</v>
      </c>
      <c r="O60">
        <v>59.271562100631044</v>
      </c>
      <c r="P60">
        <f t="shared" si="3"/>
        <v>59.810864145586507</v>
      </c>
      <c r="Q60">
        <f t="shared" si="4"/>
        <v>59.189135854413493</v>
      </c>
    </row>
    <row r="61" spans="1:17" x14ac:dyDescent="0.3">
      <c r="A61">
        <v>60</v>
      </c>
      <c r="B61">
        <v>60.287500000000001</v>
      </c>
      <c r="C61">
        <v>59.8001</v>
      </c>
      <c r="D61">
        <v>59.578299999999999</v>
      </c>
      <c r="E61">
        <v>60.546900000000001</v>
      </c>
      <c r="F61">
        <v>59.414200000000001</v>
      </c>
      <c r="G61">
        <f t="shared" si="0"/>
        <v>0.47824747777693555</v>
      </c>
      <c r="L61">
        <v>60</v>
      </c>
      <c r="M61">
        <f t="shared" si="1"/>
        <v>59.781863330635076</v>
      </c>
      <c r="N61">
        <f t="shared" si="2"/>
        <v>59.218136669364924</v>
      </c>
      <c r="O61">
        <v>59.312358241247118</v>
      </c>
      <c r="P61">
        <f t="shared" si="3"/>
        <v>59.810864146446853</v>
      </c>
      <c r="Q61">
        <f t="shared" si="4"/>
        <v>59.189135853553147</v>
      </c>
    </row>
    <row r="62" spans="1:17" x14ac:dyDescent="0.3">
      <c r="A62">
        <v>61</v>
      </c>
      <c r="B62">
        <v>60.490400000000001</v>
      </c>
      <c r="C62">
        <v>60.020699999999998</v>
      </c>
      <c r="D62">
        <v>59.481299999999997</v>
      </c>
      <c r="E62">
        <v>59.693399999999997</v>
      </c>
      <c r="F62">
        <v>59.811199999999999</v>
      </c>
      <c r="G62">
        <f t="shared" si="0"/>
        <v>0.38373739067232043</v>
      </c>
      <c r="L62">
        <v>61</v>
      </c>
      <c r="M62">
        <f t="shared" si="1"/>
        <v>59.781863378105733</v>
      </c>
      <c r="N62">
        <f t="shared" si="2"/>
        <v>59.218136621894267</v>
      </c>
      <c r="O62">
        <v>59.334827495161257</v>
      </c>
      <c r="P62">
        <f t="shared" si="3"/>
        <v>59.810864147084644</v>
      </c>
      <c r="Q62">
        <f t="shared" si="4"/>
        <v>59.189135852915356</v>
      </c>
    </row>
    <row r="63" spans="1:17" x14ac:dyDescent="0.3">
      <c r="A63">
        <v>62</v>
      </c>
      <c r="B63">
        <v>60.032499999999999</v>
      </c>
      <c r="C63">
        <v>59.769799999999996</v>
      </c>
      <c r="D63">
        <v>59.016800000000003</v>
      </c>
      <c r="E63">
        <v>59.8108</v>
      </c>
      <c r="F63">
        <v>59.288899999999998</v>
      </c>
      <c r="G63">
        <f t="shared" si="0"/>
        <v>0.41710660867456745</v>
      </c>
      <c r="L63">
        <v>62</v>
      </c>
      <c r="M63">
        <f t="shared" si="1"/>
        <v>59.781863416146315</v>
      </c>
      <c r="N63">
        <f t="shared" si="2"/>
        <v>59.218136583853685</v>
      </c>
      <c r="O63">
        <v>59.292529838304809</v>
      </c>
      <c r="P63">
        <f t="shared" si="3"/>
        <v>59.810864147557453</v>
      </c>
      <c r="Q63">
        <f t="shared" si="4"/>
        <v>59.189135852442547</v>
      </c>
    </row>
    <row r="64" spans="1:17" x14ac:dyDescent="0.3">
      <c r="A64">
        <v>63</v>
      </c>
      <c r="B64">
        <v>60.883099999999999</v>
      </c>
      <c r="C64">
        <v>60.129399999999997</v>
      </c>
      <c r="D64">
        <v>59.762799999999999</v>
      </c>
      <c r="E64">
        <v>60.632599999999996</v>
      </c>
      <c r="F64">
        <v>59.722900000000003</v>
      </c>
      <c r="G64">
        <f t="shared" si="0"/>
        <v>0.51819379868925364</v>
      </c>
      <c r="L64">
        <v>63</v>
      </c>
      <c r="M64">
        <f t="shared" si="1"/>
        <v>59.781863446630133</v>
      </c>
      <c r="N64">
        <f t="shared" si="2"/>
        <v>59.218136553369867</v>
      </c>
      <c r="O64">
        <v>59.35507576981027</v>
      </c>
      <c r="P64">
        <f t="shared" si="3"/>
        <v>59.810864147907957</v>
      </c>
      <c r="Q64">
        <f t="shared" si="4"/>
        <v>59.189135852092043</v>
      </c>
    </row>
    <row r="65" spans="1:17" x14ac:dyDescent="0.3">
      <c r="A65">
        <v>64</v>
      </c>
      <c r="B65">
        <v>60.052599999999998</v>
      </c>
      <c r="C65">
        <v>59.936</v>
      </c>
      <c r="D65">
        <v>59.3005</v>
      </c>
      <c r="E65">
        <v>59.555199999999999</v>
      </c>
      <c r="F65">
        <v>59.401600000000002</v>
      </c>
      <c r="G65">
        <f t="shared" si="0"/>
        <v>0.33042368559169527</v>
      </c>
      <c r="L65">
        <v>64</v>
      </c>
      <c r="M65">
        <f t="shared" si="1"/>
        <v>59.78186347105833</v>
      </c>
      <c r="N65">
        <f t="shared" si="2"/>
        <v>59.21813652894167</v>
      </c>
      <c r="O65">
        <v>59.347817192425502</v>
      </c>
      <c r="P65">
        <f t="shared" si="3"/>
        <v>59.810864148167795</v>
      </c>
      <c r="Q65">
        <f t="shared" si="4"/>
        <v>59.189135851832205</v>
      </c>
    </row>
    <row r="66" spans="1:17" x14ac:dyDescent="0.3">
      <c r="A66">
        <v>65</v>
      </c>
      <c r="B66">
        <v>60.418399999999998</v>
      </c>
      <c r="C66">
        <v>59.560600000000001</v>
      </c>
      <c r="D66">
        <v>59.100900000000003</v>
      </c>
      <c r="E66">
        <v>60.290799999999997</v>
      </c>
      <c r="F66">
        <v>59.466999999999999</v>
      </c>
      <c r="G66">
        <f t="shared" si="0"/>
        <v>0.56457442202069152</v>
      </c>
      <c r="L66">
        <v>65</v>
      </c>
      <c r="M66">
        <f t="shared" si="1"/>
        <v>59.781863490633853</v>
      </c>
      <c r="N66">
        <f t="shared" si="2"/>
        <v>59.218136509366147</v>
      </c>
      <c r="O66">
        <v>59.314977205832911</v>
      </c>
      <c r="P66">
        <f t="shared" si="3"/>
        <v>59.810864148360416</v>
      </c>
      <c r="Q66">
        <f t="shared" si="4"/>
        <v>59.189135851639584</v>
      </c>
    </row>
    <row r="67" spans="1:17" x14ac:dyDescent="0.3">
      <c r="A67">
        <v>66</v>
      </c>
      <c r="B67">
        <v>60.515500000000003</v>
      </c>
      <c r="C67">
        <v>59.541899999999998</v>
      </c>
      <c r="D67">
        <v>59.587699999999998</v>
      </c>
      <c r="E67">
        <v>60.436500000000002</v>
      </c>
      <c r="F67">
        <v>59.406300000000002</v>
      </c>
      <c r="G67">
        <f t="shared" ref="G67:G101" si="5">_xlfn.STDEV.S(B67:F67)</f>
        <v>0.53295164133343442</v>
      </c>
      <c r="L67">
        <v>66</v>
      </c>
      <c r="M67">
        <f t="shared" ref="M67:M101" si="6">$J$4+$J$1*$J$3*SQRT(($J$2)/(2-$J$2)*(1-(1-$J$2)^(2*A67)))</f>
        <v>59.781863506320697</v>
      </c>
      <c r="N67">
        <f t="shared" ref="N67:N101" si="7">$J$4-$J$1*$J$3*SQRT(($J$2)/(2-$J$2)*(1-(1-$J$2)^(2*A67)))</f>
        <v>59.218136493679303</v>
      </c>
      <c r="O67">
        <v>59.351249337457133</v>
      </c>
      <c r="P67">
        <f t="shared" ref="P67:P101" si="8">$K$4+$K$1*$K$3*SQRT(($K$2)/(2-$K$2)*(1-(1-$K$2)^(2*A67)))</f>
        <v>59.810864148503214</v>
      </c>
      <c r="Q67">
        <f t="shared" ref="Q67:Q101" si="9">$K$4-$K$1*$K$3*SQRT(($K$2)/(2-$K$2)*(1-(1-$K$2)^(2*A67)))</f>
        <v>59.189135851496786</v>
      </c>
    </row>
    <row r="68" spans="1:17" x14ac:dyDescent="0.3">
      <c r="A68">
        <v>67</v>
      </c>
      <c r="B68">
        <v>60.355499999999999</v>
      </c>
      <c r="C68">
        <v>60.084699999999998</v>
      </c>
      <c r="D68">
        <v>59.287799999999997</v>
      </c>
      <c r="E68">
        <v>59.596400000000003</v>
      </c>
      <c r="F68">
        <v>59.528199999999998</v>
      </c>
      <c r="G68">
        <f t="shared" si="5"/>
        <v>0.43673963296224916</v>
      </c>
      <c r="L68">
        <v>67</v>
      </c>
      <c r="M68">
        <f t="shared" si="6"/>
        <v>59.781863518891342</v>
      </c>
      <c r="N68">
        <f t="shared" si="7"/>
        <v>59.218136481108658</v>
      </c>
      <c r="O68">
        <v>59.342810575575335</v>
      </c>
      <c r="P68">
        <f t="shared" si="8"/>
        <v>59.81086414860907</v>
      </c>
      <c r="Q68">
        <f t="shared" si="9"/>
        <v>59.18913585139093</v>
      </c>
    </row>
    <row r="69" spans="1:17" x14ac:dyDescent="0.3">
      <c r="A69">
        <v>68</v>
      </c>
      <c r="B69">
        <v>60.051200000000001</v>
      </c>
      <c r="C69">
        <v>59.545000000000002</v>
      </c>
      <c r="D69">
        <v>58.976300000000002</v>
      </c>
      <c r="E69">
        <v>60.085500000000003</v>
      </c>
      <c r="F69">
        <v>59.2136</v>
      </c>
      <c r="G69">
        <f t="shared" si="5"/>
        <v>0.49429900566357671</v>
      </c>
      <c r="L69">
        <v>68</v>
      </c>
      <c r="M69">
        <f t="shared" si="6"/>
        <v>59.781863528964827</v>
      </c>
      <c r="N69">
        <f t="shared" si="7"/>
        <v>59.218136471035173</v>
      </c>
      <c r="O69">
        <v>59.294064669023818</v>
      </c>
      <c r="P69">
        <f t="shared" si="8"/>
        <v>59.810864148687543</v>
      </c>
      <c r="Q69">
        <f t="shared" si="9"/>
        <v>59.189135851312457</v>
      </c>
    </row>
    <row r="70" spans="1:17" x14ac:dyDescent="0.3">
      <c r="A70">
        <v>69</v>
      </c>
      <c r="B70">
        <v>60.924799999999998</v>
      </c>
      <c r="C70">
        <v>59.975999999999999</v>
      </c>
      <c r="D70">
        <v>59.801600000000001</v>
      </c>
      <c r="E70">
        <v>60.664499999999997</v>
      </c>
      <c r="F70">
        <v>60.062899999999999</v>
      </c>
      <c r="G70">
        <f t="shared" si="5"/>
        <v>0.48266050491002338</v>
      </c>
      <c r="L70">
        <v>69</v>
      </c>
      <c r="M70">
        <f t="shared" si="6"/>
        <v>59.781863537037211</v>
      </c>
      <c r="N70">
        <f t="shared" si="7"/>
        <v>59.218136462962789</v>
      </c>
      <c r="O70">
        <v>59.361566868043653</v>
      </c>
      <c r="P70">
        <f t="shared" si="8"/>
        <v>59.810864148745715</v>
      </c>
      <c r="Q70">
        <f t="shared" si="9"/>
        <v>59.189135851254285</v>
      </c>
    </row>
    <row r="71" spans="1:17" x14ac:dyDescent="0.3">
      <c r="A71">
        <v>70</v>
      </c>
      <c r="B71">
        <v>60.238999999999997</v>
      </c>
      <c r="C71">
        <v>59.949800000000003</v>
      </c>
      <c r="D71">
        <v>59.193800000000003</v>
      </c>
      <c r="E71">
        <v>59.745600000000003</v>
      </c>
      <c r="F71">
        <v>59.748699999999999</v>
      </c>
      <c r="G71">
        <f t="shared" si="5"/>
        <v>0.38249176723166045</v>
      </c>
      <c r="L71">
        <v>70</v>
      </c>
      <c r="M71">
        <f t="shared" si="6"/>
        <v>59.781863543506013</v>
      </c>
      <c r="N71">
        <f t="shared" si="7"/>
        <v>59.218136456493987</v>
      </c>
      <c r="O71">
        <v>59.339253874593851</v>
      </c>
      <c r="P71">
        <f t="shared" si="8"/>
        <v>59.810864148788845</v>
      </c>
      <c r="Q71">
        <f t="shared" si="9"/>
        <v>59.189135851211155</v>
      </c>
    </row>
    <row r="72" spans="1:17" x14ac:dyDescent="0.3">
      <c r="A72">
        <v>71</v>
      </c>
      <c r="B72">
        <v>60.445599999999999</v>
      </c>
      <c r="C72">
        <v>59.770800000000001</v>
      </c>
      <c r="D72">
        <v>59.114199999999997</v>
      </c>
      <c r="E72">
        <v>60.221499999999999</v>
      </c>
      <c r="F72">
        <v>59.274799999999999</v>
      </c>
      <c r="G72">
        <f t="shared" si="5"/>
        <v>0.57781446157049465</v>
      </c>
      <c r="L72">
        <v>71</v>
      </c>
      <c r="M72">
        <f t="shared" si="6"/>
        <v>59.781863548689785</v>
      </c>
      <c r="N72">
        <f t="shared" si="7"/>
        <v>59.218136451310215</v>
      </c>
      <c r="O72">
        <v>59.309321709272865</v>
      </c>
      <c r="P72">
        <f t="shared" si="8"/>
        <v>59.810864148820812</v>
      </c>
      <c r="Q72">
        <f t="shared" si="9"/>
        <v>59.189135851179188</v>
      </c>
    </row>
    <row r="73" spans="1:17" x14ac:dyDescent="0.3">
      <c r="A73">
        <v>72</v>
      </c>
      <c r="B73">
        <v>60.672699999999999</v>
      </c>
      <c r="C73">
        <v>60.016800000000003</v>
      </c>
      <c r="D73">
        <v>59.915199999999999</v>
      </c>
      <c r="E73">
        <v>60.634500000000003</v>
      </c>
      <c r="F73">
        <v>59.472299999999997</v>
      </c>
      <c r="G73">
        <f t="shared" si="5"/>
        <v>0.50985528829266968</v>
      </c>
      <c r="L73">
        <v>72</v>
      </c>
      <c r="M73">
        <f t="shared" si="6"/>
        <v>59.781863552843802</v>
      </c>
      <c r="N73">
        <f t="shared" si="7"/>
        <v>59.218136447156198</v>
      </c>
      <c r="O73">
        <v>59.389903521939573</v>
      </c>
      <c r="P73">
        <f t="shared" si="8"/>
        <v>59.810864148844509</v>
      </c>
      <c r="Q73">
        <f t="shared" si="9"/>
        <v>59.189135851155491</v>
      </c>
    </row>
    <row r="74" spans="1:17" x14ac:dyDescent="0.3">
      <c r="A74">
        <v>73</v>
      </c>
      <c r="B74">
        <v>60.507199999999997</v>
      </c>
      <c r="C74">
        <v>60.129600000000003</v>
      </c>
      <c r="D74">
        <v>59.303400000000003</v>
      </c>
      <c r="E74">
        <v>59.618000000000002</v>
      </c>
      <c r="F74">
        <v>59.950600000000001</v>
      </c>
      <c r="G74">
        <f t="shared" si="5"/>
        <v>0.46352142129571344</v>
      </c>
      <c r="L74">
        <v>73</v>
      </c>
      <c r="M74">
        <f t="shared" si="6"/>
        <v>59.781863556172624</v>
      </c>
      <c r="N74">
        <f t="shared" si="7"/>
        <v>59.218136443827376</v>
      </c>
      <c r="O74">
        <v>59.378398553521613</v>
      </c>
      <c r="P74">
        <f t="shared" si="8"/>
        <v>59.81086414886208</v>
      </c>
      <c r="Q74">
        <f t="shared" si="9"/>
        <v>59.18913585113792</v>
      </c>
    </row>
    <row r="75" spans="1:17" x14ac:dyDescent="0.3">
      <c r="A75">
        <v>74</v>
      </c>
      <c r="B75">
        <v>60.276200000000003</v>
      </c>
      <c r="C75">
        <v>59.433399999999999</v>
      </c>
      <c r="D75">
        <v>58.959600000000002</v>
      </c>
      <c r="E75">
        <v>60.253300000000003</v>
      </c>
      <c r="F75">
        <v>59.3352</v>
      </c>
      <c r="G75">
        <f t="shared" si="5"/>
        <v>0.58710140350709539</v>
      </c>
      <c r="L75">
        <v>74</v>
      </c>
      <c r="M75">
        <f t="shared" si="6"/>
        <v>59.781863558840172</v>
      </c>
      <c r="N75">
        <f t="shared" si="7"/>
        <v>59.218136441159828</v>
      </c>
      <c r="O75">
        <v>59.322698345903241</v>
      </c>
      <c r="P75">
        <f t="shared" si="8"/>
        <v>59.810864148875105</v>
      </c>
      <c r="Q75">
        <f t="shared" si="9"/>
        <v>59.189135851124895</v>
      </c>
    </row>
    <row r="76" spans="1:17" x14ac:dyDescent="0.3">
      <c r="A76">
        <v>75</v>
      </c>
      <c r="B76">
        <v>60.950800000000001</v>
      </c>
      <c r="C76">
        <v>60.385300000000001</v>
      </c>
      <c r="D76">
        <v>59.611699999999999</v>
      </c>
      <c r="E76">
        <v>60.387500000000003</v>
      </c>
      <c r="F76">
        <v>60.028700000000001</v>
      </c>
      <c r="G76">
        <f t="shared" si="5"/>
        <v>0.49551346096751075</v>
      </c>
      <c r="L76">
        <v>75</v>
      </c>
      <c r="M76">
        <f t="shared" si="6"/>
        <v>59.781863560977811</v>
      </c>
      <c r="N76">
        <f t="shared" si="7"/>
        <v>59.218136439022189</v>
      </c>
      <c r="O76">
        <v>59.36113556589811</v>
      </c>
      <c r="P76">
        <f t="shared" si="8"/>
        <v>59.810864148884761</v>
      </c>
      <c r="Q76">
        <f t="shared" si="9"/>
        <v>59.189135851115239</v>
      </c>
    </row>
    <row r="77" spans="1:17" x14ac:dyDescent="0.3">
      <c r="A77">
        <v>76</v>
      </c>
      <c r="B77">
        <v>59.8491</v>
      </c>
      <c r="C77">
        <v>59.646700000000003</v>
      </c>
      <c r="D77">
        <v>58.950800000000001</v>
      </c>
      <c r="E77">
        <v>59.122999999999998</v>
      </c>
      <c r="F77">
        <v>59.1721</v>
      </c>
      <c r="G77">
        <f t="shared" si="5"/>
        <v>0.3806757058179579</v>
      </c>
      <c r="L77">
        <v>76</v>
      </c>
      <c r="M77">
        <f t="shared" si="6"/>
        <v>59.781863562690809</v>
      </c>
      <c r="N77">
        <f t="shared" si="7"/>
        <v>59.218136437309191</v>
      </c>
      <c r="O77">
        <v>59.306560935633662</v>
      </c>
      <c r="P77">
        <f t="shared" si="8"/>
        <v>59.810864148891916</v>
      </c>
      <c r="Q77">
        <f t="shared" si="9"/>
        <v>59.189135851108084</v>
      </c>
    </row>
    <row r="78" spans="1:17" x14ac:dyDescent="0.3">
      <c r="A78">
        <v>77</v>
      </c>
      <c r="B78">
        <v>60.2239</v>
      </c>
      <c r="C78">
        <v>59.631100000000004</v>
      </c>
      <c r="D78">
        <v>59.279299999999999</v>
      </c>
      <c r="E78">
        <v>60.179699999999997</v>
      </c>
      <c r="F78">
        <v>59.451900000000002</v>
      </c>
      <c r="G78">
        <f t="shared" si="5"/>
        <v>0.42829080307660017</v>
      </c>
      <c r="L78">
        <v>77</v>
      </c>
      <c r="M78">
        <f t="shared" si="6"/>
        <v>59.781863564063514</v>
      </c>
      <c r="N78">
        <f t="shared" si="7"/>
        <v>59.218136435936486</v>
      </c>
      <c r="O78">
        <v>59.302935231194382</v>
      </c>
      <c r="P78">
        <f t="shared" si="8"/>
        <v>59.810864148897224</v>
      </c>
      <c r="Q78">
        <f t="shared" si="9"/>
        <v>59.189135851102776</v>
      </c>
    </row>
    <row r="79" spans="1:17" x14ac:dyDescent="0.3">
      <c r="A79">
        <v>78</v>
      </c>
      <c r="B79">
        <v>59.994</v>
      </c>
      <c r="C79">
        <v>59.340200000000003</v>
      </c>
      <c r="D79">
        <v>58.501399999999997</v>
      </c>
      <c r="E79">
        <v>59.749099999999999</v>
      </c>
      <c r="F79">
        <v>59.2316</v>
      </c>
      <c r="G79">
        <f t="shared" si="5"/>
        <v>0.57170233338687793</v>
      </c>
      <c r="L79">
        <v>78</v>
      </c>
      <c r="M79">
        <f t="shared" si="6"/>
        <v>59.781863565163533</v>
      </c>
      <c r="N79">
        <f t="shared" si="7"/>
        <v>59.218136434836467</v>
      </c>
      <c r="O79">
        <v>59.196331045445525</v>
      </c>
      <c r="P79">
        <f t="shared" si="8"/>
        <v>59.81086414890116</v>
      </c>
      <c r="Q79">
        <f t="shared" si="9"/>
        <v>59.18913585109884</v>
      </c>
    </row>
    <row r="80" spans="1:17" x14ac:dyDescent="0.3">
      <c r="A80">
        <v>79</v>
      </c>
      <c r="B80">
        <v>59.561199999999999</v>
      </c>
      <c r="C80">
        <v>59.709000000000003</v>
      </c>
      <c r="D80">
        <v>58.5154</v>
      </c>
      <c r="E80">
        <v>58.883299999999998</v>
      </c>
      <c r="F80">
        <v>59.323</v>
      </c>
      <c r="G80">
        <f t="shared" si="5"/>
        <v>0.49336557642381285</v>
      </c>
      <c r="L80">
        <v>79</v>
      </c>
      <c r="M80">
        <f t="shared" si="6"/>
        <v>59.78186356604504</v>
      </c>
      <c r="N80">
        <f t="shared" si="7"/>
        <v>59.21813643395496</v>
      </c>
      <c r="O80">
        <v>59.105767216401269</v>
      </c>
      <c r="P80">
        <f t="shared" si="8"/>
        <v>59.810864148904074</v>
      </c>
      <c r="Q80">
        <f t="shared" si="9"/>
        <v>59.189135851095926</v>
      </c>
    </row>
    <row r="81" spans="1:17" x14ac:dyDescent="0.3">
      <c r="A81">
        <v>80</v>
      </c>
      <c r="B81">
        <v>60.369599999999998</v>
      </c>
      <c r="C81">
        <v>59.717500000000001</v>
      </c>
      <c r="D81">
        <v>59.270899999999997</v>
      </c>
      <c r="E81">
        <v>60.0944</v>
      </c>
      <c r="F81">
        <v>59.591200000000001</v>
      </c>
      <c r="G81">
        <f t="shared" si="5"/>
        <v>0.4304317100307552</v>
      </c>
      <c r="L81">
        <v>80</v>
      </c>
      <c r="M81">
        <f t="shared" si="6"/>
        <v>59.781863566751426</v>
      </c>
      <c r="N81">
        <f t="shared" si="7"/>
        <v>59.218136433248574</v>
      </c>
      <c r="O81">
        <v>59.127729876619902</v>
      </c>
      <c r="P81">
        <f t="shared" si="8"/>
        <v>59.810864148906234</v>
      </c>
      <c r="Q81">
        <f t="shared" si="9"/>
        <v>59.189135851093766</v>
      </c>
    </row>
    <row r="82" spans="1:17" x14ac:dyDescent="0.3">
      <c r="A82">
        <v>81</v>
      </c>
      <c r="B82">
        <v>59.7699</v>
      </c>
      <c r="C82">
        <v>59.424399999999999</v>
      </c>
      <c r="D82">
        <v>58.5411</v>
      </c>
      <c r="E82">
        <v>59.801600000000001</v>
      </c>
      <c r="F82">
        <v>58.983600000000003</v>
      </c>
      <c r="G82">
        <f t="shared" si="5"/>
        <v>0.53940643952403788</v>
      </c>
      <c r="L82">
        <v>81</v>
      </c>
      <c r="M82">
        <f t="shared" si="6"/>
        <v>59.781863567317494</v>
      </c>
      <c r="N82">
        <f t="shared" si="7"/>
        <v>59.218136432682506</v>
      </c>
      <c r="O82">
        <v>59.049708103029452</v>
      </c>
      <c r="P82">
        <f t="shared" si="8"/>
        <v>59.810864148907839</v>
      </c>
      <c r="Q82">
        <f t="shared" si="9"/>
        <v>59.189135851092161</v>
      </c>
    </row>
    <row r="83" spans="1:17" x14ac:dyDescent="0.3">
      <c r="A83">
        <v>82</v>
      </c>
      <c r="B83">
        <v>59.753599999999999</v>
      </c>
      <c r="C83">
        <v>59.805999999999997</v>
      </c>
      <c r="D83">
        <v>58.759700000000002</v>
      </c>
      <c r="E83">
        <v>58.9801</v>
      </c>
      <c r="F83">
        <v>59.224299999999999</v>
      </c>
      <c r="G83">
        <f t="shared" si="5"/>
        <v>0.46413015739121977</v>
      </c>
      <c r="L83">
        <v>82</v>
      </c>
      <c r="M83">
        <f t="shared" si="6"/>
        <v>59.781863567771111</v>
      </c>
      <c r="N83">
        <f t="shared" si="7"/>
        <v>59.218136432228889</v>
      </c>
      <c r="O83">
        <v>59.011137025326533</v>
      </c>
      <c r="P83">
        <f t="shared" si="8"/>
        <v>59.810864148909026</v>
      </c>
      <c r="Q83">
        <f t="shared" si="9"/>
        <v>59.189135851090974</v>
      </c>
    </row>
    <row r="84" spans="1:17" x14ac:dyDescent="0.3">
      <c r="A84">
        <v>83</v>
      </c>
      <c r="B84">
        <v>60.059199999999997</v>
      </c>
      <c r="C84">
        <v>59.633200000000002</v>
      </c>
      <c r="D84">
        <v>59.021099999999997</v>
      </c>
      <c r="E84">
        <v>59.944499999999998</v>
      </c>
      <c r="F84">
        <v>59.450299999999999</v>
      </c>
      <c r="G84">
        <f t="shared" si="5"/>
        <v>0.41407627678967557</v>
      </c>
      <c r="L84">
        <v>83</v>
      </c>
      <c r="M84">
        <f t="shared" si="6"/>
        <v>59.781863568134618</v>
      </c>
      <c r="N84">
        <f t="shared" si="7"/>
        <v>59.218136431865382</v>
      </c>
      <c r="O84">
        <v>59.012462100958103</v>
      </c>
      <c r="P84">
        <f t="shared" si="8"/>
        <v>59.810864148909907</v>
      </c>
      <c r="Q84">
        <f t="shared" si="9"/>
        <v>59.189135851090093</v>
      </c>
    </row>
    <row r="85" spans="1:17" x14ac:dyDescent="0.3">
      <c r="A85">
        <v>84</v>
      </c>
      <c r="B85">
        <v>60.0366</v>
      </c>
      <c r="C85">
        <v>59.518000000000001</v>
      </c>
      <c r="D85">
        <v>58.6203</v>
      </c>
      <c r="E85">
        <v>59.765000000000001</v>
      </c>
      <c r="F85">
        <v>59.290100000000002</v>
      </c>
      <c r="G85">
        <f t="shared" si="5"/>
        <v>0.53894309996510736</v>
      </c>
      <c r="L85">
        <v>84</v>
      </c>
      <c r="M85">
        <f t="shared" si="6"/>
        <v>59.781863568425912</v>
      </c>
      <c r="N85">
        <f t="shared" si="7"/>
        <v>59.218136431574088</v>
      </c>
      <c r="O85">
        <v>58.960304541530675</v>
      </c>
      <c r="P85">
        <f t="shared" si="8"/>
        <v>59.810864148910561</v>
      </c>
      <c r="Q85">
        <f t="shared" si="9"/>
        <v>59.189135851089439</v>
      </c>
    </row>
    <row r="86" spans="1:17" x14ac:dyDescent="0.3">
      <c r="A86">
        <v>85</v>
      </c>
      <c r="B86">
        <v>59.5807</v>
      </c>
      <c r="C86">
        <v>59.752699999999997</v>
      </c>
      <c r="D86">
        <v>58.746299999999998</v>
      </c>
      <c r="E86">
        <v>59.110900000000001</v>
      </c>
      <c r="F86">
        <v>59.152500000000003</v>
      </c>
      <c r="G86">
        <f t="shared" si="5"/>
        <v>0.40090678717128209</v>
      </c>
      <c r="L86">
        <v>85</v>
      </c>
      <c r="M86">
        <f t="shared" si="6"/>
        <v>59.78186356865934</v>
      </c>
      <c r="N86">
        <f t="shared" si="7"/>
        <v>59.21813643134066</v>
      </c>
      <c r="O86">
        <v>58.931841937507102</v>
      </c>
      <c r="P86">
        <f t="shared" si="8"/>
        <v>59.810864148911044</v>
      </c>
      <c r="Q86">
        <f t="shared" si="9"/>
        <v>59.189135851088956</v>
      </c>
    </row>
    <row r="87" spans="1:17" x14ac:dyDescent="0.3">
      <c r="A87">
        <v>86</v>
      </c>
      <c r="B87">
        <v>60.575299999999999</v>
      </c>
      <c r="C87">
        <v>59.674300000000002</v>
      </c>
      <c r="D87">
        <v>59.134700000000002</v>
      </c>
      <c r="E87">
        <v>60.080100000000002</v>
      </c>
      <c r="F87">
        <v>59.484499999999997</v>
      </c>
      <c r="G87">
        <f t="shared" si="5"/>
        <v>0.55609996583348142</v>
      </c>
      <c r="L87">
        <v>86</v>
      </c>
      <c r="M87">
        <f t="shared" si="6"/>
        <v>59.781863568846404</v>
      </c>
      <c r="N87">
        <f t="shared" si="7"/>
        <v>59.218136431153596</v>
      </c>
      <c r="O87">
        <v>58.958822059818658</v>
      </c>
      <c r="P87">
        <f t="shared" si="8"/>
        <v>59.810864148911399</v>
      </c>
      <c r="Q87">
        <f t="shared" si="9"/>
        <v>59.189135851088601</v>
      </c>
    </row>
    <row r="88" spans="1:17" x14ac:dyDescent="0.3">
      <c r="A88">
        <v>87</v>
      </c>
      <c r="B88">
        <v>59.881500000000003</v>
      </c>
      <c r="C88">
        <v>59.427999999999997</v>
      </c>
      <c r="D88">
        <v>58.4741</v>
      </c>
      <c r="E88">
        <v>59.745800000000003</v>
      </c>
      <c r="F88">
        <v>59.031999999999996</v>
      </c>
      <c r="G88">
        <f t="shared" si="5"/>
        <v>0.57149906124157512</v>
      </c>
      <c r="L88">
        <v>87</v>
      </c>
      <c r="M88">
        <f t="shared" si="6"/>
        <v>59.7818635689963</v>
      </c>
      <c r="N88">
        <f t="shared" si="7"/>
        <v>59.2181364310037</v>
      </c>
      <c r="O88">
        <v>58.894354025862775</v>
      </c>
      <c r="P88">
        <f t="shared" si="8"/>
        <v>59.810864148911669</v>
      </c>
      <c r="Q88">
        <f t="shared" si="9"/>
        <v>59.189135851088331</v>
      </c>
    </row>
    <row r="89" spans="1:17" x14ac:dyDescent="0.3">
      <c r="A89">
        <v>88</v>
      </c>
      <c r="B89">
        <v>60.077500000000001</v>
      </c>
      <c r="C89">
        <v>59.975900000000003</v>
      </c>
      <c r="D89">
        <v>58.786000000000001</v>
      </c>
      <c r="E89">
        <v>59.2211</v>
      </c>
      <c r="F89">
        <v>59.6387</v>
      </c>
      <c r="G89">
        <f t="shared" si="5"/>
        <v>0.53825408312431811</v>
      </c>
      <c r="L89">
        <v>88</v>
      </c>
      <c r="M89">
        <f t="shared" si="6"/>
        <v>59.781863569116425</v>
      </c>
      <c r="N89">
        <f t="shared" si="7"/>
        <v>59.218136430883575</v>
      </c>
      <c r="O89">
        <v>58.879942940423021</v>
      </c>
      <c r="P89">
        <f t="shared" si="8"/>
        <v>59.810864148911868</v>
      </c>
      <c r="Q89">
        <f t="shared" si="9"/>
        <v>59.189135851088132</v>
      </c>
    </row>
    <row r="90" spans="1:17" x14ac:dyDescent="0.3">
      <c r="A90">
        <v>89</v>
      </c>
      <c r="B90">
        <v>60.087499999999999</v>
      </c>
      <c r="C90">
        <v>59.443600000000004</v>
      </c>
      <c r="D90">
        <v>59.012500000000003</v>
      </c>
      <c r="E90">
        <v>59.9681</v>
      </c>
      <c r="F90">
        <v>59.213799999999999</v>
      </c>
      <c r="G90">
        <f t="shared" si="5"/>
        <v>0.4682017353662829</v>
      </c>
      <c r="L90">
        <v>89</v>
      </c>
      <c r="M90">
        <f t="shared" si="6"/>
        <v>59.781863569212682</v>
      </c>
      <c r="N90">
        <f t="shared" si="7"/>
        <v>59.218136430787318</v>
      </c>
      <c r="O90">
        <v>58.897573029346759</v>
      </c>
      <c r="P90">
        <f t="shared" si="8"/>
        <v>59.81086414891201</v>
      </c>
      <c r="Q90">
        <f t="shared" si="9"/>
        <v>59.18913585108799</v>
      </c>
    </row>
    <row r="91" spans="1:17" x14ac:dyDescent="0.3">
      <c r="A91">
        <v>90</v>
      </c>
      <c r="B91">
        <v>59.746299999999998</v>
      </c>
      <c r="C91">
        <v>59.347000000000001</v>
      </c>
      <c r="D91">
        <v>58.270499999999998</v>
      </c>
      <c r="E91">
        <v>59.550600000000003</v>
      </c>
      <c r="F91">
        <v>58.919600000000003</v>
      </c>
      <c r="G91">
        <f t="shared" si="5"/>
        <v>0.58737897902461622</v>
      </c>
      <c r="L91">
        <v>90</v>
      </c>
      <c r="M91">
        <f t="shared" si="6"/>
        <v>59.781863569289818</v>
      </c>
      <c r="N91">
        <f t="shared" si="7"/>
        <v>59.218136430710182</v>
      </c>
      <c r="O91">
        <v>58.814172316443646</v>
      </c>
      <c r="P91">
        <f t="shared" si="8"/>
        <v>59.810864148912117</v>
      </c>
      <c r="Q91">
        <f t="shared" si="9"/>
        <v>59.189135851087883</v>
      </c>
    </row>
    <row r="92" spans="1:17" x14ac:dyDescent="0.3">
      <c r="A92">
        <v>91</v>
      </c>
      <c r="B92">
        <v>59.533200000000001</v>
      </c>
      <c r="C92">
        <v>59.731999999999999</v>
      </c>
      <c r="D92">
        <v>58.515799999999999</v>
      </c>
      <c r="E92">
        <v>58.982199999999999</v>
      </c>
      <c r="F92">
        <v>59.3506</v>
      </c>
      <c r="G92">
        <f t="shared" si="5"/>
        <v>0.48210553616402352</v>
      </c>
      <c r="L92">
        <v>91</v>
      </c>
      <c r="M92">
        <f t="shared" si="6"/>
        <v>59.781863569351636</v>
      </c>
      <c r="N92">
        <f t="shared" si="7"/>
        <v>59.218136430648364</v>
      </c>
      <c r="O92">
        <v>58.774488798356636</v>
      </c>
      <c r="P92">
        <f t="shared" si="8"/>
        <v>59.810864148912202</v>
      </c>
      <c r="Q92">
        <f t="shared" si="9"/>
        <v>59.189135851087798</v>
      </c>
    </row>
    <row r="93" spans="1:17" x14ac:dyDescent="0.3">
      <c r="A93">
        <v>92</v>
      </c>
      <c r="B93">
        <v>60.306699999999999</v>
      </c>
      <c r="C93">
        <v>59.464500000000001</v>
      </c>
      <c r="D93">
        <v>59.163699999999999</v>
      </c>
      <c r="E93">
        <v>60.121200000000002</v>
      </c>
      <c r="F93">
        <v>59.282299999999999</v>
      </c>
      <c r="G93">
        <f t="shared" si="5"/>
        <v>0.51425252746097472</v>
      </c>
      <c r="L93">
        <v>92</v>
      </c>
      <c r="M93">
        <f t="shared" si="6"/>
        <v>59.781863569401168</v>
      </c>
      <c r="N93">
        <f t="shared" si="7"/>
        <v>59.218136430598832</v>
      </c>
      <c r="O93">
        <v>58.826253888175202</v>
      </c>
      <c r="P93">
        <f t="shared" si="8"/>
        <v>59.810864148912259</v>
      </c>
      <c r="Q93">
        <f t="shared" si="9"/>
        <v>59.189135851087741</v>
      </c>
    </row>
    <row r="94" spans="1:17" x14ac:dyDescent="0.3">
      <c r="A94">
        <v>93</v>
      </c>
      <c r="B94">
        <v>59.712899999999998</v>
      </c>
      <c r="C94">
        <v>59.180500000000002</v>
      </c>
      <c r="D94">
        <v>58.58</v>
      </c>
      <c r="E94">
        <v>59.686599999999999</v>
      </c>
      <c r="F94">
        <v>59.001899999999999</v>
      </c>
      <c r="G94">
        <f t="shared" si="5"/>
        <v>0.47922528835611305</v>
      </c>
      <c r="L94">
        <v>93</v>
      </c>
      <c r="M94">
        <f t="shared" si="6"/>
        <v>59.781863569440866</v>
      </c>
      <c r="N94">
        <f t="shared" si="7"/>
        <v>59.218136430559134</v>
      </c>
      <c r="O94">
        <v>58.793502121047901</v>
      </c>
      <c r="P94">
        <f t="shared" si="8"/>
        <v>59.810864148912302</v>
      </c>
      <c r="Q94">
        <f t="shared" si="9"/>
        <v>59.189135851087698</v>
      </c>
    </row>
    <row r="95" spans="1:17" x14ac:dyDescent="0.3">
      <c r="A95">
        <v>94</v>
      </c>
      <c r="B95">
        <v>59.724400000000003</v>
      </c>
      <c r="C95">
        <v>59.768900000000002</v>
      </c>
      <c r="D95">
        <v>58.689599999999999</v>
      </c>
      <c r="E95">
        <v>59.017400000000002</v>
      </c>
      <c r="F95">
        <v>59.060699999999997</v>
      </c>
      <c r="G95">
        <f t="shared" si="5"/>
        <v>0.47388653177738826</v>
      </c>
      <c r="L95">
        <v>94</v>
      </c>
      <c r="M95">
        <f t="shared" si="6"/>
        <v>59.781863569472669</v>
      </c>
      <c r="N95">
        <f t="shared" si="7"/>
        <v>59.218136430527331</v>
      </c>
      <c r="O95">
        <v>58.779683138948528</v>
      </c>
      <c r="P95">
        <f t="shared" si="8"/>
        <v>59.810864148912337</v>
      </c>
      <c r="Q95">
        <f t="shared" si="9"/>
        <v>59.189135851087663</v>
      </c>
    </row>
    <row r="96" spans="1:17" x14ac:dyDescent="0.3">
      <c r="A96">
        <v>95</v>
      </c>
      <c r="B96">
        <v>59.965400000000002</v>
      </c>
      <c r="C96">
        <v>59.468800000000002</v>
      </c>
      <c r="D96">
        <v>58.958599999999997</v>
      </c>
      <c r="E96">
        <v>59.9129</v>
      </c>
      <c r="F96">
        <v>59.180799999999998</v>
      </c>
      <c r="G96">
        <f t="shared" si="5"/>
        <v>0.44244297937700605</v>
      </c>
      <c r="L96">
        <v>95</v>
      </c>
      <c r="M96">
        <f t="shared" si="6"/>
        <v>59.781863569498164</v>
      </c>
      <c r="N96">
        <f t="shared" si="7"/>
        <v>59.218136430501836</v>
      </c>
      <c r="O96">
        <v>58.803479081468375</v>
      </c>
      <c r="P96">
        <f t="shared" si="8"/>
        <v>59.810864148912358</v>
      </c>
      <c r="Q96">
        <f t="shared" si="9"/>
        <v>59.189135851087642</v>
      </c>
    </row>
    <row r="97" spans="1:17" x14ac:dyDescent="0.3">
      <c r="A97">
        <v>96</v>
      </c>
      <c r="B97">
        <v>59.816099999999999</v>
      </c>
      <c r="C97">
        <v>59.517299999999999</v>
      </c>
      <c r="D97">
        <v>58.589799999999997</v>
      </c>
      <c r="E97">
        <v>59.551400000000001</v>
      </c>
      <c r="F97">
        <v>59.099400000000003</v>
      </c>
      <c r="G97">
        <f t="shared" si="5"/>
        <v>0.4796638562576927</v>
      </c>
      <c r="L97">
        <v>96</v>
      </c>
      <c r="M97">
        <f t="shared" si="6"/>
        <v>59.781863569518592</v>
      </c>
      <c r="N97">
        <f t="shared" si="7"/>
        <v>59.218136430481408</v>
      </c>
      <c r="O97">
        <v>58.775059763633081</v>
      </c>
      <c r="P97">
        <f t="shared" si="8"/>
        <v>59.81086414891238</v>
      </c>
      <c r="Q97">
        <f t="shared" si="9"/>
        <v>59.18913585108762</v>
      </c>
    </row>
    <row r="98" spans="1:17" x14ac:dyDescent="0.3">
      <c r="A98">
        <v>97</v>
      </c>
      <c r="B98">
        <v>59.872900000000001</v>
      </c>
      <c r="C98">
        <v>59.881700000000002</v>
      </c>
      <c r="D98">
        <v>58.952500000000001</v>
      </c>
      <c r="E98">
        <v>59.125399999999999</v>
      </c>
      <c r="F98">
        <v>59.1892</v>
      </c>
      <c r="G98">
        <f t="shared" si="5"/>
        <v>0.44036154804887412</v>
      </c>
      <c r="L98">
        <v>97</v>
      </c>
      <c r="M98">
        <f t="shared" si="6"/>
        <v>59.781863569534956</v>
      </c>
      <c r="N98">
        <f t="shared" si="7"/>
        <v>59.218136430465044</v>
      </c>
      <c r="O98">
        <v>58.798659315069884</v>
      </c>
      <c r="P98">
        <f t="shared" si="8"/>
        <v>59.810864148912394</v>
      </c>
      <c r="Q98">
        <f t="shared" si="9"/>
        <v>59.189135851087606</v>
      </c>
    </row>
    <row r="99" spans="1:17" x14ac:dyDescent="0.3">
      <c r="A99">
        <v>98</v>
      </c>
      <c r="B99">
        <v>60.4039</v>
      </c>
      <c r="C99">
        <v>59.612400000000001</v>
      </c>
      <c r="D99">
        <v>58.954000000000001</v>
      </c>
      <c r="E99">
        <v>60.003599999999999</v>
      </c>
      <c r="F99">
        <v>59.572699999999998</v>
      </c>
      <c r="G99">
        <f t="shared" si="5"/>
        <v>0.54027976734280891</v>
      </c>
      <c r="L99">
        <v>98</v>
      </c>
      <c r="M99">
        <f t="shared" si="6"/>
        <v>59.781863569548072</v>
      </c>
      <c r="N99">
        <f t="shared" si="7"/>
        <v>59.218136430451928</v>
      </c>
      <c r="O99">
        <v>58.819319626165587</v>
      </c>
      <c r="P99">
        <f t="shared" si="8"/>
        <v>59.810864148912401</v>
      </c>
      <c r="Q99">
        <f t="shared" si="9"/>
        <v>59.189135851087599</v>
      </c>
    </row>
    <row r="100" spans="1:17" x14ac:dyDescent="0.3">
      <c r="A100">
        <v>99</v>
      </c>
      <c r="B100">
        <v>59.738300000000002</v>
      </c>
      <c r="C100">
        <v>59.357100000000003</v>
      </c>
      <c r="D100">
        <v>58.7117</v>
      </c>
      <c r="E100">
        <v>59.757199999999997</v>
      </c>
      <c r="F100">
        <v>58.9452</v>
      </c>
      <c r="G100">
        <f t="shared" si="5"/>
        <v>0.46807077990406526</v>
      </c>
      <c r="L100">
        <v>99</v>
      </c>
      <c r="M100">
        <f t="shared" si="6"/>
        <v>59.781863569558588</v>
      </c>
      <c r="N100">
        <f t="shared" si="7"/>
        <v>59.218136430441412</v>
      </c>
      <c r="O100">
        <v>58.805006215885562</v>
      </c>
      <c r="P100">
        <f t="shared" si="8"/>
        <v>59.810864148912408</v>
      </c>
      <c r="Q100">
        <f t="shared" si="9"/>
        <v>59.189135851087592</v>
      </c>
    </row>
    <row r="101" spans="1:17" x14ac:dyDescent="0.3">
      <c r="A101">
        <v>100</v>
      </c>
      <c r="B101">
        <v>59.969299999999997</v>
      </c>
      <c r="C101">
        <v>59.931600000000003</v>
      </c>
      <c r="D101">
        <v>58.858600000000003</v>
      </c>
      <c r="E101">
        <v>59.143599999999999</v>
      </c>
      <c r="F101">
        <v>59.521599999999999</v>
      </c>
      <c r="G101">
        <f t="shared" si="5"/>
        <v>0.48586739754793101</v>
      </c>
      <c r="L101">
        <v>100</v>
      </c>
      <c r="M101">
        <f t="shared" si="6"/>
        <v>59.781863569567008</v>
      </c>
      <c r="N101">
        <f t="shared" si="7"/>
        <v>59.218136430432992</v>
      </c>
      <c r="O101">
        <v>58.812134189172781</v>
      </c>
      <c r="P101">
        <f t="shared" si="8"/>
        <v>59.810864148912415</v>
      </c>
      <c r="Q101">
        <f t="shared" si="9"/>
        <v>59.189135851087585</v>
      </c>
    </row>
    <row r="102" spans="1:17" x14ac:dyDescent="0.3">
      <c r="A102" s="2" t="s">
        <v>5</v>
      </c>
      <c r="B102" s="2">
        <f>AVERAGE(B1:B101)</f>
        <v>60.270114000000007</v>
      </c>
      <c r="C102" s="2">
        <f>AVERAGE(C1:C101)</f>
        <v>59.840561000000008</v>
      </c>
      <c r="D102" s="2">
        <f>AVERAGE(D1:D101)</f>
        <v>59.197593999999981</v>
      </c>
      <c r="E102" s="2">
        <f>AVERAGE(E1:E101)</f>
        <v>60.032545999999975</v>
      </c>
      <c r="F102" s="2">
        <f>AVERAGE(F1:F101)</f>
        <v>59.536402000000024</v>
      </c>
      <c r="G102" s="3">
        <f>AVERAGE(G2:G101)</f>
        <v>0.48144433532983555</v>
      </c>
    </row>
    <row r="103" spans="1:17" x14ac:dyDescent="0.3">
      <c r="A103" s="2" t="s">
        <v>6</v>
      </c>
      <c r="B103" s="2">
        <f>STDEV(B2:B101)</f>
        <v>0.36578621758308144</v>
      </c>
      <c r="C103" s="2">
        <f>STDEV(C2:C101)</f>
        <v>0.29581689255041149</v>
      </c>
      <c r="D103" s="2">
        <f>STDEV(D2:D101)</f>
        <v>0.39688093698923704</v>
      </c>
      <c r="E103" s="2">
        <f>STDEV(E2:E101)</f>
        <v>0.52636649662731849</v>
      </c>
      <c r="F103" s="2">
        <f>STDEV(F2:F101)</f>
        <v>0.29799238990350757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J22" sqref="J22"/>
    </sheetView>
  </sheetViews>
  <sheetFormatPr defaultRowHeight="16.2" x14ac:dyDescent="0.3"/>
  <cols>
    <col min="11" max="11" width="12.21875" bestFit="1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I1" s="1" t="s">
        <v>60</v>
      </c>
      <c r="J1">
        <v>60</v>
      </c>
      <c r="K1">
        <v>60</v>
      </c>
      <c r="L1">
        <v>60</v>
      </c>
      <c r="M1">
        <v>60</v>
      </c>
      <c r="N1">
        <v>60</v>
      </c>
      <c r="O1">
        <v>60</v>
      </c>
    </row>
    <row r="2" spans="1:15" x14ac:dyDescent="0.3">
      <c r="A2">
        <v>1</v>
      </c>
      <c r="B2">
        <v>60.516199999999998</v>
      </c>
      <c r="C2">
        <v>59.837000000000003</v>
      </c>
      <c r="D2">
        <v>59.335299999999997</v>
      </c>
      <c r="E2">
        <v>60.615400000000001</v>
      </c>
      <c r="F2">
        <v>59.590299999999999</v>
      </c>
      <c r="G2">
        <f>_xlfn.STDEV.S(B2:F2)</f>
        <v>0.56550642171420185</v>
      </c>
      <c r="I2" t="s">
        <v>53</v>
      </c>
      <c r="J2">
        <f>AVERAGE(B2:F101)</f>
        <v>59.775443400000029</v>
      </c>
      <c r="K2">
        <v>60.270114000000007</v>
      </c>
      <c r="L2">
        <v>59.840561000000008</v>
      </c>
      <c r="M2">
        <v>59.197593999999981</v>
      </c>
      <c r="N2">
        <v>60.032545999999975</v>
      </c>
      <c r="O2">
        <v>59.536402000000024</v>
      </c>
    </row>
    <row r="3" spans="1:15" x14ac:dyDescent="0.3">
      <c r="A3">
        <v>2</v>
      </c>
      <c r="B3">
        <v>61.106900000000003</v>
      </c>
      <c r="C3">
        <v>60.225099999999998</v>
      </c>
      <c r="D3">
        <v>60.0777</v>
      </c>
      <c r="E3">
        <v>61.038400000000003</v>
      </c>
      <c r="F3">
        <v>60.07</v>
      </c>
      <c r="G3">
        <f t="shared" ref="G3:G66" si="0">_xlfn.STDEV.S(B3:F3)</f>
        <v>0.52367545961215511</v>
      </c>
      <c r="I3" t="s">
        <v>54</v>
      </c>
      <c r="J3">
        <f>_xlfn.STDEV.S(B2:F101)</f>
        <v>0.53781413252044363</v>
      </c>
      <c r="K3">
        <v>0.36578621758308144</v>
      </c>
      <c r="L3">
        <v>0.29581689255041149</v>
      </c>
      <c r="M3">
        <v>0.39688093698923704</v>
      </c>
      <c r="N3">
        <v>0.52636649662731849</v>
      </c>
      <c r="O3">
        <v>0.29799238990350757</v>
      </c>
    </row>
    <row r="4" spans="1:15" x14ac:dyDescent="0.3">
      <c r="A4">
        <v>3</v>
      </c>
      <c r="B4">
        <v>60.427300000000002</v>
      </c>
      <c r="C4">
        <v>60.0916</v>
      </c>
      <c r="D4">
        <v>59.5779</v>
      </c>
      <c r="E4">
        <v>59.667000000000002</v>
      </c>
      <c r="F4">
        <v>59.665199999999999</v>
      </c>
      <c r="G4">
        <f t="shared" si="0"/>
        <v>0.3629449338398329</v>
      </c>
    </row>
    <row r="5" spans="1:15" x14ac:dyDescent="0.3">
      <c r="A5">
        <v>4</v>
      </c>
      <c r="B5">
        <v>60.457299999999996</v>
      </c>
      <c r="C5">
        <v>60.156100000000002</v>
      </c>
      <c r="D5">
        <v>59.511000000000003</v>
      </c>
      <c r="E5">
        <v>60.530099999999997</v>
      </c>
      <c r="F5">
        <v>59.5017</v>
      </c>
      <c r="G5">
        <f t="shared" si="0"/>
        <v>0.49925962985204214</v>
      </c>
      <c r="I5" t="s">
        <v>55</v>
      </c>
      <c r="J5">
        <v>61</v>
      </c>
      <c r="K5">
        <v>61</v>
      </c>
      <c r="L5">
        <v>61</v>
      </c>
      <c r="M5">
        <v>61</v>
      </c>
      <c r="N5">
        <v>61</v>
      </c>
      <c r="O5">
        <v>61</v>
      </c>
    </row>
    <row r="6" spans="1:15" x14ac:dyDescent="0.3">
      <c r="A6">
        <v>5</v>
      </c>
      <c r="B6">
        <v>61.0794</v>
      </c>
      <c r="C6">
        <v>60.097000000000001</v>
      </c>
      <c r="D6">
        <v>59.872399999999999</v>
      </c>
      <c r="E6">
        <v>61.0229</v>
      </c>
      <c r="F6">
        <v>60.169800000000002</v>
      </c>
      <c r="G6">
        <f t="shared" si="0"/>
        <v>0.56149067668127817</v>
      </c>
      <c r="I6" t="s">
        <v>56</v>
      </c>
      <c r="J6">
        <v>58</v>
      </c>
      <c r="K6">
        <v>58</v>
      </c>
      <c r="L6">
        <v>58</v>
      </c>
      <c r="M6">
        <v>58</v>
      </c>
      <c r="N6">
        <v>58</v>
      </c>
      <c r="O6">
        <v>58</v>
      </c>
    </row>
    <row r="7" spans="1:15" x14ac:dyDescent="0.3">
      <c r="A7">
        <v>6</v>
      </c>
      <c r="B7">
        <v>60.7286</v>
      </c>
      <c r="C7">
        <v>60.662100000000002</v>
      </c>
      <c r="D7">
        <v>59.889200000000002</v>
      </c>
      <c r="E7">
        <v>60.115900000000003</v>
      </c>
      <c r="F7">
        <v>60.032899999999998</v>
      </c>
      <c r="G7">
        <f t="shared" si="0"/>
        <v>0.38333715316937383</v>
      </c>
    </row>
    <row r="8" spans="1:15" x14ac:dyDescent="0.3">
      <c r="A8">
        <v>7</v>
      </c>
      <c r="B8">
        <v>60.170299999999997</v>
      </c>
      <c r="C8">
        <v>59.463700000000003</v>
      </c>
      <c r="D8">
        <v>58.837899999999998</v>
      </c>
      <c r="E8">
        <v>60.259700000000002</v>
      </c>
      <c r="F8">
        <v>59.642600000000002</v>
      </c>
      <c r="G8">
        <f t="shared" si="0"/>
        <v>0.57741447678422531</v>
      </c>
      <c r="I8" t="s">
        <v>57</v>
      </c>
      <c r="J8">
        <f>(J5-J6)/(6*J3)</f>
        <v>0.92968921745654154</v>
      </c>
      <c r="K8">
        <f t="shared" ref="K8:O8" si="1">(K5-K6)/(6*K3)</f>
        <v>1.3669186425440822</v>
      </c>
      <c r="L8">
        <f t="shared" si="1"/>
        <v>1.6902347789850869</v>
      </c>
      <c r="M8">
        <f t="shared" si="1"/>
        <v>1.2598236735506383</v>
      </c>
      <c r="N8">
        <f t="shared" si="1"/>
        <v>0.94990848240482395</v>
      </c>
      <c r="O8">
        <f t="shared" si="1"/>
        <v>1.6778951977998637</v>
      </c>
    </row>
    <row r="9" spans="1:15" x14ac:dyDescent="0.3">
      <c r="A9">
        <v>8</v>
      </c>
      <c r="B9">
        <v>60.516500000000001</v>
      </c>
      <c r="C9">
        <v>59.726900000000001</v>
      </c>
      <c r="D9">
        <v>59.354399999999998</v>
      </c>
      <c r="E9">
        <v>60.472499999999997</v>
      </c>
      <c r="F9">
        <v>59.7791</v>
      </c>
      <c r="G9">
        <f t="shared" si="0"/>
        <v>0.50637738101143481</v>
      </c>
      <c r="I9" t="s">
        <v>58</v>
      </c>
      <c r="J9">
        <f>(J5-J2)/(3*J3)</f>
        <v>0.75897137812347759</v>
      </c>
      <c r="K9">
        <f t="shared" ref="K9:O9" si="2">(K5-K2)/(3*K3)</f>
        <v>0.66512985355461407</v>
      </c>
      <c r="L9">
        <f t="shared" si="2"/>
        <v>1.3064827479411176</v>
      </c>
      <c r="M9">
        <f t="shared" si="2"/>
        <v>1.5138091654331571</v>
      </c>
      <c r="N9">
        <f t="shared" si="2"/>
        <v>0.61266184062433349</v>
      </c>
      <c r="O9">
        <f t="shared" si="2"/>
        <v>1.63717603713963</v>
      </c>
    </row>
    <row r="10" spans="1:15" x14ac:dyDescent="0.3">
      <c r="A10">
        <v>9</v>
      </c>
      <c r="B10">
        <v>60.283299999999997</v>
      </c>
      <c r="C10">
        <v>60.021900000000002</v>
      </c>
      <c r="D10">
        <v>59.150199999999998</v>
      </c>
      <c r="E10">
        <v>59.585599999999999</v>
      </c>
      <c r="F10">
        <v>59.389200000000002</v>
      </c>
      <c r="G10">
        <f t="shared" si="0"/>
        <v>0.46228998799454835</v>
      </c>
    </row>
    <row r="11" spans="1:15" x14ac:dyDescent="0.3">
      <c r="A11">
        <v>10</v>
      </c>
      <c r="B11">
        <v>60.223100000000002</v>
      </c>
      <c r="C11">
        <v>59.809100000000001</v>
      </c>
      <c r="D11">
        <v>59.1907</v>
      </c>
      <c r="E11">
        <v>60.521099999999997</v>
      </c>
      <c r="F11">
        <v>59.820999999999998</v>
      </c>
      <c r="G11">
        <f t="shared" si="0"/>
        <v>0.50172804386440228</v>
      </c>
      <c r="I11" t="s">
        <v>59</v>
      </c>
      <c r="J11">
        <f>SQRT(J3^2+(J2-60)^2)</f>
        <v>0.58281189739251582</v>
      </c>
      <c r="K11">
        <f>SQRT(K3^2+(K2-60)^2)</f>
        <v>0.45470994047825808</v>
      </c>
      <c r="L11">
        <f t="shared" ref="K11:O11" si="3">SQRT(L3^2+(L2-60)^2)</f>
        <v>0.33604825343866779</v>
      </c>
      <c r="M11">
        <f t="shared" si="3"/>
        <v>0.8951926423856964</v>
      </c>
      <c r="N11">
        <f t="shared" si="3"/>
        <v>0.52737171984067865</v>
      </c>
      <c r="O11">
        <f t="shared" si="3"/>
        <v>0.55111030660329885</v>
      </c>
    </row>
    <row r="12" spans="1:15" x14ac:dyDescent="0.3">
      <c r="A12">
        <v>11</v>
      </c>
      <c r="B12">
        <v>60.607799999999997</v>
      </c>
      <c r="C12">
        <v>59.689</v>
      </c>
      <c r="D12">
        <v>59.510399999999997</v>
      </c>
      <c r="E12">
        <v>60.459400000000002</v>
      </c>
      <c r="F12">
        <v>59.685299999999998</v>
      </c>
      <c r="G12">
        <f t="shared" si="0"/>
        <v>0.50385308573035525</v>
      </c>
      <c r="I12" t="s">
        <v>62</v>
      </c>
      <c r="J12">
        <f>(J5-J6)/(6*J11)</f>
        <v>0.85790973423326811</v>
      </c>
      <c r="K12">
        <f>(K5-K6)/(6*K11)</f>
        <v>1.0996020880346413</v>
      </c>
      <c r="L12">
        <f t="shared" ref="K12:O12" si="4">(L5-L6)/(6*L11)</f>
        <v>1.4878815613045733</v>
      </c>
      <c r="M12">
        <f t="shared" si="4"/>
        <v>0.55853899632987991</v>
      </c>
      <c r="N12">
        <f t="shared" si="4"/>
        <v>0.94809786188582923</v>
      </c>
      <c r="O12">
        <f t="shared" si="4"/>
        <v>0.90725938892649094</v>
      </c>
    </row>
    <row r="13" spans="1:15" x14ac:dyDescent="0.3">
      <c r="A13">
        <v>12</v>
      </c>
      <c r="B13">
        <v>60.058399999999999</v>
      </c>
      <c r="C13">
        <v>60.002400000000002</v>
      </c>
      <c r="D13">
        <v>59.283200000000001</v>
      </c>
      <c r="E13">
        <v>59.548000000000002</v>
      </c>
      <c r="F13">
        <v>59.433599999999998</v>
      </c>
      <c r="G13">
        <f t="shared" si="0"/>
        <v>0.34699007478600874</v>
      </c>
      <c r="I13" t="s">
        <v>64</v>
      </c>
      <c r="J13">
        <f>(J5-J1)/(3*J11)</f>
        <v>0.57193982282217881</v>
      </c>
      <c r="K13">
        <f t="shared" ref="K13:O13" si="5">(K5-K1)/(3*K11)</f>
        <v>0.73306805868976088</v>
      </c>
      <c r="L13">
        <f t="shared" si="5"/>
        <v>0.99192104086971555</v>
      </c>
      <c r="M13">
        <f t="shared" si="5"/>
        <v>0.37235933088658663</v>
      </c>
      <c r="N13">
        <f t="shared" si="5"/>
        <v>0.63206524125721952</v>
      </c>
      <c r="O13">
        <f t="shared" si="5"/>
        <v>0.60483959261766063</v>
      </c>
    </row>
    <row r="14" spans="1:15" x14ac:dyDescent="0.3">
      <c r="A14">
        <v>13</v>
      </c>
      <c r="B14">
        <v>60.370199999999997</v>
      </c>
      <c r="C14">
        <v>59.926299999999998</v>
      </c>
      <c r="D14">
        <v>59.146999999999998</v>
      </c>
      <c r="E14">
        <v>60.491199999999999</v>
      </c>
      <c r="F14">
        <v>59.708500000000001</v>
      </c>
      <c r="G14">
        <f t="shared" si="0"/>
        <v>0.54103538978517818</v>
      </c>
    </row>
    <row r="15" spans="1:15" x14ac:dyDescent="0.3">
      <c r="A15">
        <v>14</v>
      </c>
      <c r="B15">
        <v>60.770899999999997</v>
      </c>
      <c r="C15">
        <v>60.0212</v>
      </c>
      <c r="D15">
        <v>59.974400000000003</v>
      </c>
      <c r="E15">
        <v>60.836799999999997</v>
      </c>
      <c r="F15">
        <v>59.767600000000002</v>
      </c>
      <c r="G15">
        <f t="shared" si="0"/>
        <v>0.49339696188768489</v>
      </c>
      <c r="I15" t="s">
        <v>65</v>
      </c>
      <c r="K15">
        <f>1-_xlfn.NORM.DIST(K5,K2,K3,1)</f>
        <v>2.3000204311709571E-2</v>
      </c>
      <c r="L15">
        <f t="shared" ref="L15:O15" si="6">1-_xlfn.NORM.DIST(L5,L2,L3,1)</f>
        <v>4.4375958511366775E-5</v>
      </c>
      <c r="M15">
        <f t="shared" si="6"/>
        <v>2.7937300964842038E-6</v>
      </c>
      <c r="N15">
        <f t="shared" si="6"/>
        <v>3.3032269378423407E-2</v>
      </c>
      <c r="O15">
        <f t="shared" si="6"/>
        <v>4.5184664043684819E-7</v>
      </c>
    </row>
    <row r="16" spans="1:15" x14ac:dyDescent="0.3">
      <c r="A16">
        <v>15</v>
      </c>
      <c r="B16">
        <v>60.221299999999999</v>
      </c>
      <c r="C16">
        <v>59.915300000000002</v>
      </c>
      <c r="D16">
        <v>59.120100000000001</v>
      </c>
      <c r="E16">
        <v>59.583399999999997</v>
      </c>
      <c r="F16">
        <v>59.632399999999997</v>
      </c>
      <c r="G16">
        <f t="shared" si="0"/>
        <v>0.41000178658147346</v>
      </c>
      <c r="I16" t="s">
        <v>66</v>
      </c>
      <c r="K16">
        <f>_xlfn.NORM.DIST(K6,K2,K3,1)</f>
        <v>2.7153961449498924E-10</v>
      </c>
      <c r="L16">
        <f t="shared" ref="L16:O16" si="7">_xlfn.NORM.DIST(L6,L2,L3,1)</f>
        <v>2.4549044063351302E-10</v>
      </c>
      <c r="M16">
        <f t="shared" si="7"/>
        <v>1.274284051831444E-3</v>
      </c>
      <c r="N16">
        <f t="shared" si="7"/>
        <v>5.6354494146874857E-5</v>
      </c>
      <c r="O16">
        <f t="shared" si="7"/>
        <v>1.2624614410617968E-7</v>
      </c>
    </row>
    <row r="17" spans="1:15" x14ac:dyDescent="0.3">
      <c r="A17">
        <v>16</v>
      </c>
      <c r="B17">
        <v>60.133099999999999</v>
      </c>
      <c r="C17">
        <v>59.7331</v>
      </c>
      <c r="D17">
        <v>59.073700000000002</v>
      </c>
      <c r="E17">
        <v>60.590499999999999</v>
      </c>
      <c r="F17">
        <v>60.035200000000003</v>
      </c>
      <c r="G17">
        <f t="shared" si="0"/>
        <v>0.56106406229591876</v>
      </c>
      <c r="I17" t="s">
        <v>67</v>
      </c>
      <c r="K17">
        <f>(K15+K16)*100</f>
        <v>2.3000204583249184</v>
      </c>
      <c r="L17">
        <f t="shared" ref="L17:O17" si="8">(L15+L16)*100</f>
        <v>4.4376204001807407E-3</v>
      </c>
      <c r="M17">
        <f t="shared" si="8"/>
        <v>0.1277077781927928</v>
      </c>
      <c r="N17">
        <f t="shared" si="8"/>
        <v>3.3088623872570286</v>
      </c>
      <c r="O17">
        <f t="shared" si="8"/>
        <v>5.7809278454302783E-5</v>
      </c>
    </row>
    <row r="18" spans="1:15" x14ac:dyDescent="0.3">
      <c r="A18">
        <v>17</v>
      </c>
      <c r="B18">
        <v>60.824399999999997</v>
      </c>
      <c r="C18">
        <v>60.131999999999998</v>
      </c>
      <c r="D18">
        <v>59.6342</v>
      </c>
      <c r="E18">
        <v>60.743200000000002</v>
      </c>
      <c r="F18">
        <v>59.721499999999999</v>
      </c>
      <c r="G18">
        <f t="shared" si="0"/>
        <v>0.55633754861594586</v>
      </c>
    </row>
    <row r="19" spans="1:15" x14ac:dyDescent="0.3">
      <c r="A19">
        <v>18</v>
      </c>
      <c r="B19">
        <v>60.594999999999999</v>
      </c>
      <c r="C19">
        <v>60.5702</v>
      </c>
      <c r="D19">
        <v>59.8446</v>
      </c>
      <c r="E19">
        <v>60.217799999999997</v>
      </c>
      <c r="F19">
        <v>60.027500000000003</v>
      </c>
      <c r="G19">
        <f t="shared" si="0"/>
        <v>0.33031806187370299</v>
      </c>
    </row>
    <row r="20" spans="1:15" x14ac:dyDescent="0.3">
      <c r="A20">
        <v>19</v>
      </c>
      <c r="B20">
        <v>60.151899999999998</v>
      </c>
      <c r="C20">
        <v>59.484900000000003</v>
      </c>
      <c r="D20">
        <v>59.071899999999999</v>
      </c>
      <c r="E20">
        <v>60.287500000000001</v>
      </c>
      <c r="F20">
        <v>59.435400000000001</v>
      </c>
      <c r="G20">
        <f t="shared" si="0"/>
        <v>0.51459326851407572</v>
      </c>
    </row>
    <row r="21" spans="1:15" x14ac:dyDescent="0.3">
      <c r="A21">
        <v>20</v>
      </c>
      <c r="B21">
        <v>60.732599999999998</v>
      </c>
      <c r="C21">
        <v>59.999699999999997</v>
      </c>
      <c r="D21">
        <v>59.576700000000002</v>
      </c>
      <c r="E21">
        <v>60.825499999999998</v>
      </c>
      <c r="F21">
        <v>60.111800000000002</v>
      </c>
      <c r="G21">
        <f t="shared" si="0"/>
        <v>0.52420952204247329</v>
      </c>
    </row>
    <row r="22" spans="1:15" x14ac:dyDescent="0.3">
      <c r="A22">
        <v>21</v>
      </c>
      <c r="B22">
        <v>60.444200000000002</v>
      </c>
      <c r="C22">
        <v>60.279800000000002</v>
      </c>
      <c r="D22">
        <v>59.372100000000003</v>
      </c>
      <c r="E22">
        <v>59.849600000000002</v>
      </c>
      <c r="F22">
        <v>59.671300000000002</v>
      </c>
      <c r="G22">
        <f t="shared" si="0"/>
        <v>0.43908602232364397</v>
      </c>
    </row>
    <row r="23" spans="1:15" x14ac:dyDescent="0.3">
      <c r="A23">
        <v>22</v>
      </c>
      <c r="B23">
        <v>60.558</v>
      </c>
      <c r="C23">
        <v>60.230800000000002</v>
      </c>
      <c r="D23">
        <v>59.589100000000002</v>
      </c>
      <c r="E23">
        <v>60.629399999999997</v>
      </c>
      <c r="F23">
        <v>59.579500000000003</v>
      </c>
      <c r="G23">
        <f t="shared" si="0"/>
        <v>0.50930570682056753</v>
      </c>
    </row>
    <row r="24" spans="1:15" x14ac:dyDescent="0.3">
      <c r="A24">
        <v>23</v>
      </c>
      <c r="B24">
        <v>60.545200000000001</v>
      </c>
      <c r="C24">
        <v>59.662999999999997</v>
      </c>
      <c r="D24">
        <v>59.530099999999997</v>
      </c>
      <c r="E24">
        <v>60.4405</v>
      </c>
      <c r="F24">
        <v>59.717300000000002</v>
      </c>
      <c r="G24">
        <f t="shared" si="0"/>
        <v>0.47524166168382298</v>
      </c>
    </row>
    <row r="25" spans="1:15" x14ac:dyDescent="0.3">
      <c r="A25">
        <v>24</v>
      </c>
      <c r="B25">
        <v>60.181199999999997</v>
      </c>
      <c r="C25">
        <v>60.158499999999997</v>
      </c>
      <c r="D25">
        <v>59.454999999999998</v>
      </c>
      <c r="E25">
        <v>59.831099999999999</v>
      </c>
      <c r="F25">
        <v>59.584899999999998</v>
      </c>
      <c r="G25">
        <f t="shared" si="0"/>
        <v>0.32833557985695</v>
      </c>
    </row>
    <row r="26" spans="1:15" x14ac:dyDescent="0.3">
      <c r="A26">
        <v>25</v>
      </c>
      <c r="B26">
        <v>60.465600000000002</v>
      </c>
      <c r="C26">
        <v>59.752099999999999</v>
      </c>
      <c r="D26">
        <v>59.229599999999998</v>
      </c>
      <c r="E26">
        <v>60.378399999999999</v>
      </c>
      <c r="F26">
        <v>59.581600000000002</v>
      </c>
      <c r="G26">
        <f t="shared" si="0"/>
        <v>0.52908893203317053</v>
      </c>
    </row>
    <row r="27" spans="1:15" x14ac:dyDescent="0.3">
      <c r="A27">
        <v>26</v>
      </c>
      <c r="B27">
        <v>60.217100000000002</v>
      </c>
      <c r="C27">
        <v>59.7928</v>
      </c>
      <c r="D27">
        <v>59.199199999999998</v>
      </c>
      <c r="E27">
        <v>60.1462</v>
      </c>
      <c r="F27">
        <v>59.470599999999997</v>
      </c>
      <c r="G27">
        <f t="shared" si="0"/>
        <v>0.43510962067047143</v>
      </c>
    </row>
    <row r="28" spans="1:15" x14ac:dyDescent="0.3">
      <c r="A28">
        <v>27</v>
      </c>
      <c r="B28">
        <v>60.679000000000002</v>
      </c>
      <c r="C28">
        <v>60.031199999999998</v>
      </c>
      <c r="D28">
        <v>59.676000000000002</v>
      </c>
      <c r="E28">
        <v>60.694600000000001</v>
      </c>
      <c r="F28">
        <v>59.7498</v>
      </c>
      <c r="G28">
        <f t="shared" si="0"/>
        <v>0.4934775496413189</v>
      </c>
    </row>
    <row r="29" spans="1:15" x14ac:dyDescent="0.3">
      <c r="A29">
        <v>28</v>
      </c>
      <c r="B29">
        <v>60.285600000000002</v>
      </c>
      <c r="C29">
        <v>60.5364</v>
      </c>
      <c r="D29">
        <v>59.428400000000003</v>
      </c>
      <c r="E29">
        <v>59.7468</v>
      </c>
      <c r="F29">
        <v>59.999400000000001</v>
      </c>
      <c r="G29">
        <f t="shared" si="0"/>
        <v>0.43592636075373947</v>
      </c>
    </row>
    <row r="30" spans="1:15" x14ac:dyDescent="0.3">
      <c r="A30">
        <v>29</v>
      </c>
      <c r="B30">
        <v>60.128700000000002</v>
      </c>
      <c r="C30">
        <v>59.5274</v>
      </c>
      <c r="D30">
        <v>58.826700000000002</v>
      </c>
      <c r="E30">
        <v>60.108899999999998</v>
      </c>
      <c r="F30">
        <v>59.313800000000001</v>
      </c>
      <c r="G30">
        <f t="shared" si="0"/>
        <v>0.55269587930434139</v>
      </c>
    </row>
    <row r="31" spans="1:15" x14ac:dyDescent="0.3">
      <c r="A31">
        <v>30</v>
      </c>
      <c r="B31">
        <v>60.330100000000002</v>
      </c>
      <c r="C31">
        <v>59.691699999999997</v>
      </c>
      <c r="D31">
        <v>59.601399999999998</v>
      </c>
      <c r="E31">
        <v>60.399799999999999</v>
      </c>
      <c r="F31">
        <v>59.7271</v>
      </c>
      <c r="G31">
        <f t="shared" si="0"/>
        <v>0.38233535933784718</v>
      </c>
    </row>
    <row r="32" spans="1:15" x14ac:dyDescent="0.3">
      <c r="A32">
        <v>31</v>
      </c>
      <c r="B32">
        <v>60.087899999999998</v>
      </c>
      <c r="C32">
        <v>60.096299999999999</v>
      </c>
      <c r="D32">
        <v>59.074800000000003</v>
      </c>
      <c r="E32">
        <v>59.528700000000001</v>
      </c>
      <c r="F32">
        <v>59.509300000000003</v>
      </c>
      <c r="G32">
        <f t="shared" si="0"/>
        <v>0.43470205888631136</v>
      </c>
    </row>
    <row r="33" spans="1:7" x14ac:dyDescent="0.3">
      <c r="A33">
        <v>32</v>
      </c>
      <c r="B33">
        <v>60.072699999999998</v>
      </c>
      <c r="C33">
        <v>59.9255</v>
      </c>
      <c r="D33">
        <v>59.026499999999999</v>
      </c>
      <c r="E33">
        <v>60.218499999999999</v>
      </c>
      <c r="F33">
        <v>59.355400000000003</v>
      </c>
      <c r="G33">
        <f t="shared" si="0"/>
        <v>0.50719937105639157</v>
      </c>
    </row>
    <row r="34" spans="1:7" x14ac:dyDescent="0.3">
      <c r="A34">
        <v>33</v>
      </c>
      <c r="B34">
        <v>60.497999999999998</v>
      </c>
      <c r="C34">
        <v>59.767499999999998</v>
      </c>
      <c r="D34">
        <v>59.388300000000001</v>
      </c>
      <c r="E34">
        <v>60.524299999999997</v>
      </c>
      <c r="F34">
        <v>59.789499999999997</v>
      </c>
      <c r="G34">
        <f t="shared" si="0"/>
        <v>0.49880555530186182</v>
      </c>
    </row>
    <row r="35" spans="1:7" x14ac:dyDescent="0.3">
      <c r="A35">
        <v>34</v>
      </c>
      <c r="B35">
        <v>59.4544</v>
      </c>
      <c r="C35">
        <v>60.015999999999998</v>
      </c>
      <c r="D35">
        <v>59.164400000000001</v>
      </c>
      <c r="E35">
        <v>59.392499999999998</v>
      </c>
      <c r="F35">
        <v>59.582299999999996</v>
      </c>
      <c r="G35">
        <f t="shared" si="0"/>
        <v>0.31499596346619979</v>
      </c>
    </row>
    <row r="36" spans="1:7" x14ac:dyDescent="0.3">
      <c r="A36">
        <v>35</v>
      </c>
      <c r="B36">
        <v>60.113900000000001</v>
      </c>
      <c r="C36">
        <v>59.641300000000001</v>
      </c>
      <c r="D36">
        <v>58.720399999999998</v>
      </c>
      <c r="E36">
        <v>60.139099999999999</v>
      </c>
      <c r="F36">
        <v>59.104100000000003</v>
      </c>
      <c r="G36">
        <f t="shared" si="0"/>
        <v>0.62454503280388063</v>
      </c>
    </row>
    <row r="37" spans="1:7" x14ac:dyDescent="0.3">
      <c r="A37">
        <v>36</v>
      </c>
      <c r="B37">
        <v>60.521999999999998</v>
      </c>
      <c r="C37">
        <v>60.179499999999997</v>
      </c>
      <c r="D37">
        <v>59.640099999999997</v>
      </c>
      <c r="E37">
        <v>60.554400000000001</v>
      </c>
      <c r="F37">
        <v>59.851900000000001</v>
      </c>
      <c r="G37">
        <f t="shared" si="0"/>
        <v>0.40362555295719404</v>
      </c>
    </row>
    <row r="38" spans="1:7" x14ac:dyDescent="0.3">
      <c r="A38">
        <v>37</v>
      </c>
      <c r="B38">
        <v>59.7652</v>
      </c>
      <c r="C38">
        <v>59.819499999999998</v>
      </c>
      <c r="D38">
        <v>58.989400000000003</v>
      </c>
      <c r="E38">
        <v>59.115600000000001</v>
      </c>
      <c r="F38">
        <v>59.3309</v>
      </c>
      <c r="G38">
        <f t="shared" si="0"/>
        <v>0.37533882959267462</v>
      </c>
    </row>
    <row r="39" spans="1:7" x14ac:dyDescent="0.3">
      <c r="A39">
        <v>38</v>
      </c>
      <c r="B39">
        <v>59.966500000000003</v>
      </c>
      <c r="C39">
        <v>59.4009</v>
      </c>
      <c r="D39">
        <v>58.595700000000001</v>
      </c>
      <c r="E39">
        <v>59.941699999999997</v>
      </c>
      <c r="F39">
        <v>59.295400000000001</v>
      </c>
      <c r="G39">
        <f t="shared" si="0"/>
        <v>0.5621800405564038</v>
      </c>
    </row>
    <row r="40" spans="1:7" x14ac:dyDescent="0.3">
      <c r="A40">
        <v>39</v>
      </c>
      <c r="B40">
        <v>60.314999999999998</v>
      </c>
      <c r="C40">
        <v>59.781300000000002</v>
      </c>
      <c r="D40">
        <v>59.349200000000003</v>
      </c>
      <c r="E40">
        <v>60.498399999999997</v>
      </c>
      <c r="F40">
        <v>59.509799999999998</v>
      </c>
      <c r="G40">
        <f t="shared" si="0"/>
        <v>0.49990128825598945</v>
      </c>
    </row>
    <row r="41" spans="1:7" x14ac:dyDescent="0.3">
      <c r="A41">
        <v>40</v>
      </c>
      <c r="B41">
        <v>60.215200000000003</v>
      </c>
      <c r="C41">
        <v>60.528700000000001</v>
      </c>
      <c r="D41">
        <v>59.492800000000003</v>
      </c>
      <c r="E41">
        <v>59.503300000000003</v>
      </c>
      <c r="F41">
        <v>59.549100000000003</v>
      </c>
      <c r="G41">
        <f t="shared" si="0"/>
        <v>0.48270915363187311</v>
      </c>
    </row>
    <row r="42" spans="1:7" x14ac:dyDescent="0.3">
      <c r="A42">
        <v>41</v>
      </c>
      <c r="B42">
        <v>59.998199999999997</v>
      </c>
      <c r="C42">
        <v>59.457999999999998</v>
      </c>
      <c r="D42">
        <v>58.821199999999997</v>
      </c>
      <c r="E42">
        <v>60.116599999999998</v>
      </c>
      <c r="F42">
        <v>59.435600000000001</v>
      </c>
      <c r="G42">
        <f t="shared" si="0"/>
        <v>0.51801360213801317</v>
      </c>
    </row>
    <row r="43" spans="1:7" x14ac:dyDescent="0.3">
      <c r="A43">
        <v>42</v>
      </c>
      <c r="B43">
        <v>60.529699999999998</v>
      </c>
      <c r="C43">
        <v>59.932000000000002</v>
      </c>
      <c r="D43">
        <v>59.472900000000003</v>
      </c>
      <c r="E43">
        <v>60.589500000000001</v>
      </c>
      <c r="F43">
        <v>59.849800000000002</v>
      </c>
      <c r="G43">
        <f t="shared" si="0"/>
        <v>0.47569700125184589</v>
      </c>
    </row>
    <row r="44" spans="1:7" x14ac:dyDescent="0.3">
      <c r="A44">
        <v>43</v>
      </c>
      <c r="B44">
        <v>60.143999999999998</v>
      </c>
      <c r="C44">
        <v>59.997799999999998</v>
      </c>
      <c r="D44">
        <v>59.0518</v>
      </c>
      <c r="E44">
        <v>59.402099999999997</v>
      </c>
      <c r="F44">
        <v>59.543399999999998</v>
      </c>
      <c r="G44">
        <f t="shared" si="0"/>
        <v>0.44530952381461547</v>
      </c>
    </row>
    <row r="45" spans="1:7" x14ac:dyDescent="0.3">
      <c r="A45">
        <v>44</v>
      </c>
      <c r="B45">
        <v>60.122</v>
      </c>
      <c r="C45">
        <v>59.853299999999997</v>
      </c>
      <c r="D45">
        <v>58.992199999999997</v>
      </c>
      <c r="E45">
        <v>60.1449</v>
      </c>
      <c r="F45">
        <v>59.608699999999999</v>
      </c>
      <c r="G45">
        <f t="shared" si="0"/>
        <v>0.47409397486152577</v>
      </c>
    </row>
    <row r="46" spans="1:7" x14ac:dyDescent="0.3">
      <c r="A46">
        <v>45</v>
      </c>
      <c r="B46">
        <v>60.464700000000001</v>
      </c>
      <c r="C46">
        <v>59.7804</v>
      </c>
      <c r="D46">
        <v>59.500900000000001</v>
      </c>
      <c r="E46">
        <v>60.382599999999996</v>
      </c>
      <c r="F46">
        <v>59.597000000000001</v>
      </c>
      <c r="G46">
        <f t="shared" si="0"/>
        <v>0.44916693667276847</v>
      </c>
    </row>
    <row r="47" spans="1:7" x14ac:dyDescent="0.3">
      <c r="A47">
        <v>46</v>
      </c>
      <c r="B47">
        <v>59.918100000000003</v>
      </c>
      <c r="C47">
        <v>60.104199999999999</v>
      </c>
      <c r="D47">
        <v>58.960299999999997</v>
      </c>
      <c r="E47">
        <v>59.313200000000002</v>
      </c>
      <c r="F47">
        <v>59.774099999999997</v>
      </c>
      <c r="G47">
        <f t="shared" si="0"/>
        <v>0.46803023086121337</v>
      </c>
    </row>
    <row r="48" spans="1:7" x14ac:dyDescent="0.3">
      <c r="A48">
        <v>47</v>
      </c>
      <c r="B48">
        <v>60.130099999999999</v>
      </c>
      <c r="C48">
        <v>59.691200000000002</v>
      </c>
      <c r="D48">
        <v>58.791400000000003</v>
      </c>
      <c r="E48">
        <v>60.173299999999998</v>
      </c>
      <c r="F48">
        <v>59.1663</v>
      </c>
      <c r="G48">
        <f t="shared" si="0"/>
        <v>0.60404282381301233</v>
      </c>
    </row>
    <row r="49" spans="1:7" x14ac:dyDescent="0.3">
      <c r="A49">
        <v>48</v>
      </c>
      <c r="B49">
        <v>60.561199999999999</v>
      </c>
      <c r="C49">
        <v>60.087600000000002</v>
      </c>
      <c r="D49">
        <v>59.433900000000001</v>
      </c>
      <c r="E49">
        <v>60.463099999999997</v>
      </c>
      <c r="F49">
        <v>59.689700000000002</v>
      </c>
      <c r="G49">
        <f t="shared" si="0"/>
        <v>0.48547504055306345</v>
      </c>
    </row>
    <row r="50" spans="1:7" x14ac:dyDescent="0.3">
      <c r="A50">
        <v>49</v>
      </c>
      <c r="B50">
        <v>59.908999999999999</v>
      </c>
      <c r="C50">
        <v>59.988300000000002</v>
      </c>
      <c r="D50">
        <v>58.997599999999998</v>
      </c>
      <c r="E50">
        <v>59.318300000000001</v>
      </c>
      <c r="F50">
        <v>59.505099999999999</v>
      </c>
      <c r="G50">
        <f t="shared" si="0"/>
        <v>0.41280551474029592</v>
      </c>
    </row>
    <row r="51" spans="1:7" x14ac:dyDescent="0.3">
      <c r="A51">
        <v>50</v>
      </c>
      <c r="B51">
        <v>59.9923</v>
      </c>
      <c r="C51">
        <v>59.648899999999998</v>
      </c>
      <c r="D51">
        <v>58.746400000000001</v>
      </c>
      <c r="E51">
        <v>59.959800000000001</v>
      </c>
      <c r="F51">
        <v>59.180500000000002</v>
      </c>
      <c r="G51">
        <f t="shared" si="0"/>
        <v>0.53520651808437403</v>
      </c>
    </row>
    <row r="52" spans="1:7" x14ac:dyDescent="0.3">
      <c r="A52">
        <v>51</v>
      </c>
      <c r="B52">
        <v>61.104300000000002</v>
      </c>
      <c r="C52">
        <v>60.204900000000002</v>
      </c>
      <c r="D52">
        <v>59.931800000000003</v>
      </c>
      <c r="E52">
        <v>60.889699999999998</v>
      </c>
      <c r="F52">
        <v>60.153199999999998</v>
      </c>
      <c r="G52">
        <f t="shared" si="0"/>
        <v>0.50938939623828006</v>
      </c>
    </row>
    <row r="53" spans="1:7" x14ac:dyDescent="0.3">
      <c r="A53">
        <v>52</v>
      </c>
      <c r="B53">
        <v>60.229500000000002</v>
      </c>
      <c r="C53">
        <v>60.127800000000001</v>
      </c>
      <c r="D53">
        <v>59.368299999999998</v>
      </c>
      <c r="E53">
        <v>59.813899999999997</v>
      </c>
      <c r="F53">
        <v>59.856000000000002</v>
      </c>
      <c r="G53">
        <f t="shared" si="0"/>
        <v>0.33553432760300544</v>
      </c>
    </row>
    <row r="54" spans="1:7" x14ac:dyDescent="0.3">
      <c r="A54">
        <v>53</v>
      </c>
      <c r="B54">
        <v>60.7804</v>
      </c>
      <c r="C54">
        <v>59.806699999999999</v>
      </c>
      <c r="D54">
        <v>59.302300000000002</v>
      </c>
      <c r="E54">
        <v>60.577300000000001</v>
      </c>
      <c r="F54">
        <v>59.8628</v>
      </c>
      <c r="G54">
        <f t="shared" si="0"/>
        <v>0.60488829960580281</v>
      </c>
    </row>
    <row r="55" spans="1:7" x14ac:dyDescent="0.3">
      <c r="A55">
        <v>54</v>
      </c>
      <c r="B55">
        <v>60.75</v>
      </c>
      <c r="C55">
        <v>59.893500000000003</v>
      </c>
      <c r="D55">
        <v>59.679099999999998</v>
      </c>
      <c r="E55">
        <v>60.8414</v>
      </c>
      <c r="F55">
        <v>59.700699999999998</v>
      </c>
      <c r="G55">
        <f t="shared" si="0"/>
        <v>0.57550245264464384</v>
      </c>
    </row>
    <row r="56" spans="1:7" x14ac:dyDescent="0.3">
      <c r="A56">
        <v>55</v>
      </c>
      <c r="B56">
        <v>60.455100000000002</v>
      </c>
      <c r="C56">
        <v>60.223799999999997</v>
      </c>
      <c r="D56">
        <v>59.500399999999999</v>
      </c>
      <c r="E56">
        <v>59.805500000000002</v>
      </c>
      <c r="F56">
        <v>59.6599</v>
      </c>
      <c r="G56">
        <f t="shared" si="0"/>
        <v>0.39845114255075237</v>
      </c>
    </row>
    <row r="57" spans="1:7" x14ac:dyDescent="0.3">
      <c r="A57">
        <v>56</v>
      </c>
      <c r="B57">
        <v>60.319499999999998</v>
      </c>
      <c r="C57">
        <v>59.630600000000001</v>
      </c>
      <c r="D57">
        <v>59.271000000000001</v>
      </c>
      <c r="E57">
        <v>60.451000000000001</v>
      </c>
      <c r="F57">
        <v>59.257100000000001</v>
      </c>
      <c r="G57">
        <f t="shared" si="0"/>
        <v>0.56920042427953177</v>
      </c>
    </row>
    <row r="58" spans="1:7" x14ac:dyDescent="0.3">
      <c r="A58">
        <v>57</v>
      </c>
      <c r="B58">
        <v>60.967300000000002</v>
      </c>
      <c r="C58">
        <v>59.952199999999998</v>
      </c>
      <c r="D58">
        <v>59.768900000000002</v>
      </c>
      <c r="E58">
        <v>60.704099999999997</v>
      </c>
      <c r="F58">
        <v>60.087800000000001</v>
      </c>
      <c r="G58">
        <f t="shared" si="0"/>
        <v>0.51394780182427047</v>
      </c>
    </row>
    <row r="59" spans="1:7" x14ac:dyDescent="0.3">
      <c r="A59">
        <v>58</v>
      </c>
      <c r="B59">
        <v>59.925699999999999</v>
      </c>
      <c r="C59">
        <v>59.844799999999999</v>
      </c>
      <c r="D59">
        <v>59.086399999999998</v>
      </c>
      <c r="E59">
        <v>59.4422</v>
      </c>
      <c r="F59">
        <v>59.446100000000001</v>
      </c>
      <c r="G59">
        <f t="shared" si="0"/>
        <v>0.34109893432844413</v>
      </c>
    </row>
    <row r="60" spans="1:7" x14ac:dyDescent="0.3">
      <c r="A60">
        <v>59</v>
      </c>
      <c r="B60">
        <v>60.1783</v>
      </c>
      <c r="C60">
        <v>59.433</v>
      </c>
      <c r="D60">
        <v>58.850200000000001</v>
      </c>
      <c r="E60">
        <v>60.140599999999999</v>
      </c>
      <c r="F60">
        <v>59.2821</v>
      </c>
      <c r="G60">
        <f t="shared" si="0"/>
        <v>0.57339924398275888</v>
      </c>
    </row>
    <row r="61" spans="1:7" x14ac:dyDescent="0.3">
      <c r="A61">
        <v>60</v>
      </c>
      <c r="B61">
        <v>60.287500000000001</v>
      </c>
      <c r="C61">
        <v>59.8001</v>
      </c>
      <c r="D61">
        <v>59.578299999999999</v>
      </c>
      <c r="E61">
        <v>60.546900000000001</v>
      </c>
      <c r="F61">
        <v>59.414200000000001</v>
      </c>
      <c r="G61">
        <f t="shared" si="0"/>
        <v>0.47824747777693555</v>
      </c>
    </row>
    <row r="62" spans="1:7" x14ac:dyDescent="0.3">
      <c r="A62">
        <v>61</v>
      </c>
      <c r="B62">
        <v>60.490400000000001</v>
      </c>
      <c r="C62">
        <v>60.020699999999998</v>
      </c>
      <c r="D62">
        <v>59.481299999999997</v>
      </c>
      <c r="E62">
        <v>59.693399999999997</v>
      </c>
      <c r="F62">
        <v>59.811199999999999</v>
      </c>
      <c r="G62">
        <f t="shared" si="0"/>
        <v>0.38373739067232043</v>
      </c>
    </row>
    <row r="63" spans="1:7" x14ac:dyDescent="0.3">
      <c r="A63">
        <v>62</v>
      </c>
      <c r="B63">
        <v>60.032499999999999</v>
      </c>
      <c r="C63">
        <v>59.769799999999996</v>
      </c>
      <c r="D63">
        <v>59.016800000000003</v>
      </c>
      <c r="E63">
        <v>59.8108</v>
      </c>
      <c r="F63">
        <v>59.288899999999998</v>
      </c>
      <c r="G63">
        <f t="shared" si="0"/>
        <v>0.41710660867456745</v>
      </c>
    </row>
    <row r="64" spans="1:7" x14ac:dyDescent="0.3">
      <c r="A64">
        <v>63</v>
      </c>
      <c r="B64">
        <v>60.883099999999999</v>
      </c>
      <c r="C64">
        <v>60.129399999999997</v>
      </c>
      <c r="D64">
        <v>59.762799999999999</v>
      </c>
      <c r="E64">
        <v>60.632599999999996</v>
      </c>
      <c r="F64">
        <v>59.722900000000003</v>
      </c>
      <c r="G64">
        <f t="shared" si="0"/>
        <v>0.51819379868925364</v>
      </c>
    </row>
    <row r="65" spans="1:7" x14ac:dyDescent="0.3">
      <c r="A65">
        <v>64</v>
      </c>
      <c r="B65">
        <v>60.052599999999998</v>
      </c>
      <c r="C65">
        <v>59.936</v>
      </c>
      <c r="D65">
        <v>59.3005</v>
      </c>
      <c r="E65">
        <v>59.555199999999999</v>
      </c>
      <c r="F65">
        <v>59.401600000000002</v>
      </c>
      <c r="G65">
        <f t="shared" si="0"/>
        <v>0.33042368559169527</v>
      </c>
    </row>
    <row r="66" spans="1:7" x14ac:dyDescent="0.3">
      <c r="A66">
        <v>65</v>
      </c>
      <c r="B66">
        <v>60.418399999999998</v>
      </c>
      <c r="C66">
        <v>59.560600000000001</v>
      </c>
      <c r="D66">
        <v>59.100900000000003</v>
      </c>
      <c r="E66">
        <v>60.290799999999997</v>
      </c>
      <c r="F66">
        <v>59.466999999999999</v>
      </c>
      <c r="G66">
        <f t="shared" si="0"/>
        <v>0.56457442202069152</v>
      </c>
    </row>
    <row r="67" spans="1:7" x14ac:dyDescent="0.3">
      <c r="A67">
        <v>66</v>
      </c>
      <c r="B67">
        <v>60.515500000000003</v>
      </c>
      <c r="C67">
        <v>59.541899999999998</v>
      </c>
      <c r="D67">
        <v>59.587699999999998</v>
      </c>
      <c r="E67">
        <v>60.436500000000002</v>
      </c>
      <c r="F67">
        <v>59.406300000000002</v>
      </c>
      <c r="G67">
        <f t="shared" ref="G67:G101" si="9">_xlfn.STDEV.S(B67:F67)</f>
        <v>0.53295164133343442</v>
      </c>
    </row>
    <row r="68" spans="1:7" x14ac:dyDescent="0.3">
      <c r="A68">
        <v>67</v>
      </c>
      <c r="B68">
        <v>60.355499999999999</v>
      </c>
      <c r="C68">
        <v>60.084699999999998</v>
      </c>
      <c r="D68">
        <v>59.287799999999997</v>
      </c>
      <c r="E68">
        <v>59.596400000000003</v>
      </c>
      <c r="F68">
        <v>59.528199999999998</v>
      </c>
      <c r="G68">
        <f t="shared" si="9"/>
        <v>0.43673963296224916</v>
      </c>
    </row>
    <row r="69" spans="1:7" x14ac:dyDescent="0.3">
      <c r="A69">
        <v>68</v>
      </c>
      <c r="B69">
        <v>60.051200000000001</v>
      </c>
      <c r="C69">
        <v>59.545000000000002</v>
      </c>
      <c r="D69">
        <v>58.976300000000002</v>
      </c>
      <c r="E69">
        <v>60.085500000000003</v>
      </c>
      <c r="F69">
        <v>59.2136</v>
      </c>
      <c r="G69">
        <f t="shared" si="9"/>
        <v>0.49429900566357671</v>
      </c>
    </row>
    <row r="70" spans="1:7" x14ac:dyDescent="0.3">
      <c r="A70">
        <v>69</v>
      </c>
      <c r="B70">
        <v>60.924799999999998</v>
      </c>
      <c r="C70">
        <v>59.975999999999999</v>
      </c>
      <c r="D70">
        <v>59.801600000000001</v>
      </c>
      <c r="E70">
        <v>60.664499999999997</v>
      </c>
      <c r="F70">
        <v>60.062899999999999</v>
      </c>
      <c r="G70">
        <f t="shared" si="9"/>
        <v>0.48266050491002338</v>
      </c>
    </row>
    <row r="71" spans="1:7" x14ac:dyDescent="0.3">
      <c r="A71">
        <v>70</v>
      </c>
      <c r="B71">
        <v>60.238999999999997</v>
      </c>
      <c r="C71">
        <v>59.949800000000003</v>
      </c>
      <c r="D71">
        <v>59.193800000000003</v>
      </c>
      <c r="E71">
        <v>59.745600000000003</v>
      </c>
      <c r="F71">
        <v>59.748699999999999</v>
      </c>
      <c r="G71">
        <f t="shared" si="9"/>
        <v>0.38249176723166045</v>
      </c>
    </row>
    <row r="72" spans="1:7" x14ac:dyDescent="0.3">
      <c r="A72">
        <v>71</v>
      </c>
      <c r="B72">
        <v>60.445599999999999</v>
      </c>
      <c r="C72">
        <v>59.770800000000001</v>
      </c>
      <c r="D72">
        <v>59.114199999999997</v>
      </c>
      <c r="E72">
        <v>60.221499999999999</v>
      </c>
      <c r="F72">
        <v>59.274799999999999</v>
      </c>
      <c r="G72">
        <f t="shared" si="9"/>
        <v>0.57781446157049465</v>
      </c>
    </row>
    <row r="73" spans="1:7" x14ac:dyDescent="0.3">
      <c r="A73">
        <v>72</v>
      </c>
      <c r="B73">
        <v>60.672699999999999</v>
      </c>
      <c r="C73">
        <v>60.016800000000003</v>
      </c>
      <c r="D73">
        <v>59.915199999999999</v>
      </c>
      <c r="E73">
        <v>60.634500000000003</v>
      </c>
      <c r="F73">
        <v>59.472299999999997</v>
      </c>
      <c r="G73">
        <f t="shared" si="9"/>
        <v>0.50985528829266968</v>
      </c>
    </row>
    <row r="74" spans="1:7" x14ac:dyDescent="0.3">
      <c r="A74">
        <v>73</v>
      </c>
      <c r="B74">
        <v>60.507199999999997</v>
      </c>
      <c r="C74">
        <v>60.129600000000003</v>
      </c>
      <c r="D74">
        <v>59.303400000000003</v>
      </c>
      <c r="E74">
        <v>59.618000000000002</v>
      </c>
      <c r="F74">
        <v>59.950600000000001</v>
      </c>
      <c r="G74">
        <f t="shared" si="9"/>
        <v>0.46352142129571344</v>
      </c>
    </row>
    <row r="75" spans="1:7" x14ac:dyDescent="0.3">
      <c r="A75">
        <v>74</v>
      </c>
      <c r="B75">
        <v>60.276200000000003</v>
      </c>
      <c r="C75">
        <v>59.433399999999999</v>
      </c>
      <c r="D75">
        <v>58.959600000000002</v>
      </c>
      <c r="E75">
        <v>60.253300000000003</v>
      </c>
      <c r="F75">
        <v>59.3352</v>
      </c>
      <c r="G75">
        <f t="shared" si="9"/>
        <v>0.58710140350709539</v>
      </c>
    </row>
    <row r="76" spans="1:7" x14ac:dyDescent="0.3">
      <c r="A76">
        <v>75</v>
      </c>
      <c r="B76">
        <v>60.950800000000001</v>
      </c>
      <c r="C76">
        <v>60.385300000000001</v>
      </c>
      <c r="D76">
        <v>59.611699999999999</v>
      </c>
      <c r="E76">
        <v>60.387500000000003</v>
      </c>
      <c r="F76">
        <v>60.028700000000001</v>
      </c>
      <c r="G76">
        <f t="shared" si="9"/>
        <v>0.49551346096751075</v>
      </c>
    </row>
    <row r="77" spans="1:7" x14ac:dyDescent="0.3">
      <c r="A77">
        <v>76</v>
      </c>
      <c r="B77">
        <v>59.8491</v>
      </c>
      <c r="C77">
        <v>59.646700000000003</v>
      </c>
      <c r="D77">
        <v>58.950800000000001</v>
      </c>
      <c r="E77">
        <v>59.122999999999998</v>
      </c>
      <c r="F77">
        <v>59.1721</v>
      </c>
      <c r="G77">
        <f t="shared" si="9"/>
        <v>0.3806757058179579</v>
      </c>
    </row>
    <row r="78" spans="1:7" x14ac:dyDescent="0.3">
      <c r="A78">
        <v>77</v>
      </c>
      <c r="B78">
        <v>60.2239</v>
      </c>
      <c r="C78">
        <v>59.631100000000004</v>
      </c>
      <c r="D78">
        <v>59.279299999999999</v>
      </c>
      <c r="E78">
        <v>60.179699999999997</v>
      </c>
      <c r="F78">
        <v>59.451900000000002</v>
      </c>
      <c r="G78">
        <f t="shared" si="9"/>
        <v>0.42829080307660017</v>
      </c>
    </row>
    <row r="79" spans="1:7" x14ac:dyDescent="0.3">
      <c r="A79">
        <v>78</v>
      </c>
      <c r="B79">
        <v>59.994</v>
      </c>
      <c r="C79">
        <v>59.340200000000003</v>
      </c>
      <c r="D79">
        <v>58.501399999999997</v>
      </c>
      <c r="E79">
        <v>59.749099999999999</v>
      </c>
      <c r="F79">
        <v>59.2316</v>
      </c>
      <c r="G79">
        <f t="shared" si="9"/>
        <v>0.57170233338687793</v>
      </c>
    </row>
    <row r="80" spans="1:7" x14ac:dyDescent="0.3">
      <c r="A80">
        <v>79</v>
      </c>
      <c r="B80">
        <v>59.561199999999999</v>
      </c>
      <c r="C80">
        <v>59.709000000000003</v>
      </c>
      <c r="D80">
        <v>58.5154</v>
      </c>
      <c r="E80">
        <v>58.883299999999998</v>
      </c>
      <c r="F80">
        <v>59.323</v>
      </c>
      <c r="G80">
        <f t="shared" si="9"/>
        <v>0.49336557642381285</v>
      </c>
    </row>
    <row r="81" spans="1:7" x14ac:dyDescent="0.3">
      <c r="A81">
        <v>80</v>
      </c>
      <c r="B81">
        <v>60.369599999999998</v>
      </c>
      <c r="C81">
        <v>59.717500000000001</v>
      </c>
      <c r="D81">
        <v>59.270899999999997</v>
      </c>
      <c r="E81">
        <v>60.0944</v>
      </c>
      <c r="F81">
        <v>59.591200000000001</v>
      </c>
      <c r="G81">
        <f t="shared" si="9"/>
        <v>0.4304317100307552</v>
      </c>
    </row>
    <row r="82" spans="1:7" x14ac:dyDescent="0.3">
      <c r="A82">
        <v>81</v>
      </c>
      <c r="B82">
        <v>59.7699</v>
      </c>
      <c r="C82">
        <v>59.424399999999999</v>
      </c>
      <c r="D82">
        <v>58.5411</v>
      </c>
      <c r="E82">
        <v>59.801600000000001</v>
      </c>
      <c r="F82">
        <v>58.983600000000003</v>
      </c>
      <c r="G82">
        <f t="shared" si="9"/>
        <v>0.53940643952403788</v>
      </c>
    </row>
    <row r="83" spans="1:7" x14ac:dyDescent="0.3">
      <c r="A83">
        <v>82</v>
      </c>
      <c r="B83">
        <v>59.753599999999999</v>
      </c>
      <c r="C83">
        <v>59.805999999999997</v>
      </c>
      <c r="D83">
        <v>58.759700000000002</v>
      </c>
      <c r="E83">
        <v>58.9801</v>
      </c>
      <c r="F83">
        <v>59.224299999999999</v>
      </c>
      <c r="G83">
        <f t="shared" si="9"/>
        <v>0.46413015739121977</v>
      </c>
    </row>
    <row r="84" spans="1:7" x14ac:dyDescent="0.3">
      <c r="A84">
        <v>83</v>
      </c>
      <c r="B84">
        <v>60.059199999999997</v>
      </c>
      <c r="C84">
        <v>59.633200000000002</v>
      </c>
      <c r="D84">
        <v>59.021099999999997</v>
      </c>
      <c r="E84">
        <v>59.944499999999998</v>
      </c>
      <c r="F84">
        <v>59.450299999999999</v>
      </c>
      <c r="G84">
        <f t="shared" si="9"/>
        <v>0.41407627678967557</v>
      </c>
    </row>
    <row r="85" spans="1:7" x14ac:dyDescent="0.3">
      <c r="A85">
        <v>84</v>
      </c>
      <c r="B85">
        <v>60.0366</v>
      </c>
      <c r="C85">
        <v>59.518000000000001</v>
      </c>
      <c r="D85">
        <v>58.6203</v>
      </c>
      <c r="E85">
        <v>59.765000000000001</v>
      </c>
      <c r="F85">
        <v>59.290100000000002</v>
      </c>
      <c r="G85">
        <f t="shared" si="9"/>
        <v>0.53894309996510736</v>
      </c>
    </row>
    <row r="86" spans="1:7" x14ac:dyDescent="0.3">
      <c r="A86">
        <v>85</v>
      </c>
      <c r="B86">
        <v>59.5807</v>
      </c>
      <c r="C86">
        <v>59.752699999999997</v>
      </c>
      <c r="D86">
        <v>58.746299999999998</v>
      </c>
      <c r="E86">
        <v>59.110900000000001</v>
      </c>
      <c r="F86">
        <v>59.152500000000003</v>
      </c>
      <c r="G86">
        <f t="shared" si="9"/>
        <v>0.40090678717128209</v>
      </c>
    </row>
    <row r="87" spans="1:7" x14ac:dyDescent="0.3">
      <c r="A87">
        <v>86</v>
      </c>
      <c r="B87">
        <v>60.575299999999999</v>
      </c>
      <c r="C87">
        <v>59.674300000000002</v>
      </c>
      <c r="D87">
        <v>59.134700000000002</v>
      </c>
      <c r="E87">
        <v>60.080100000000002</v>
      </c>
      <c r="F87">
        <v>59.484499999999997</v>
      </c>
      <c r="G87">
        <f t="shared" si="9"/>
        <v>0.55609996583348142</v>
      </c>
    </row>
    <row r="88" spans="1:7" x14ac:dyDescent="0.3">
      <c r="A88">
        <v>87</v>
      </c>
      <c r="B88">
        <v>59.881500000000003</v>
      </c>
      <c r="C88">
        <v>59.427999999999997</v>
      </c>
      <c r="D88">
        <v>58.4741</v>
      </c>
      <c r="E88">
        <v>59.745800000000003</v>
      </c>
      <c r="F88">
        <v>59.031999999999996</v>
      </c>
      <c r="G88">
        <f t="shared" si="9"/>
        <v>0.57149906124157512</v>
      </c>
    </row>
    <row r="89" spans="1:7" x14ac:dyDescent="0.3">
      <c r="A89">
        <v>88</v>
      </c>
      <c r="B89">
        <v>60.077500000000001</v>
      </c>
      <c r="C89">
        <v>59.975900000000003</v>
      </c>
      <c r="D89">
        <v>58.786000000000001</v>
      </c>
      <c r="E89">
        <v>59.2211</v>
      </c>
      <c r="F89">
        <v>59.6387</v>
      </c>
      <c r="G89">
        <f t="shared" si="9"/>
        <v>0.53825408312431811</v>
      </c>
    </row>
    <row r="90" spans="1:7" x14ac:dyDescent="0.3">
      <c r="A90">
        <v>89</v>
      </c>
      <c r="B90">
        <v>60.087499999999999</v>
      </c>
      <c r="C90">
        <v>59.443600000000004</v>
      </c>
      <c r="D90">
        <v>59.012500000000003</v>
      </c>
      <c r="E90">
        <v>59.9681</v>
      </c>
      <c r="F90">
        <v>59.213799999999999</v>
      </c>
      <c r="G90">
        <f t="shared" si="9"/>
        <v>0.4682017353662829</v>
      </c>
    </row>
    <row r="91" spans="1:7" x14ac:dyDescent="0.3">
      <c r="A91">
        <v>90</v>
      </c>
      <c r="B91">
        <v>59.746299999999998</v>
      </c>
      <c r="C91">
        <v>59.347000000000001</v>
      </c>
      <c r="D91">
        <v>58.270499999999998</v>
      </c>
      <c r="E91">
        <v>59.550600000000003</v>
      </c>
      <c r="F91">
        <v>58.919600000000003</v>
      </c>
      <c r="G91">
        <f t="shared" si="9"/>
        <v>0.58737897902461622</v>
      </c>
    </row>
    <row r="92" spans="1:7" x14ac:dyDescent="0.3">
      <c r="A92">
        <v>91</v>
      </c>
      <c r="B92">
        <v>59.533200000000001</v>
      </c>
      <c r="C92">
        <v>59.731999999999999</v>
      </c>
      <c r="D92">
        <v>58.515799999999999</v>
      </c>
      <c r="E92">
        <v>58.982199999999999</v>
      </c>
      <c r="F92">
        <v>59.3506</v>
      </c>
      <c r="G92">
        <f t="shared" si="9"/>
        <v>0.48210553616402352</v>
      </c>
    </row>
    <row r="93" spans="1:7" x14ac:dyDescent="0.3">
      <c r="A93">
        <v>92</v>
      </c>
      <c r="B93">
        <v>60.306699999999999</v>
      </c>
      <c r="C93">
        <v>59.464500000000001</v>
      </c>
      <c r="D93">
        <v>59.163699999999999</v>
      </c>
      <c r="E93">
        <v>60.121200000000002</v>
      </c>
      <c r="F93">
        <v>59.282299999999999</v>
      </c>
      <c r="G93">
        <f t="shared" si="9"/>
        <v>0.51425252746097472</v>
      </c>
    </row>
    <row r="94" spans="1:7" x14ac:dyDescent="0.3">
      <c r="A94">
        <v>93</v>
      </c>
      <c r="B94">
        <v>59.712899999999998</v>
      </c>
      <c r="C94">
        <v>59.180500000000002</v>
      </c>
      <c r="D94">
        <v>58.58</v>
      </c>
      <c r="E94">
        <v>59.686599999999999</v>
      </c>
      <c r="F94">
        <v>59.001899999999999</v>
      </c>
      <c r="G94">
        <f t="shared" si="9"/>
        <v>0.47922528835611305</v>
      </c>
    </row>
    <row r="95" spans="1:7" x14ac:dyDescent="0.3">
      <c r="A95">
        <v>94</v>
      </c>
      <c r="B95">
        <v>59.724400000000003</v>
      </c>
      <c r="C95">
        <v>59.768900000000002</v>
      </c>
      <c r="D95">
        <v>58.689599999999999</v>
      </c>
      <c r="E95">
        <v>59.017400000000002</v>
      </c>
      <c r="F95">
        <v>59.060699999999997</v>
      </c>
      <c r="G95">
        <f t="shared" si="9"/>
        <v>0.47388653177738826</v>
      </c>
    </row>
    <row r="96" spans="1:7" x14ac:dyDescent="0.3">
      <c r="A96">
        <v>95</v>
      </c>
      <c r="B96">
        <v>59.965400000000002</v>
      </c>
      <c r="C96">
        <v>59.468800000000002</v>
      </c>
      <c r="D96">
        <v>58.958599999999997</v>
      </c>
      <c r="E96">
        <v>59.9129</v>
      </c>
      <c r="F96">
        <v>59.180799999999998</v>
      </c>
      <c r="G96">
        <f t="shared" si="9"/>
        <v>0.44244297937700605</v>
      </c>
    </row>
    <row r="97" spans="1:7" x14ac:dyDescent="0.3">
      <c r="A97">
        <v>96</v>
      </c>
      <c r="B97">
        <v>59.816099999999999</v>
      </c>
      <c r="C97">
        <v>59.517299999999999</v>
      </c>
      <c r="D97">
        <v>58.589799999999997</v>
      </c>
      <c r="E97">
        <v>59.551400000000001</v>
      </c>
      <c r="F97">
        <v>59.099400000000003</v>
      </c>
      <c r="G97">
        <f t="shared" si="9"/>
        <v>0.4796638562576927</v>
      </c>
    </row>
    <row r="98" spans="1:7" x14ac:dyDescent="0.3">
      <c r="A98">
        <v>97</v>
      </c>
      <c r="B98">
        <v>59.872900000000001</v>
      </c>
      <c r="C98">
        <v>59.881700000000002</v>
      </c>
      <c r="D98">
        <v>58.952500000000001</v>
      </c>
      <c r="E98">
        <v>59.125399999999999</v>
      </c>
      <c r="F98">
        <v>59.1892</v>
      </c>
      <c r="G98">
        <f t="shared" si="9"/>
        <v>0.44036154804887412</v>
      </c>
    </row>
    <row r="99" spans="1:7" x14ac:dyDescent="0.3">
      <c r="A99">
        <v>98</v>
      </c>
      <c r="B99">
        <v>60.4039</v>
      </c>
      <c r="C99">
        <v>59.612400000000001</v>
      </c>
      <c r="D99">
        <v>58.954000000000001</v>
      </c>
      <c r="E99">
        <v>60.003599999999999</v>
      </c>
      <c r="F99">
        <v>59.572699999999998</v>
      </c>
      <c r="G99">
        <f t="shared" si="9"/>
        <v>0.54027976734280891</v>
      </c>
    </row>
    <row r="100" spans="1:7" x14ac:dyDescent="0.3">
      <c r="A100">
        <v>99</v>
      </c>
      <c r="B100">
        <v>59.738300000000002</v>
      </c>
      <c r="C100">
        <v>59.357100000000003</v>
      </c>
      <c r="D100">
        <v>58.7117</v>
      </c>
      <c r="E100">
        <v>59.757199999999997</v>
      </c>
      <c r="F100">
        <v>58.9452</v>
      </c>
      <c r="G100">
        <f t="shared" si="9"/>
        <v>0.46807077990406526</v>
      </c>
    </row>
    <row r="101" spans="1:7" x14ac:dyDescent="0.3">
      <c r="A101">
        <v>100</v>
      </c>
      <c r="B101">
        <v>59.969299999999997</v>
      </c>
      <c r="C101">
        <v>59.931600000000003</v>
      </c>
      <c r="D101">
        <v>58.858600000000003</v>
      </c>
      <c r="E101">
        <v>59.143599999999999</v>
      </c>
      <c r="F101">
        <v>59.521599999999999</v>
      </c>
      <c r="G101">
        <f t="shared" si="9"/>
        <v>0.48586739754793101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workbookViewId="0">
      <selection activeCell="O11" sqref="O11"/>
    </sheetView>
  </sheetViews>
  <sheetFormatPr defaultRowHeight="16.2" x14ac:dyDescent="0.3"/>
  <cols>
    <col min="13" max="13" width="12.33203125" customWidth="1"/>
  </cols>
  <sheetData>
    <row r="1" spans="1:20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53</v>
      </c>
      <c r="H1" s="10" t="s">
        <v>7</v>
      </c>
      <c r="I1" s="11" t="s">
        <v>57</v>
      </c>
      <c r="J1" s="12" t="s">
        <v>58</v>
      </c>
      <c r="K1" s="13" t="s">
        <v>61</v>
      </c>
      <c r="L1" s="13" t="s">
        <v>63</v>
      </c>
      <c r="M1" s="14" t="s">
        <v>59</v>
      </c>
      <c r="P1" t="s">
        <v>55</v>
      </c>
      <c r="Q1">
        <v>61</v>
      </c>
      <c r="S1" t="s">
        <v>68</v>
      </c>
      <c r="T1">
        <v>60</v>
      </c>
    </row>
    <row r="2" spans="1:20" x14ac:dyDescent="0.3">
      <c r="A2">
        <v>1</v>
      </c>
      <c r="B2">
        <v>60.516199999999998</v>
      </c>
      <c r="C2">
        <v>59.837000000000003</v>
      </c>
      <c r="D2">
        <v>59.335299999999997</v>
      </c>
      <c r="E2">
        <v>60.615400000000001</v>
      </c>
      <c r="F2">
        <v>59.590299999999999</v>
      </c>
      <c r="G2">
        <f>AVERAGE(B2:F2)</f>
        <v>59.978840000000005</v>
      </c>
      <c r="H2">
        <f>_xlfn.STDEV.S(B2:F2)</f>
        <v>0.56550642171420185</v>
      </c>
      <c r="I2" s="4">
        <f>($Q$1-$Q$2)/(6*H2)</f>
        <v>0.88416325757073755</v>
      </c>
      <c r="J2" s="5">
        <f>MIN((G2-$Q$2)/(3*H2),($Q$1-G2)/(3*H2))</f>
        <v>0.6019147680672865</v>
      </c>
      <c r="K2" s="5">
        <f>($Q$1-$Q$2)/(6*M2)</f>
        <v>0.88354495227537644</v>
      </c>
      <c r="L2" s="5">
        <f>($Q$1-$Q$2)/(3*M2)</f>
        <v>1.7670899045507529</v>
      </c>
      <c r="M2" s="6">
        <f>SQRT(H2^2+($T$1-G2)^2)</f>
        <v>0.56590216345230604</v>
      </c>
      <c r="P2" t="s">
        <v>56</v>
      </c>
      <c r="Q2">
        <v>58</v>
      </c>
    </row>
    <row r="3" spans="1:20" x14ac:dyDescent="0.3">
      <c r="A3">
        <v>2</v>
      </c>
      <c r="B3">
        <v>61.106900000000003</v>
      </c>
      <c r="C3">
        <v>60.225099999999998</v>
      </c>
      <c r="D3">
        <v>60.0777</v>
      </c>
      <c r="E3">
        <v>61.038400000000003</v>
      </c>
      <c r="F3">
        <v>60.07</v>
      </c>
      <c r="G3">
        <f t="shared" ref="G3:G66" si="0">AVERAGE(B3:F3)</f>
        <v>60.503619999999998</v>
      </c>
      <c r="H3">
        <f>_xlfn.STDEV.S(B3:F3)</f>
        <v>0.52367545961215511</v>
      </c>
      <c r="I3" s="4">
        <f t="shared" ref="I3:I66" si="1">($Q$1-$Q$2)/(6*H3)</f>
        <v>0.95478982416000613</v>
      </c>
      <c r="J3" s="5">
        <f t="shared" ref="J3:J66" si="2">MIN((G3-$Q$2)/(3*H3),($Q$1-G3)/(3*H3))</f>
        <v>0.31595904861103052</v>
      </c>
      <c r="K3" s="5">
        <f t="shared" ref="K3:K66" si="3">($Q$1-$Q$2)/(6*M3)</f>
        <v>0.68818767069379605</v>
      </c>
      <c r="L3" s="5">
        <f t="shared" ref="L3:L66" si="4">($Q$1-$Q$2)/(3*M3)</f>
        <v>1.3763753413875921</v>
      </c>
      <c r="M3" s="6">
        <f t="shared" ref="M3:M66" si="5">SQRT(H3^2+($T$1-G3)^2)</f>
        <v>0.72654600088363286</v>
      </c>
    </row>
    <row r="4" spans="1:20" x14ac:dyDescent="0.3">
      <c r="A4">
        <v>3</v>
      </c>
      <c r="B4">
        <v>60.427300000000002</v>
      </c>
      <c r="C4">
        <v>60.0916</v>
      </c>
      <c r="D4">
        <v>59.5779</v>
      </c>
      <c r="E4">
        <v>59.667000000000002</v>
      </c>
      <c r="F4">
        <v>59.665199999999999</v>
      </c>
      <c r="G4">
        <f t="shared" si="0"/>
        <v>59.885799999999996</v>
      </c>
      <c r="H4">
        <f>_xlfn.STDEV.S(B4:F4)</f>
        <v>0.3629449338398329</v>
      </c>
      <c r="I4" s="4">
        <f t="shared" si="1"/>
        <v>1.3776194496233121</v>
      </c>
      <c r="J4" s="5">
        <f t="shared" si="2"/>
        <v>1.0232957271801997</v>
      </c>
      <c r="K4" s="5">
        <f t="shared" si="3"/>
        <v>1.3141039468256399</v>
      </c>
      <c r="L4" s="5">
        <f t="shared" si="4"/>
        <v>2.6282078936512798</v>
      </c>
      <c r="M4" s="6">
        <f t="shared" si="5"/>
        <v>0.38048740452214913</v>
      </c>
    </row>
    <row r="5" spans="1:20" x14ac:dyDescent="0.3">
      <c r="A5">
        <v>4</v>
      </c>
      <c r="B5">
        <v>60.457299999999996</v>
      </c>
      <c r="C5">
        <v>60.156100000000002</v>
      </c>
      <c r="D5">
        <v>59.511000000000003</v>
      </c>
      <c r="E5">
        <v>60.530099999999997</v>
      </c>
      <c r="F5">
        <v>59.5017</v>
      </c>
      <c r="G5">
        <f t="shared" si="0"/>
        <v>60.031240000000004</v>
      </c>
      <c r="H5">
        <f>_xlfn.STDEV.S(B5:F5)</f>
        <v>0.49925962985204214</v>
      </c>
      <c r="I5" s="4">
        <f t="shared" si="1"/>
        <v>1.0014829361392135</v>
      </c>
      <c r="J5" s="5">
        <f t="shared" si="2"/>
        <v>0.64679773947614694</v>
      </c>
      <c r="K5" s="5">
        <f t="shared" si="3"/>
        <v>0.99952810304040851</v>
      </c>
      <c r="L5" s="5">
        <f t="shared" si="4"/>
        <v>1.999056206080817</v>
      </c>
      <c r="M5" s="6">
        <f t="shared" si="5"/>
        <v>0.50023605987573339</v>
      </c>
    </row>
    <row r="6" spans="1:20" x14ac:dyDescent="0.3">
      <c r="A6">
        <v>5</v>
      </c>
      <c r="B6">
        <v>61.0794</v>
      </c>
      <c r="C6">
        <v>60.097000000000001</v>
      </c>
      <c r="D6">
        <v>59.872399999999999</v>
      </c>
      <c r="E6">
        <v>61.0229</v>
      </c>
      <c r="F6">
        <v>60.169800000000002</v>
      </c>
      <c r="G6">
        <f t="shared" si="0"/>
        <v>60.448299999999996</v>
      </c>
      <c r="H6">
        <f>_xlfn.STDEV.S(B6:F6)</f>
        <v>0.56149067668127817</v>
      </c>
      <c r="I6" s="4">
        <f t="shared" si="1"/>
        <v>0.89048673604925688</v>
      </c>
      <c r="J6" s="5">
        <f t="shared" si="2"/>
        <v>0.32752102151891899</v>
      </c>
      <c r="K6" s="5">
        <f t="shared" si="3"/>
        <v>0.69589259300444806</v>
      </c>
      <c r="L6" s="5">
        <f t="shared" si="4"/>
        <v>1.3917851860088961</v>
      </c>
      <c r="M6" s="6">
        <f t="shared" si="5"/>
        <v>0.71850168406204606</v>
      </c>
    </row>
    <row r="7" spans="1:20" x14ac:dyDescent="0.3">
      <c r="A7">
        <v>6</v>
      </c>
      <c r="B7">
        <v>60.7286</v>
      </c>
      <c r="C7">
        <v>60.662100000000002</v>
      </c>
      <c r="D7">
        <v>59.889200000000002</v>
      </c>
      <c r="E7">
        <v>60.115900000000003</v>
      </c>
      <c r="F7">
        <v>60.032899999999998</v>
      </c>
      <c r="G7">
        <f t="shared" si="0"/>
        <v>60.285739999999997</v>
      </c>
      <c r="H7">
        <f>_xlfn.STDEV.S(B7:F7)</f>
        <v>0.38333715316937383</v>
      </c>
      <c r="I7" s="4">
        <f t="shared" si="1"/>
        <v>1.3043348286647285</v>
      </c>
      <c r="J7" s="5">
        <f t="shared" si="2"/>
        <v>0.62108946314804858</v>
      </c>
      <c r="K7" s="5">
        <f t="shared" si="3"/>
        <v>1.0457717510816669</v>
      </c>
      <c r="L7" s="5">
        <f t="shared" si="4"/>
        <v>2.0915435021633337</v>
      </c>
      <c r="M7" s="6">
        <f t="shared" si="5"/>
        <v>0.47811580249976915</v>
      </c>
    </row>
    <row r="8" spans="1:20" x14ac:dyDescent="0.3">
      <c r="A8">
        <v>7</v>
      </c>
      <c r="B8">
        <v>60.170299999999997</v>
      </c>
      <c r="C8">
        <v>59.463700000000003</v>
      </c>
      <c r="D8">
        <v>58.837899999999998</v>
      </c>
      <c r="E8">
        <v>60.259700000000002</v>
      </c>
      <c r="F8">
        <v>59.642600000000002</v>
      </c>
      <c r="G8">
        <f t="shared" si="0"/>
        <v>59.674840000000003</v>
      </c>
      <c r="H8">
        <f>_xlfn.STDEV.S(B8:F8)</f>
        <v>0.57741447678422531</v>
      </c>
      <c r="I8" s="4">
        <f t="shared" si="1"/>
        <v>0.86592910310221682</v>
      </c>
      <c r="J8" s="5">
        <f t="shared" si="2"/>
        <v>0.76499640684462056</v>
      </c>
      <c r="K8" s="5">
        <f t="shared" si="3"/>
        <v>0.7545190938173324</v>
      </c>
      <c r="L8" s="5">
        <f t="shared" si="4"/>
        <v>1.5090381876346648</v>
      </c>
      <c r="M8" s="6">
        <f t="shared" si="5"/>
        <v>0.66267375351676527</v>
      </c>
    </row>
    <row r="9" spans="1:20" x14ac:dyDescent="0.3">
      <c r="A9">
        <v>8</v>
      </c>
      <c r="B9">
        <v>60.516500000000001</v>
      </c>
      <c r="C9">
        <v>59.726900000000001</v>
      </c>
      <c r="D9">
        <v>59.354399999999998</v>
      </c>
      <c r="E9">
        <v>60.472499999999997</v>
      </c>
      <c r="F9">
        <v>59.7791</v>
      </c>
      <c r="G9">
        <f t="shared" si="0"/>
        <v>59.969880000000003</v>
      </c>
      <c r="H9">
        <f>_xlfn.STDEV.S(B9:F9)</f>
        <v>0.50637738101143481</v>
      </c>
      <c r="I9" s="4">
        <f t="shared" si="1"/>
        <v>0.98740587306902095</v>
      </c>
      <c r="J9" s="5">
        <f t="shared" si="2"/>
        <v>0.67809769197723768</v>
      </c>
      <c r="K9" s="5">
        <f t="shared" si="3"/>
        <v>0.98566375933821171</v>
      </c>
      <c r="L9" s="5">
        <f t="shared" si="4"/>
        <v>1.9713275186764234</v>
      </c>
      <c r="M9" s="6">
        <f t="shared" si="5"/>
        <v>0.50727237890506083</v>
      </c>
    </row>
    <row r="10" spans="1:20" x14ac:dyDescent="0.3">
      <c r="A10">
        <v>9</v>
      </c>
      <c r="B10">
        <v>60.283299999999997</v>
      </c>
      <c r="C10">
        <v>60.021900000000002</v>
      </c>
      <c r="D10">
        <v>59.150199999999998</v>
      </c>
      <c r="E10">
        <v>59.585599999999999</v>
      </c>
      <c r="F10">
        <v>59.389200000000002</v>
      </c>
      <c r="G10">
        <f t="shared" si="0"/>
        <v>59.686040000000006</v>
      </c>
      <c r="H10">
        <f>_xlfn.STDEV.S(B10:F10)</f>
        <v>0.46228998799454835</v>
      </c>
      <c r="I10" s="4">
        <f t="shared" si="1"/>
        <v>1.0815722013990412</v>
      </c>
      <c r="J10" s="5">
        <f t="shared" si="2"/>
        <v>0.94742840650018545</v>
      </c>
      <c r="K10" s="5">
        <f t="shared" si="3"/>
        <v>0.89473802028814697</v>
      </c>
      <c r="L10" s="5">
        <f t="shared" si="4"/>
        <v>1.7894760405762939</v>
      </c>
      <c r="M10" s="6">
        <f t="shared" si="5"/>
        <v>0.558822793558026</v>
      </c>
    </row>
    <row r="11" spans="1:20" x14ac:dyDescent="0.3">
      <c r="A11">
        <v>10</v>
      </c>
      <c r="B11">
        <v>60.223100000000002</v>
      </c>
      <c r="C11">
        <v>59.809100000000001</v>
      </c>
      <c r="D11">
        <v>59.1907</v>
      </c>
      <c r="E11">
        <v>60.521099999999997</v>
      </c>
      <c r="F11">
        <v>59.820999999999998</v>
      </c>
      <c r="G11">
        <f t="shared" si="0"/>
        <v>59.912999999999997</v>
      </c>
      <c r="H11">
        <f>_xlfn.STDEV.S(B11:F11)</f>
        <v>0.50172804386440228</v>
      </c>
      <c r="I11" s="4">
        <f t="shared" si="1"/>
        <v>0.9965558156743789</v>
      </c>
      <c r="J11" s="5">
        <f t="shared" si="2"/>
        <v>0.72217078109203547</v>
      </c>
      <c r="K11" s="5">
        <f t="shared" si="3"/>
        <v>0.9819033027417321</v>
      </c>
      <c r="L11" s="5">
        <f t="shared" si="4"/>
        <v>1.9638066054834642</v>
      </c>
      <c r="M11" s="6">
        <f t="shared" si="5"/>
        <v>0.5092151117160606</v>
      </c>
    </row>
    <row r="12" spans="1:20" x14ac:dyDescent="0.3">
      <c r="A12">
        <v>11</v>
      </c>
      <c r="B12">
        <v>60.607799999999997</v>
      </c>
      <c r="C12">
        <v>59.689</v>
      </c>
      <c r="D12">
        <v>59.510399999999997</v>
      </c>
      <c r="E12">
        <v>60.459400000000002</v>
      </c>
      <c r="F12">
        <v>59.685299999999998</v>
      </c>
      <c r="G12">
        <f t="shared" si="0"/>
        <v>59.990379999999995</v>
      </c>
      <c r="H12">
        <f>_xlfn.STDEV.S(B12:F12)</f>
        <v>0.50385308573035525</v>
      </c>
      <c r="I12" s="4">
        <f t="shared" si="1"/>
        <v>0.99235275948589241</v>
      </c>
      <c r="J12" s="5">
        <f t="shared" si="2"/>
        <v>0.66793279535476802</v>
      </c>
      <c r="K12" s="5">
        <f t="shared" si="3"/>
        <v>0.99217193398900216</v>
      </c>
      <c r="L12" s="5">
        <f t="shared" si="4"/>
        <v>1.9843438679780043</v>
      </c>
      <c r="M12" s="6">
        <f t="shared" si="5"/>
        <v>0.50394491405311437</v>
      </c>
    </row>
    <row r="13" spans="1:20" x14ac:dyDescent="0.3">
      <c r="A13">
        <v>12</v>
      </c>
      <c r="B13">
        <v>60.058399999999999</v>
      </c>
      <c r="C13">
        <v>60.002400000000002</v>
      </c>
      <c r="D13">
        <v>59.283200000000001</v>
      </c>
      <c r="E13">
        <v>59.548000000000002</v>
      </c>
      <c r="F13">
        <v>59.433599999999998</v>
      </c>
      <c r="G13">
        <f t="shared" si="0"/>
        <v>59.665120000000002</v>
      </c>
      <c r="H13">
        <f>_xlfn.STDEV.S(B13:F13)</f>
        <v>0.34699007478600874</v>
      </c>
      <c r="I13" s="4">
        <f t="shared" si="1"/>
        <v>1.4409634059658727</v>
      </c>
      <c r="J13" s="5">
        <f t="shared" si="2"/>
        <v>1.2823421542371478</v>
      </c>
      <c r="K13" s="5">
        <f t="shared" si="3"/>
        <v>1.0368475103916057</v>
      </c>
      <c r="L13" s="5">
        <f t="shared" si="4"/>
        <v>2.0736950207832114</v>
      </c>
      <c r="M13" s="6">
        <f t="shared" si="5"/>
        <v>0.48223098863511332</v>
      </c>
    </row>
    <row r="14" spans="1:20" x14ac:dyDescent="0.3">
      <c r="A14">
        <v>13</v>
      </c>
      <c r="B14">
        <v>60.370199999999997</v>
      </c>
      <c r="C14">
        <v>59.926299999999998</v>
      </c>
      <c r="D14">
        <v>59.146999999999998</v>
      </c>
      <c r="E14">
        <v>60.491199999999999</v>
      </c>
      <c r="F14">
        <v>59.708500000000001</v>
      </c>
      <c r="G14">
        <f t="shared" si="0"/>
        <v>59.928639999999994</v>
      </c>
      <c r="H14">
        <f>_xlfn.STDEV.S(B14:F14)</f>
        <v>0.54103538978517818</v>
      </c>
      <c r="I14" s="4">
        <f t="shared" si="1"/>
        <v>0.92415396375185077</v>
      </c>
      <c r="J14" s="5">
        <f t="shared" si="2"/>
        <v>0.6600677270701254</v>
      </c>
      <c r="K14" s="5">
        <f t="shared" si="3"/>
        <v>0.91621888942244878</v>
      </c>
      <c r="L14" s="5">
        <f t="shared" si="4"/>
        <v>1.8324377788448976</v>
      </c>
      <c r="M14" s="6">
        <f t="shared" si="5"/>
        <v>0.54572112163631759</v>
      </c>
    </row>
    <row r="15" spans="1:20" x14ac:dyDescent="0.3">
      <c r="A15">
        <v>14</v>
      </c>
      <c r="B15">
        <v>60.770899999999997</v>
      </c>
      <c r="C15">
        <v>60.0212</v>
      </c>
      <c r="D15">
        <v>59.974400000000003</v>
      </c>
      <c r="E15">
        <v>60.836799999999997</v>
      </c>
      <c r="F15">
        <v>59.767600000000002</v>
      </c>
      <c r="G15">
        <f t="shared" si="0"/>
        <v>60.274180000000001</v>
      </c>
      <c r="H15">
        <f>_xlfn.STDEV.S(B15:F15)</f>
        <v>0.49339696188768489</v>
      </c>
      <c r="I15" s="4">
        <f t="shared" si="1"/>
        <v>1.013382810642069</v>
      </c>
      <c r="J15" s="5">
        <f t="shared" si="2"/>
        <v>0.4903556744134836</v>
      </c>
      <c r="K15" s="5">
        <f t="shared" si="3"/>
        <v>0.88580216127381184</v>
      </c>
      <c r="L15" s="5">
        <f t="shared" si="4"/>
        <v>1.7716043225476237</v>
      </c>
      <c r="M15" s="6">
        <f t="shared" si="5"/>
        <v>0.56446012649256128</v>
      </c>
    </row>
    <row r="16" spans="1:20" x14ac:dyDescent="0.3">
      <c r="A16">
        <v>15</v>
      </c>
      <c r="B16">
        <v>60.221299999999999</v>
      </c>
      <c r="C16">
        <v>59.915300000000002</v>
      </c>
      <c r="D16">
        <v>59.120100000000001</v>
      </c>
      <c r="E16">
        <v>59.583399999999997</v>
      </c>
      <c r="F16">
        <v>59.632399999999997</v>
      </c>
      <c r="G16">
        <f t="shared" si="0"/>
        <v>59.694500000000005</v>
      </c>
      <c r="H16">
        <f>_xlfn.STDEV.S(B16:F16)</f>
        <v>0.41000178658147346</v>
      </c>
      <c r="I16" s="4">
        <f t="shared" si="1"/>
        <v>1.2195068811014622</v>
      </c>
      <c r="J16" s="5">
        <f t="shared" si="2"/>
        <v>1.0613774888519685</v>
      </c>
      <c r="K16" s="5">
        <f t="shared" si="3"/>
        <v>0.97789194404020074</v>
      </c>
      <c r="L16" s="5">
        <f t="shared" si="4"/>
        <v>1.9557838880804015</v>
      </c>
      <c r="M16" s="6">
        <f t="shared" si="5"/>
        <v>0.51130393603022173</v>
      </c>
    </row>
    <row r="17" spans="1:13" x14ac:dyDescent="0.3">
      <c r="A17">
        <v>16</v>
      </c>
      <c r="B17">
        <v>60.133099999999999</v>
      </c>
      <c r="C17">
        <v>59.7331</v>
      </c>
      <c r="D17">
        <v>59.073700000000002</v>
      </c>
      <c r="E17">
        <v>60.590499999999999</v>
      </c>
      <c r="F17">
        <v>60.035200000000003</v>
      </c>
      <c r="G17">
        <f t="shared" si="0"/>
        <v>59.913120000000006</v>
      </c>
      <c r="H17">
        <f>_xlfn.STDEV.S(B17:F17)</f>
        <v>0.56106406229591876</v>
      </c>
      <c r="I17" s="4">
        <f t="shared" si="1"/>
        <v>0.89116383244002517</v>
      </c>
      <c r="J17" s="5">
        <f t="shared" si="2"/>
        <v>0.64572543080160594</v>
      </c>
      <c r="K17" s="5">
        <f t="shared" si="3"/>
        <v>0.88066800559643921</v>
      </c>
      <c r="L17" s="5">
        <f t="shared" si="4"/>
        <v>1.7613360111928784</v>
      </c>
      <c r="M17" s="6">
        <f t="shared" si="5"/>
        <v>0.5677508400698299</v>
      </c>
    </row>
    <row r="18" spans="1:13" x14ac:dyDescent="0.3">
      <c r="A18">
        <v>17</v>
      </c>
      <c r="B18">
        <v>60.824399999999997</v>
      </c>
      <c r="C18">
        <v>60.131999999999998</v>
      </c>
      <c r="D18">
        <v>59.6342</v>
      </c>
      <c r="E18">
        <v>60.743200000000002</v>
      </c>
      <c r="F18">
        <v>59.721499999999999</v>
      </c>
      <c r="G18">
        <f t="shared" si="0"/>
        <v>60.211059999999996</v>
      </c>
      <c r="H18">
        <f>_xlfn.STDEV.S(B18:F18)</f>
        <v>0.55633754861594586</v>
      </c>
      <c r="I18" s="4">
        <f t="shared" si="1"/>
        <v>0.89873495190805985</v>
      </c>
      <c r="J18" s="5">
        <f t="shared" si="2"/>
        <v>0.47269863530556538</v>
      </c>
      <c r="K18" s="5">
        <f t="shared" si="3"/>
        <v>0.84029721904914567</v>
      </c>
      <c r="L18" s="5">
        <f t="shared" si="4"/>
        <v>1.6805944380982913</v>
      </c>
      <c r="M18" s="6">
        <f t="shared" si="5"/>
        <v>0.59502755532832119</v>
      </c>
    </row>
    <row r="19" spans="1:13" x14ac:dyDescent="0.3">
      <c r="A19">
        <v>18</v>
      </c>
      <c r="B19">
        <v>60.594999999999999</v>
      </c>
      <c r="C19">
        <v>60.5702</v>
      </c>
      <c r="D19">
        <v>59.8446</v>
      </c>
      <c r="E19">
        <v>60.217799999999997</v>
      </c>
      <c r="F19">
        <v>60.027500000000003</v>
      </c>
      <c r="G19">
        <f t="shared" si="0"/>
        <v>60.251019999999997</v>
      </c>
      <c r="H19">
        <f>_xlfn.STDEV.S(B19:F19)</f>
        <v>0.33031806187370299</v>
      </c>
      <c r="I19" s="4">
        <f t="shared" si="1"/>
        <v>1.5136925821246032</v>
      </c>
      <c r="J19" s="5">
        <f t="shared" si="2"/>
        <v>0.75581698010646003</v>
      </c>
      <c r="K19" s="5">
        <f t="shared" si="3"/>
        <v>1.2051829953054036</v>
      </c>
      <c r="L19" s="5">
        <f t="shared" si="4"/>
        <v>2.4103659906108073</v>
      </c>
      <c r="M19" s="6">
        <f t="shared" si="5"/>
        <v>0.41487475507675559</v>
      </c>
    </row>
    <row r="20" spans="1:13" x14ac:dyDescent="0.3">
      <c r="A20">
        <v>19</v>
      </c>
      <c r="B20">
        <v>60.151899999999998</v>
      </c>
      <c r="C20">
        <v>59.484900000000003</v>
      </c>
      <c r="D20">
        <v>59.071899999999999</v>
      </c>
      <c r="E20">
        <v>60.287500000000001</v>
      </c>
      <c r="F20">
        <v>59.435400000000001</v>
      </c>
      <c r="G20">
        <f t="shared" si="0"/>
        <v>59.686320000000002</v>
      </c>
      <c r="H20">
        <f>_xlfn.STDEV.S(B20:F20)</f>
        <v>0.51459326851407572</v>
      </c>
      <c r="I20" s="4">
        <f t="shared" si="1"/>
        <v>0.97164115932527684</v>
      </c>
      <c r="J20" s="5">
        <f t="shared" si="2"/>
        <v>0.85095037212161839</v>
      </c>
      <c r="K20" s="5">
        <f t="shared" si="3"/>
        <v>0.82965256974031221</v>
      </c>
      <c r="L20" s="5">
        <f t="shared" si="4"/>
        <v>1.6593051394806244</v>
      </c>
      <c r="M20" s="6">
        <f t="shared" si="5"/>
        <v>0.60266190720834378</v>
      </c>
    </row>
    <row r="21" spans="1:13" x14ac:dyDescent="0.3">
      <c r="A21">
        <v>20</v>
      </c>
      <c r="B21">
        <v>60.732599999999998</v>
      </c>
      <c r="C21">
        <v>59.999699999999997</v>
      </c>
      <c r="D21">
        <v>59.576700000000002</v>
      </c>
      <c r="E21">
        <v>60.825499999999998</v>
      </c>
      <c r="F21">
        <v>60.111800000000002</v>
      </c>
      <c r="G21">
        <f t="shared" si="0"/>
        <v>60.249260000000007</v>
      </c>
      <c r="H21">
        <f>_xlfn.STDEV.S(B21:F21)</f>
        <v>0.52420952204247329</v>
      </c>
      <c r="I21" s="4">
        <f t="shared" si="1"/>
        <v>0.95381708835019641</v>
      </c>
      <c r="J21" s="5">
        <f t="shared" si="2"/>
        <v>0.47737909393868005</v>
      </c>
      <c r="K21" s="5">
        <f t="shared" si="3"/>
        <v>0.86139556490985703</v>
      </c>
      <c r="L21" s="5">
        <f t="shared" si="4"/>
        <v>1.7227911298197141</v>
      </c>
      <c r="M21" s="6">
        <f t="shared" si="5"/>
        <v>0.58045341811380669</v>
      </c>
    </row>
    <row r="22" spans="1:13" x14ac:dyDescent="0.3">
      <c r="A22">
        <v>21</v>
      </c>
      <c r="B22">
        <v>60.444200000000002</v>
      </c>
      <c r="C22">
        <v>60.279800000000002</v>
      </c>
      <c r="D22">
        <v>59.372100000000003</v>
      </c>
      <c r="E22">
        <v>59.849600000000002</v>
      </c>
      <c r="F22">
        <v>59.671300000000002</v>
      </c>
      <c r="G22">
        <f t="shared" si="0"/>
        <v>59.923400000000001</v>
      </c>
      <c r="H22">
        <f>_xlfn.STDEV.S(B22:F22)</f>
        <v>0.43908602232364397</v>
      </c>
      <c r="I22" s="4">
        <f t="shared" si="1"/>
        <v>1.1387290293460017</v>
      </c>
      <c r="J22" s="5">
        <f t="shared" si="2"/>
        <v>0.81730378199593634</v>
      </c>
      <c r="K22" s="5">
        <f t="shared" si="3"/>
        <v>1.1217867673227029</v>
      </c>
      <c r="L22" s="5">
        <f t="shared" si="4"/>
        <v>2.2435735346454058</v>
      </c>
      <c r="M22" s="6">
        <f t="shared" si="5"/>
        <v>0.44571750582627945</v>
      </c>
    </row>
    <row r="23" spans="1:13" x14ac:dyDescent="0.3">
      <c r="A23">
        <v>22</v>
      </c>
      <c r="B23">
        <v>60.558</v>
      </c>
      <c r="C23">
        <v>60.230800000000002</v>
      </c>
      <c r="D23">
        <v>59.589100000000002</v>
      </c>
      <c r="E23">
        <v>60.629399999999997</v>
      </c>
      <c r="F23">
        <v>59.579500000000003</v>
      </c>
      <c r="G23">
        <f t="shared" si="0"/>
        <v>60.117360000000005</v>
      </c>
      <c r="H23">
        <f>_xlfn.STDEV.S(B23:F23)</f>
        <v>0.50930570682056753</v>
      </c>
      <c r="I23" s="4">
        <f t="shared" si="1"/>
        <v>0.9817286421574577</v>
      </c>
      <c r="J23" s="5">
        <f t="shared" si="2"/>
        <v>0.57767531247590231</v>
      </c>
      <c r="K23" s="5">
        <f t="shared" si="3"/>
        <v>0.95665851838604954</v>
      </c>
      <c r="L23" s="5">
        <f t="shared" si="4"/>
        <v>1.9133170367720991</v>
      </c>
      <c r="M23" s="6">
        <f t="shared" si="5"/>
        <v>0.5226525352468876</v>
      </c>
    </row>
    <row r="24" spans="1:13" x14ac:dyDescent="0.3">
      <c r="A24">
        <v>23</v>
      </c>
      <c r="B24">
        <v>60.545200000000001</v>
      </c>
      <c r="C24">
        <v>59.662999999999997</v>
      </c>
      <c r="D24">
        <v>59.530099999999997</v>
      </c>
      <c r="E24">
        <v>60.4405</v>
      </c>
      <c r="F24">
        <v>59.717300000000002</v>
      </c>
      <c r="G24">
        <f t="shared" si="0"/>
        <v>59.979220000000012</v>
      </c>
      <c r="H24">
        <f>_xlfn.STDEV.S(B24:F24)</f>
        <v>0.47524166168382298</v>
      </c>
      <c r="I24" s="4">
        <f t="shared" si="1"/>
        <v>1.0520963129125844</v>
      </c>
      <c r="J24" s="5">
        <f t="shared" si="2"/>
        <v>0.71597258286326337</v>
      </c>
      <c r="K24" s="5">
        <f t="shared" si="3"/>
        <v>1.0510920084748878</v>
      </c>
      <c r="L24" s="5">
        <f t="shared" si="4"/>
        <v>2.1021840169497756</v>
      </c>
      <c r="M24" s="6">
        <f t="shared" si="5"/>
        <v>0.47569574877225962</v>
      </c>
    </row>
    <row r="25" spans="1:13" x14ac:dyDescent="0.3">
      <c r="A25">
        <v>24</v>
      </c>
      <c r="B25">
        <v>60.181199999999997</v>
      </c>
      <c r="C25">
        <v>60.158499999999997</v>
      </c>
      <c r="D25">
        <v>59.454999999999998</v>
      </c>
      <c r="E25">
        <v>59.831099999999999</v>
      </c>
      <c r="F25">
        <v>59.584899999999998</v>
      </c>
      <c r="G25">
        <f t="shared" si="0"/>
        <v>59.842139999999993</v>
      </c>
      <c r="H25">
        <f>_xlfn.STDEV.S(B25:F25)</f>
        <v>0.32833557985695</v>
      </c>
      <c r="I25" s="4">
        <f t="shared" si="1"/>
        <v>1.5228322200653404</v>
      </c>
      <c r="J25" s="5">
        <f t="shared" si="2"/>
        <v>1.1754843428832433</v>
      </c>
      <c r="K25" s="5">
        <f t="shared" si="3"/>
        <v>1.3724458555113017</v>
      </c>
      <c r="L25" s="5">
        <f t="shared" si="4"/>
        <v>2.7448917110226034</v>
      </c>
      <c r="M25" s="6">
        <f t="shared" si="5"/>
        <v>0.3643130969372384</v>
      </c>
    </row>
    <row r="26" spans="1:13" x14ac:dyDescent="0.3">
      <c r="A26">
        <v>25</v>
      </c>
      <c r="B26">
        <v>60.465600000000002</v>
      </c>
      <c r="C26">
        <v>59.752099999999999</v>
      </c>
      <c r="D26">
        <v>59.229599999999998</v>
      </c>
      <c r="E26">
        <v>60.378399999999999</v>
      </c>
      <c r="F26">
        <v>59.581600000000002</v>
      </c>
      <c r="G26">
        <f t="shared" si="0"/>
        <v>59.881460000000004</v>
      </c>
      <c r="H26">
        <f>_xlfn.STDEV.S(B26:F26)</f>
        <v>0.52908893203317053</v>
      </c>
      <c r="I26" s="4">
        <f t="shared" si="1"/>
        <v>0.94502071339616134</v>
      </c>
      <c r="J26" s="5">
        <f t="shared" si="2"/>
        <v>0.70469564584142563</v>
      </c>
      <c r="K26" s="5">
        <f t="shared" si="3"/>
        <v>0.92215954730469618</v>
      </c>
      <c r="L26" s="5">
        <f t="shared" si="4"/>
        <v>1.8443190946093924</v>
      </c>
      <c r="M26" s="6">
        <f t="shared" si="5"/>
        <v>0.54220552339495764</v>
      </c>
    </row>
    <row r="27" spans="1:13" x14ac:dyDescent="0.3">
      <c r="A27">
        <v>26</v>
      </c>
      <c r="B27">
        <v>60.217100000000002</v>
      </c>
      <c r="C27">
        <v>59.7928</v>
      </c>
      <c r="D27">
        <v>59.199199999999998</v>
      </c>
      <c r="E27">
        <v>60.1462</v>
      </c>
      <c r="F27">
        <v>59.470599999999997</v>
      </c>
      <c r="G27">
        <f t="shared" si="0"/>
        <v>59.765180000000001</v>
      </c>
      <c r="H27">
        <f>_xlfn.STDEV.S(B27:F27)</f>
        <v>0.43510962067047143</v>
      </c>
      <c r="I27" s="4">
        <f t="shared" si="1"/>
        <v>1.1491357033878895</v>
      </c>
      <c r="J27" s="5">
        <f t="shared" si="2"/>
        <v>0.94598383283828857</v>
      </c>
      <c r="K27" s="5">
        <f t="shared" si="3"/>
        <v>1.011265933033245</v>
      </c>
      <c r="L27" s="5">
        <f t="shared" si="4"/>
        <v>2.0225318660664899</v>
      </c>
      <c r="M27" s="6">
        <f t="shared" si="5"/>
        <v>0.49442978712856805</v>
      </c>
    </row>
    <row r="28" spans="1:13" x14ac:dyDescent="0.3">
      <c r="A28">
        <v>27</v>
      </c>
      <c r="B28">
        <v>60.679000000000002</v>
      </c>
      <c r="C28">
        <v>60.031199999999998</v>
      </c>
      <c r="D28">
        <v>59.676000000000002</v>
      </c>
      <c r="E28">
        <v>60.694600000000001</v>
      </c>
      <c r="F28">
        <v>59.7498</v>
      </c>
      <c r="G28">
        <f t="shared" si="0"/>
        <v>60.166119999999999</v>
      </c>
      <c r="H28">
        <f>_xlfn.STDEV.S(B28:F28)</f>
        <v>0.4934775496413189</v>
      </c>
      <c r="I28" s="4">
        <f t="shared" si="1"/>
        <v>1.013217319335848</v>
      </c>
      <c r="J28" s="5">
        <f t="shared" si="2"/>
        <v>0.56326777216518498</v>
      </c>
      <c r="K28" s="5">
        <f t="shared" si="3"/>
        <v>0.96026803630533175</v>
      </c>
      <c r="L28" s="5">
        <f t="shared" si="4"/>
        <v>1.9205360726106635</v>
      </c>
      <c r="M28" s="6">
        <f t="shared" si="5"/>
        <v>0.52068795492117936</v>
      </c>
    </row>
    <row r="29" spans="1:13" x14ac:dyDescent="0.3">
      <c r="A29">
        <v>28</v>
      </c>
      <c r="B29">
        <v>60.285600000000002</v>
      </c>
      <c r="C29">
        <v>60.5364</v>
      </c>
      <c r="D29">
        <v>59.428400000000003</v>
      </c>
      <c r="E29">
        <v>59.7468</v>
      </c>
      <c r="F29">
        <v>59.999400000000001</v>
      </c>
      <c r="G29">
        <f t="shared" si="0"/>
        <v>59.999319999999997</v>
      </c>
      <c r="H29">
        <f>_xlfn.STDEV.S(B29:F29)</f>
        <v>0.43592636075373947</v>
      </c>
      <c r="I29" s="4">
        <f t="shared" si="1"/>
        <v>1.1469827131708068</v>
      </c>
      <c r="J29" s="5">
        <f t="shared" si="2"/>
        <v>0.76517510761051077</v>
      </c>
      <c r="K29" s="5">
        <f t="shared" si="3"/>
        <v>1.1469813177099919</v>
      </c>
      <c r="L29" s="5">
        <f t="shared" si="4"/>
        <v>2.2939626354199838</v>
      </c>
      <c r="M29" s="6">
        <f t="shared" si="5"/>
        <v>0.43592689111822341</v>
      </c>
    </row>
    <row r="30" spans="1:13" x14ac:dyDescent="0.3">
      <c r="A30">
        <v>29</v>
      </c>
      <c r="B30">
        <v>60.128700000000002</v>
      </c>
      <c r="C30">
        <v>59.5274</v>
      </c>
      <c r="D30">
        <v>58.826700000000002</v>
      </c>
      <c r="E30">
        <v>60.108899999999998</v>
      </c>
      <c r="F30">
        <v>59.313800000000001</v>
      </c>
      <c r="G30">
        <f t="shared" si="0"/>
        <v>59.581100000000006</v>
      </c>
      <c r="H30">
        <f>_xlfn.STDEV.S(B30:F30)</f>
        <v>0.55269587930434139</v>
      </c>
      <c r="I30" s="4">
        <f t="shared" si="1"/>
        <v>0.90465664522292466</v>
      </c>
      <c r="J30" s="5">
        <f t="shared" si="2"/>
        <v>0.85574487593786808</v>
      </c>
      <c r="K30" s="5">
        <f t="shared" si="3"/>
        <v>0.72097476580750897</v>
      </c>
      <c r="L30" s="5">
        <f t="shared" si="4"/>
        <v>1.4419495316150179</v>
      </c>
      <c r="M30" s="6">
        <f t="shared" si="5"/>
        <v>0.69350554792300956</v>
      </c>
    </row>
    <row r="31" spans="1:13" x14ac:dyDescent="0.3">
      <c r="A31">
        <v>30</v>
      </c>
      <c r="B31">
        <v>60.330100000000002</v>
      </c>
      <c r="C31">
        <v>59.691699999999997</v>
      </c>
      <c r="D31">
        <v>59.601399999999998</v>
      </c>
      <c r="E31">
        <v>60.399799999999999</v>
      </c>
      <c r="F31">
        <v>59.7271</v>
      </c>
      <c r="G31">
        <f t="shared" si="0"/>
        <v>59.950019999999995</v>
      </c>
      <c r="H31">
        <f>_xlfn.STDEV.S(B31:F31)</f>
        <v>0.38233535933784718</v>
      </c>
      <c r="I31" s="4">
        <f t="shared" si="1"/>
        <v>1.3077524424262823</v>
      </c>
      <c r="J31" s="5">
        <f t="shared" si="2"/>
        <v>0.91540927299916963</v>
      </c>
      <c r="K31" s="5">
        <f t="shared" si="3"/>
        <v>1.2967198857049038</v>
      </c>
      <c r="L31" s="5">
        <f t="shared" si="4"/>
        <v>2.5934397714098076</v>
      </c>
      <c r="M31" s="6">
        <f t="shared" si="5"/>
        <v>0.38558828742585172</v>
      </c>
    </row>
    <row r="32" spans="1:13" x14ac:dyDescent="0.3">
      <c r="A32">
        <v>31</v>
      </c>
      <c r="B32">
        <v>60.087899999999998</v>
      </c>
      <c r="C32">
        <v>60.096299999999999</v>
      </c>
      <c r="D32">
        <v>59.074800000000003</v>
      </c>
      <c r="E32">
        <v>59.528700000000001</v>
      </c>
      <c r="F32">
        <v>59.509300000000003</v>
      </c>
      <c r="G32">
        <f t="shared" si="0"/>
        <v>59.659400000000005</v>
      </c>
      <c r="H32">
        <f>_xlfn.STDEV.S(B32:F32)</f>
        <v>0.43470205888631136</v>
      </c>
      <c r="I32" s="4">
        <f t="shared" si="1"/>
        <v>1.1502130937244217</v>
      </c>
      <c r="J32" s="5">
        <f t="shared" si="2"/>
        <v>1.0279837822979694</v>
      </c>
      <c r="K32" s="5">
        <f t="shared" si="3"/>
        <v>0.90539569564748823</v>
      </c>
      <c r="L32" s="5">
        <f t="shared" si="4"/>
        <v>1.8107913912949765</v>
      </c>
      <c r="M32" s="6">
        <f t="shared" si="5"/>
        <v>0.55224472835871841</v>
      </c>
    </row>
    <row r="33" spans="1:13" x14ac:dyDescent="0.3">
      <c r="A33">
        <v>32</v>
      </c>
      <c r="B33">
        <v>60.072699999999998</v>
      </c>
      <c r="C33">
        <v>59.9255</v>
      </c>
      <c r="D33">
        <v>59.026499999999999</v>
      </c>
      <c r="E33">
        <v>60.218499999999999</v>
      </c>
      <c r="F33">
        <v>59.355400000000003</v>
      </c>
      <c r="G33">
        <f t="shared" si="0"/>
        <v>59.719720000000009</v>
      </c>
      <c r="H33">
        <f>_xlfn.STDEV.S(B33:F33)</f>
        <v>0.50719937105639157</v>
      </c>
      <c r="I33" s="4">
        <f t="shared" si="1"/>
        <v>0.98580563883311456</v>
      </c>
      <c r="J33" s="5">
        <f t="shared" si="2"/>
        <v>0.84140482885683376</v>
      </c>
      <c r="K33" s="5">
        <f t="shared" si="3"/>
        <v>0.86282840354575874</v>
      </c>
      <c r="L33" s="5">
        <f t="shared" si="4"/>
        <v>1.7256568070915175</v>
      </c>
      <c r="M33" s="6">
        <f t="shared" si="5"/>
        <v>0.579489499818585</v>
      </c>
    </row>
    <row r="34" spans="1:13" x14ac:dyDescent="0.3">
      <c r="A34">
        <v>33</v>
      </c>
      <c r="B34">
        <v>60.497999999999998</v>
      </c>
      <c r="C34">
        <v>59.767499999999998</v>
      </c>
      <c r="D34">
        <v>59.388300000000001</v>
      </c>
      <c r="E34">
        <v>60.524299999999997</v>
      </c>
      <c r="F34">
        <v>59.789499999999997</v>
      </c>
      <c r="G34">
        <f t="shared" si="0"/>
        <v>59.99351999999999</v>
      </c>
      <c r="H34">
        <f>_xlfn.STDEV.S(B34:F34)</f>
        <v>0.49880555530186182</v>
      </c>
      <c r="I34" s="4">
        <f t="shared" si="1"/>
        <v>1.0023946098543657</v>
      </c>
      <c r="J34" s="5">
        <f t="shared" si="2"/>
        <v>0.67259341795082161</v>
      </c>
      <c r="K34" s="5">
        <f t="shared" si="3"/>
        <v>1.0023100350097109</v>
      </c>
      <c r="L34" s="5">
        <f t="shared" si="4"/>
        <v>2.0046200700194219</v>
      </c>
      <c r="M34" s="6">
        <f t="shared" si="5"/>
        <v>0.4988476444767469</v>
      </c>
    </row>
    <row r="35" spans="1:13" x14ac:dyDescent="0.3">
      <c r="A35">
        <v>34</v>
      </c>
      <c r="B35">
        <v>59.4544</v>
      </c>
      <c r="C35">
        <v>60.015999999999998</v>
      </c>
      <c r="D35">
        <v>59.164400000000001</v>
      </c>
      <c r="E35">
        <v>59.392499999999998</v>
      </c>
      <c r="F35">
        <v>59.582299999999996</v>
      </c>
      <c r="G35">
        <f t="shared" si="0"/>
        <v>59.521919999999987</v>
      </c>
      <c r="H35">
        <f>_xlfn.STDEV.S(B35:F35)</f>
        <v>0.31499596346619979</v>
      </c>
      <c r="I35" s="4">
        <f t="shared" si="1"/>
        <v>1.5873219278686148</v>
      </c>
      <c r="J35" s="5">
        <f t="shared" si="2"/>
        <v>1.5641258634293749</v>
      </c>
      <c r="K35" s="5">
        <f t="shared" si="3"/>
        <v>0.87332688302786177</v>
      </c>
      <c r="L35" s="5">
        <f t="shared" si="4"/>
        <v>1.7466537660557235</v>
      </c>
      <c r="M35" s="6">
        <f t="shared" si="5"/>
        <v>0.57252331253846045</v>
      </c>
    </row>
    <row r="36" spans="1:13" x14ac:dyDescent="0.3">
      <c r="A36">
        <v>35</v>
      </c>
      <c r="B36">
        <v>60.113900000000001</v>
      </c>
      <c r="C36">
        <v>59.641300000000001</v>
      </c>
      <c r="D36">
        <v>58.720399999999998</v>
      </c>
      <c r="E36">
        <v>60.139099999999999</v>
      </c>
      <c r="F36">
        <v>59.104100000000003</v>
      </c>
      <c r="G36">
        <f t="shared" si="0"/>
        <v>59.543759999999999</v>
      </c>
      <c r="H36">
        <f>_xlfn.STDEV.S(B36:F36)</f>
        <v>0.62454503280388063</v>
      </c>
      <c r="I36" s="4">
        <f t="shared" si="1"/>
        <v>0.80058278224591983</v>
      </c>
      <c r="J36" s="5">
        <f t="shared" si="2"/>
        <v>0.77722711387853272</v>
      </c>
      <c r="K36" s="5">
        <f t="shared" si="3"/>
        <v>0.64646147514816521</v>
      </c>
      <c r="L36" s="5">
        <f t="shared" si="4"/>
        <v>1.2929229502963304</v>
      </c>
      <c r="M36" s="6">
        <f t="shared" si="5"/>
        <v>0.77344129421695695</v>
      </c>
    </row>
    <row r="37" spans="1:13" x14ac:dyDescent="0.3">
      <c r="A37">
        <v>36</v>
      </c>
      <c r="B37">
        <v>60.521999999999998</v>
      </c>
      <c r="C37">
        <v>60.179499999999997</v>
      </c>
      <c r="D37">
        <v>59.640099999999997</v>
      </c>
      <c r="E37">
        <v>60.554400000000001</v>
      </c>
      <c r="F37">
        <v>59.851900000000001</v>
      </c>
      <c r="G37">
        <f t="shared" si="0"/>
        <v>60.14958</v>
      </c>
      <c r="H37">
        <f>_xlfn.STDEV.S(B37:F37)</f>
        <v>0.40362555295719404</v>
      </c>
      <c r="I37" s="4">
        <f t="shared" si="1"/>
        <v>1.2387719170322868</v>
      </c>
      <c r="J37" s="5">
        <f t="shared" si="2"/>
        <v>0.70231760912173136</v>
      </c>
      <c r="K37" s="5">
        <f t="shared" si="3"/>
        <v>1.1615733376783188</v>
      </c>
      <c r="L37" s="5">
        <f t="shared" si="4"/>
        <v>2.3231466753566377</v>
      </c>
      <c r="M37" s="6">
        <f t="shared" si="5"/>
        <v>0.43045065152697903</v>
      </c>
    </row>
    <row r="38" spans="1:13" x14ac:dyDescent="0.3">
      <c r="A38">
        <v>37</v>
      </c>
      <c r="B38">
        <v>59.7652</v>
      </c>
      <c r="C38">
        <v>59.819499999999998</v>
      </c>
      <c r="D38">
        <v>58.989400000000003</v>
      </c>
      <c r="E38">
        <v>59.115600000000001</v>
      </c>
      <c r="F38">
        <v>59.3309</v>
      </c>
      <c r="G38">
        <f t="shared" si="0"/>
        <v>59.404119999999999</v>
      </c>
      <c r="H38">
        <f>_xlfn.STDEV.S(B38:F38)</f>
        <v>0.37533882959267462</v>
      </c>
      <c r="I38" s="4">
        <f t="shared" si="1"/>
        <v>1.3321296934362221</v>
      </c>
      <c r="J38" s="5">
        <f t="shared" si="2"/>
        <v>1.2469799634317777</v>
      </c>
      <c r="K38" s="5">
        <f t="shared" si="3"/>
        <v>0.70998649651647283</v>
      </c>
      <c r="L38" s="5">
        <f t="shared" si="4"/>
        <v>1.4199729930329457</v>
      </c>
      <c r="M38" s="6">
        <f t="shared" si="5"/>
        <v>0.70423874602296632</v>
      </c>
    </row>
    <row r="39" spans="1:13" x14ac:dyDescent="0.3">
      <c r="A39">
        <v>38</v>
      </c>
      <c r="B39">
        <v>59.966500000000003</v>
      </c>
      <c r="C39">
        <v>59.4009</v>
      </c>
      <c r="D39">
        <v>58.595700000000001</v>
      </c>
      <c r="E39">
        <v>59.941699999999997</v>
      </c>
      <c r="F39">
        <v>59.295400000000001</v>
      </c>
      <c r="G39">
        <f t="shared" si="0"/>
        <v>59.440039999999996</v>
      </c>
      <c r="H39">
        <f>_xlfn.STDEV.S(B39:F39)</f>
        <v>0.5621800405564038</v>
      </c>
      <c r="I39" s="4">
        <f t="shared" si="1"/>
        <v>0.88939479157804557</v>
      </c>
      <c r="J39" s="5">
        <f t="shared" si="2"/>
        <v>0.85384271710936355</v>
      </c>
      <c r="K39" s="5">
        <f t="shared" si="3"/>
        <v>0.63014006434536651</v>
      </c>
      <c r="L39" s="5">
        <f t="shared" si="4"/>
        <v>1.260280128690733</v>
      </c>
      <c r="M39" s="6">
        <f t="shared" si="5"/>
        <v>0.79347438496778466</v>
      </c>
    </row>
    <row r="40" spans="1:13" x14ac:dyDescent="0.3">
      <c r="A40">
        <v>39</v>
      </c>
      <c r="B40">
        <v>60.314999999999998</v>
      </c>
      <c r="C40">
        <v>59.781300000000002</v>
      </c>
      <c r="D40">
        <v>59.349200000000003</v>
      </c>
      <c r="E40">
        <v>60.498399999999997</v>
      </c>
      <c r="F40">
        <v>59.509799999999998</v>
      </c>
      <c r="G40">
        <f t="shared" si="0"/>
        <v>59.890740000000008</v>
      </c>
      <c r="H40">
        <f>_xlfn.STDEV.S(B40:F40)</f>
        <v>0.49990128825598945</v>
      </c>
      <c r="I40" s="4">
        <f t="shared" si="1"/>
        <v>1.0001974624717511</v>
      </c>
      <c r="J40" s="5">
        <f t="shared" si="2"/>
        <v>0.7396526914809376</v>
      </c>
      <c r="K40" s="5">
        <f t="shared" si="3"/>
        <v>0.97713101790339152</v>
      </c>
      <c r="L40" s="5">
        <f t="shared" si="4"/>
        <v>1.954262035806783</v>
      </c>
      <c r="M40" s="6">
        <f t="shared" si="5"/>
        <v>0.51170210630795343</v>
      </c>
    </row>
    <row r="41" spans="1:13" x14ac:dyDescent="0.3">
      <c r="A41">
        <v>40</v>
      </c>
      <c r="B41">
        <v>60.215200000000003</v>
      </c>
      <c r="C41">
        <v>60.528700000000001</v>
      </c>
      <c r="D41">
        <v>59.492800000000003</v>
      </c>
      <c r="E41">
        <v>59.503300000000003</v>
      </c>
      <c r="F41">
        <v>59.549100000000003</v>
      </c>
      <c r="G41">
        <f t="shared" si="0"/>
        <v>59.85781999999999</v>
      </c>
      <c r="H41">
        <f>_xlfn.STDEV.S(B41:F41)</f>
        <v>0.48270915363187311</v>
      </c>
      <c r="I41" s="4">
        <f t="shared" si="1"/>
        <v>1.0358204236195474</v>
      </c>
      <c r="J41" s="5">
        <f t="shared" si="2"/>
        <v>0.78872891429985692</v>
      </c>
      <c r="K41" s="5">
        <f t="shared" si="3"/>
        <v>0.99361511608268172</v>
      </c>
      <c r="L41" s="5">
        <f t="shared" si="4"/>
        <v>1.9872302321653634</v>
      </c>
      <c r="M41" s="6">
        <f t="shared" si="5"/>
        <v>0.50321295631174101</v>
      </c>
    </row>
    <row r="42" spans="1:13" x14ac:dyDescent="0.3">
      <c r="A42">
        <v>41</v>
      </c>
      <c r="B42">
        <v>59.998199999999997</v>
      </c>
      <c r="C42">
        <v>59.457999999999998</v>
      </c>
      <c r="D42">
        <v>58.821199999999997</v>
      </c>
      <c r="E42">
        <v>60.116599999999998</v>
      </c>
      <c r="F42">
        <v>59.435600000000001</v>
      </c>
      <c r="G42">
        <f t="shared" si="0"/>
        <v>59.565920000000006</v>
      </c>
      <c r="H42">
        <f>_xlfn.STDEV.S(B42:F42)</f>
        <v>0.51801360213801317</v>
      </c>
      <c r="I42" s="4">
        <f t="shared" si="1"/>
        <v>0.96522561943612073</v>
      </c>
      <c r="J42" s="5">
        <f t="shared" si="2"/>
        <v>0.92280717088063113</v>
      </c>
      <c r="K42" s="5">
        <f t="shared" si="3"/>
        <v>0.73981697175726402</v>
      </c>
      <c r="L42" s="5">
        <f t="shared" si="4"/>
        <v>1.479633943514528</v>
      </c>
      <c r="M42" s="6">
        <f t="shared" si="5"/>
        <v>0.6758428355764341</v>
      </c>
    </row>
    <row r="43" spans="1:13" x14ac:dyDescent="0.3">
      <c r="A43">
        <v>42</v>
      </c>
      <c r="B43">
        <v>60.529699999999998</v>
      </c>
      <c r="C43">
        <v>59.932000000000002</v>
      </c>
      <c r="D43">
        <v>59.472900000000003</v>
      </c>
      <c r="E43">
        <v>60.589500000000001</v>
      </c>
      <c r="F43">
        <v>59.849800000000002</v>
      </c>
      <c r="G43">
        <f t="shared" si="0"/>
        <v>60.074780000000011</v>
      </c>
      <c r="H43">
        <f>_xlfn.STDEV.S(B43:F43)</f>
        <v>0.47569700125184589</v>
      </c>
      <c r="I43" s="4">
        <f t="shared" si="1"/>
        <v>1.0510892410172827</v>
      </c>
      <c r="J43" s="5">
        <f t="shared" si="2"/>
        <v>0.64832585838266565</v>
      </c>
      <c r="K43" s="5">
        <f t="shared" si="3"/>
        <v>1.038337772729339</v>
      </c>
      <c r="L43" s="5">
        <f t="shared" si="4"/>
        <v>2.0766755454586781</v>
      </c>
      <c r="M43" s="6">
        <f t="shared" si="5"/>
        <v>0.4815388721588324</v>
      </c>
    </row>
    <row r="44" spans="1:13" x14ac:dyDescent="0.3">
      <c r="A44">
        <v>43</v>
      </c>
      <c r="B44">
        <v>60.143999999999998</v>
      </c>
      <c r="C44">
        <v>59.997799999999998</v>
      </c>
      <c r="D44">
        <v>59.0518</v>
      </c>
      <c r="E44">
        <v>59.402099999999997</v>
      </c>
      <c r="F44">
        <v>59.543399999999998</v>
      </c>
      <c r="G44">
        <f t="shared" si="0"/>
        <v>59.62782</v>
      </c>
      <c r="H44">
        <f>_xlfn.STDEV.S(B44:F44)</f>
        <v>0.44530952381461547</v>
      </c>
      <c r="I44" s="4">
        <f t="shared" si="1"/>
        <v>1.1228145217216428</v>
      </c>
      <c r="J44" s="5">
        <f t="shared" si="2"/>
        <v>1.0271357536106693</v>
      </c>
      <c r="K44" s="5">
        <f t="shared" si="3"/>
        <v>0.8615332036455452</v>
      </c>
      <c r="L44" s="5">
        <f t="shared" si="4"/>
        <v>1.7230664072910904</v>
      </c>
      <c r="M44" s="6">
        <f t="shared" si="5"/>
        <v>0.58036068474699398</v>
      </c>
    </row>
    <row r="45" spans="1:13" x14ac:dyDescent="0.3">
      <c r="A45">
        <v>44</v>
      </c>
      <c r="B45">
        <v>60.122</v>
      </c>
      <c r="C45">
        <v>59.853299999999997</v>
      </c>
      <c r="D45">
        <v>58.992199999999997</v>
      </c>
      <c r="E45">
        <v>60.1449</v>
      </c>
      <c r="F45">
        <v>59.608699999999999</v>
      </c>
      <c r="G45">
        <f t="shared" si="0"/>
        <v>59.744219999999999</v>
      </c>
      <c r="H45">
        <f>_xlfn.STDEV.S(B45:F45)</f>
        <v>0.47409397486152577</v>
      </c>
      <c r="I45" s="4">
        <f t="shared" si="1"/>
        <v>1.0546432279508318</v>
      </c>
      <c r="J45" s="5">
        <f t="shared" si="2"/>
        <v>0.8829332485307313</v>
      </c>
      <c r="K45" s="5">
        <f t="shared" si="3"/>
        <v>0.9281750743505911</v>
      </c>
      <c r="L45" s="5">
        <f t="shared" si="4"/>
        <v>1.8563501487011822</v>
      </c>
      <c r="M45" s="6">
        <f t="shared" si="5"/>
        <v>0.53869147515066707</v>
      </c>
    </row>
    <row r="46" spans="1:13" x14ac:dyDescent="0.3">
      <c r="A46">
        <v>45</v>
      </c>
      <c r="B46">
        <v>60.464700000000001</v>
      </c>
      <c r="C46">
        <v>59.7804</v>
      </c>
      <c r="D46">
        <v>59.500900000000001</v>
      </c>
      <c r="E46">
        <v>60.382599999999996</v>
      </c>
      <c r="F46">
        <v>59.597000000000001</v>
      </c>
      <c r="G46">
        <f t="shared" si="0"/>
        <v>59.945119999999996</v>
      </c>
      <c r="H46">
        <f>_xlfn.STDEV.S(B46:F46)</f>
        <v>0.44916693667276847</v>
      </c>
      <c r="I46" s="4">
        <f t="shared" si="1"/>
        <v>1.1131718725865722</v>
      </c>
      <c r="J46" s="5">
        <f t="shared" si="2"/>
        <v>0.78284182996941876</v>
      </c>
      <c r="K46" s="5">
        <f t="shared" si="3"/>
        <v>1.1049548336220971</v>
      </c>
      <c r="L46" s="5">
        <f t="shared" si="4"/>
        <v>2.2099096672441942</v>
      </c>
      <c r="M46" s="6">
        <f t="shared" si="5"/>
        <v>0.45250718381037808</v>
      </c>
    </row>
    <row r="47" spans="1:13" x14ac:dyDescent="0.3">
      <c r="A47">
        <v>46</v>
      </c>
      <c r="B47">
        <v>59.918100000000003</v>
      </c>
      <c r="C47">
        <v>60.104199999999999</v>
      </c>
      <c r="D47">
        <v>58.960299999999997</v>
      </c>
      <c r="E47">
        <v>59.313200000000002</v>
      </c>
      <c r="F47">
        <v>59.774099999999997</v>
      </c>
      <c r="G47">
        <f t="shared" si="0"/>
        <v>59.613979999999991</v>
      </c>
      <c r="H47">
        <f>_xlfn.STDEV.S(B47:F47)</f>
        <v>0.46803023086121337</v>
      </c>
      <c r="I47" s="4">
        <f t="shared" si="1"/>
        <v>1.0683070601656643</v>
      </c>
      <c r="J47" s="5">
        <f t="shared" si="2"/>
        <v>0.98712996768721584</v>
      </c>
      <c r="K47" s="5">
        <f t="shared" si="3"/>
        <v>0.82415422330305199</v>
      </c>
      <c r="L47" s="5">
        <f t="shared" si="4"/>
        <v>1.648308446606104</v>
      </c>
      <c r="M47" s="6">
        <f t="shared" si="5"/>
        <v>0.6066825672458438</v>
      </c>
    </row>
    <row r="48" spans="1:13" x14ac:dyDescent="0.3">
      <c r="A48">
        <v>47</v>
      </c>
      <c r="B48">
        <v>60.130099999999999</v>
      </c>
      <c r="C48">
        <v>59.691200000000002</v>
      </c>
      <c r="D48">
        <v>58.791400000000003</v>
      </c>
      <c r="E48">
        <v>60.173299999999998</v>
      </c>
      <c r="F48">
        <v>59.1663</v>
      </c>
      <c r="G48">
        <f t="shared" si="0"/>
        <v>59.590459999999993</v>
      </c>
      <c r="H48">
        <f>_xlfn.STDEV.S(B48:F48)</f>
        <v>0.60404282381301233</v>
      </c>
      <c r="I48" s="4">
        <f t="shared" si="1"/>
        <v>0.82775588135251166</v>
      </c>
      <c r="J48" s="5">
        <f t="shared" si="2"/>
        <v>0.77783668333441669</v>
      </c>
      <c r="K48" s="5">
        <f t="shared" si="3"/>
        <v>0.68513033496395637</v>
      </c>
      <c r="L48" s="5">
        <f t="shared" si="4"/>
        <v>1.3702606699279127</v>
      </c>
      <c r="M48" s="6">
        <f t="shared" si="5"/>
        <v>0.72978815049300683</v>
      </c>
    </row>
    <row r="49" spans="1:13" x14ac:dyDescent="0.3">
      <c r="A49">
        <v>48</v>
      </c>
      <c r="B49">
        <v>60.561199999999999</v>
      </c>
      <c r="C49">
        <v>60.087600000000002</v>
      </c>
      <c r="D49">
        <v>59.433900000000001</v>
      </c>
      <c r="E49">
        <v>60.463099999999997</v>
      </c>
      <c r="F49">
        <v>59.689700000000002</v>
      </c>
      <c r="G49">
        <f t="shared" si="0"/>
        <v>60.0471</v>
      </c>
      <c r="H49">
        <f>_xlfn.STDEV.S(B49:F49)</f>
        <v>0.48547504055306345</v>
      </c>
      <c r="I49" s="4">
        <f t="shared" si="1"/>
        <v>1.0299190653146439</v>
      </c>
      <c r="J49" s="5">
        <f t="shared" si="2"/>
        <v>0.65427325155888261</v>
      </c>
      <c r="K49" s="5">
        <f t="shared" si="3"/>
        <v>1.0251059265608602</v>
      </c>
      <c r="L49" s="5">
        <f t="shared" si="4"/>
        <v>2.0502118531217204</v>
      </c>
      <c r="M49" s="6">
        <f t="shared" si="5"/>
        <v>0.48775447204510453</v>
      </c>
    </row>
    <row r="50" spans="1:13" x14ac:dyDescent="0.3">
      <c r="A50">
        <v>49</v>
      </c>
      <c r="B50">
        <v>59.908999999999999</v>
      </c>
      <c r="C50">
        <v>59.988300000000002</v>
      </c>
      <c r="D50">
        <v>58.997599999999998</v>
      </c>
      <c r="E50">
        <v>59.318300000000001</v>
      </c>
      <c r="F50">
        <v>59.505099999999999</v>
      </c>
      <c r="G50">
        <f t="shared" si="0"/>
        <v>59.543660000000003</v>
      </c>
      <c r="H50">
        <f>_xlfn.STDEV.S(B50:F50)</f>
        <v>0.41280551474029592</v>
      </c>
      <c r="I50" s="4">
        <f t="shared" si="1"/>
        <v>1.2112241289086456</v>
      </c>
      <c r="J50" s="5">
        <f t="shared" si="2"/>
        <v>1.1759694319298757</v>
      </c>
      <c r="K50" s="5">
        <f t="shared" si="3"/>
        <v>0.81254681500566772</v>
      </c>
      <c r="L50" s="5">
        <f t="shared" si="4"/>
        <v>1.6250936300113354</v>
      </c>
      <c r="M50" s="6">
        <f t="shared" si="5"/>
        <v>0.61534915990841998</v>
      </c>
    </row>
    <row r="51" spans="1:13" x14ac:dyDescent="0.3">
      <c r="A51">
        <v>50</v>
      </c>
      <c r="B51">
        <v>59.9923</v>
      </c>
      <c r="C51">
        <v>59.648899999999998</v>
      </c>
      <c r="D51">
        <v>58.746400000000001</v>
      </c>
      <c r="E51">
        <v>59.959800000000001</v>
      </c>
      <c r="F51">
        <v>59.180500000000002</v>
      </c>
      <c r="G51">
        <f t="shared" si="0"/>
        <v>59.505579999999995</v>
      </c>
      <c r="H51">
        <f>_xlfn.STDEV.S(B51:F51)</f>
        <v>0.53520651808437403</v>
      </c>
      <c r="I51" s="4">
        <f t="shared" si="1"/>
        <v>0.93421881667213968</v>
      </c>
      <c r="J51" s="5">
        <f t="shared" si="2"/>
        <v>0.93074352267412253</v>
      </c>
      <c r="K51" s="5">
        <f t="shared" si="3"/>
        <v>0.68622226660462837</v>
      </c>
      <c r="L51" s="5">
        <f t="shared" si="4"/>
        <v>1.3724445332092567</v>
      </c>
      <c r="M51" s="6">
        <f t="shared" si="5"/>
        <v>0.72862689588019225</v>
      </c>
    </row>
    <row r="52" spans="1:13" x14ac:dyDescent="0.3">
      <c r="A52">
        <v>51</v>
      </c>
      <c r="B52">
        <v>61.104300000000002</v>
      </c>
      <c r="C52">
        <v>60.204900000000002</v>
      </c>
      <c r="D52">
        <v>59.931800000000003</v>
      </c>
      <c r="E52">
        <v>60.889699999999998</v>
      </c>
      <c r="F52">
        <v>60.153199999999998</v>
      </c>
      <c r="G52">
        <f t="shared" si="0"/>
        <v>60.456780000000002</v>
      </c>
      <c r="H52">
        <f>_xlfn.STDEV.S(B52:F52)</f>
        <v>0.50938939623828006</v>
      </c>
      <c r="I52" s="4">
        <f t="shared" si="1"/>
        <v>0.9815673504246093</v>
      </c>
      <c r="J52" s="5">
        <f t="shared" si="2"/>
        <v>0.35547134406510289</v>
      </c>
      <c r="K52" s="5">
        <f t="shared" si="3"/>
        <v>0.73078368514452241</v>
      </c>
      <c r="L52" s="5">
        <f t="shared" si="4"/>
        <v>1.4615673702890448</v>
      </c>
      <c r="M52" s="6">
        <f t="shared" si="5"/>
        <v>0.68419699312405724</v>
      </c>
    </row>
    <row r="53" spans="1:13" x14ac:dyDescent="0.3">
      <c r="A53">
        <v>52</v>
      </c>
      <c r="B53">
        <v>60.229500000000002</v>
      </c>
      <c r="C53">
        <v>60.127800000000001</v>
      </c>
      <c r="D53">
        <v>59.368299999999998</v>
      </c>
      <c r="E53">
        <v>59.813899999999997</v>
      </c>
      <c r="F53">
        <v>59.856000000000002</v>
      </c>
      <c r="G53">
        <f t="shared" si="0"/>
        <v>59.879100000000008</v>
      </c>
      <c r="H53">
        <f>_xlfn.STDEV.S(B53:F53)</f>
        <v>0.33553432760300544</v>
      </c>
      <c r="I53" s="4">
        <f t="shared" si="1"/>
        <v>1.4901604958631403</v>
      </c>
      <c r="J53" s="5">
        <f t="shared" si="2"/>
        <v>1.1135472665419879</v>
      </c>
      <c r="K53" s="5">
        <f t="shared" si="3"/>
        <v>1.401929861710808</v>
      </c>
      <c r="L53" s="5">
        <f t="shared" si="4"/>
        <v>2.803859723421616</v>
      </c>
      <c r="M53" s="6">
        <f t="shared" si="5"/>
        <v>0.35665122318590048</v>
      </c>
    </row>
    <row r="54" spans="1:13" x14ac:dyDescent="0.3">
      <c r="A54">
        <v>53</v>
      </c>
      <c r="B54">
        <v>60.7804</v>
      </c>
      <c r="C54">
        <v>59.806699999999999</v>
      </c>
      <c r="D54">
        <v>59.302300000000002</v>
      </c>
      <c r="E54">
        <v>60.577300000000001</v>
      </c>
      <c r="F54">
        <v>59.8628</v>
      </c>
      <c r="G54">
        <f t="shared" si="0"/>
        <v>60.065899999999999</v>
      </c>
      <c r="H54">
        <f>_xlfn.STDEV.S(B54:F54)</f>
        <v>0.60488829960580281</v>
      </c>
      <c r="I54" s="4">
        <f t="shared" si="1"/>
        <v>0.8265988949130656</v>
      </c>
      <c r="J54" s="5">
        <f t="shared" si="2"/>
        <v>0.51475068515886357</v>
      </c>
      <c r="K54" s="5">
        <f t="shared" si="3"/>
        <v>0.82173661314514457</v>
      </c>
      <c r="L54" s="5">
        <f t="shared" si="4"/>
        <v>1.6434732262902891</v>
      </c>
      <c r="M54" s="6">
        <f t="shared" si="5"/>
        <v>0.60846747242560095</v>
      </c>
    </row>
    <row r="55" spans="1:13" x14ac:dyDescent="0.3">
      <c r="A55">
        <v>54</v>
      </c>
      <c r="B55">
        <v>60.75</v>
      </c>
      <c r="C55">
        <v>59.893500000000003</v>
      </c>
      <c r="D55">
        <v>59.679099999999998</v>
      </c>
      <c r="E55">
        <v>60.8414</v>
      </c>
      <c r="F55">
        <v>59.700699999999998</v>
      </c>
      <c r="G55">
        <f t="shared" si="0"/>
        <v>60.172939999999997</v>
      </c>
      <c r="H55">
        <f>_xlfn.STDEV.S(B55:F55)</f>
        <v>0.57550245264464384</v>
      </c>
      <c r="I55" s="4">
        <f t="shared" si="1"/>
        <v>0.86880602802354268</v>
      </c>
      <c r="J55" s="5">
        <f t="shared" si="2"/>
        <v>0.47903647569143587</v>
      </c>
      <c r="K55" s="5">
        <f t="shared" si="3"/>
        <v>0.83205005760043538</v>
      </c>
      <c r="L55" s="5">
        <f t="shared" si="4"/>
        <v>1.6641001152008708</v>
      </c>
      <c r="M55" s="6">
        <f t="shared" si="5"/>
        <v>0.60092538355439729</v>
      </c>
    </row>
    <row r="56" spans="1:13" x14ac:dyDescent="0.3">
      <c r="A56">
        <v>55</v>
      </c>
      <c r="B56">
        <v>60.455100000000002</v>
      </c>
      <c r="C56">
        <v>60.223799999999997</v>
      </c>
      <c r="D56">
        <v>59.500399999999999</v>
      </c>
      <c r="E56">
        <v>59.805500000000002</v>
      </c>
      <c r="F56">
        <v>59.6599</v>
      </c>
      <c r="G56">
        <f t="shared" si="0"/>
        <v>59.928939999999997</v>
      </c>
      <c r="H56">
        <f>_xlfn.STDEV.S(B56:F56)</f>
        <v>0.39845114255075237</v>
      </c>
      <c r="I56" s="4">
        <f t="shared" si="1"/>
        <v>1.2548589942525086</v>
      </c>
      <c r="J56" s="5">
        <f t="shared" si="2"/>
        <v>0.89601951625606358</v>
      </c>
      <c r="K56" s="5">
        <f t="shared" si="3"/>
        <v>1.2353671223871543</v>
      </c>
      <c r="L56" s="5">
        <f t="shared" si="4"/>
        <v>2.4707342447743086</v>
      </c>
      <c r="M56" s="6">
        <f t="shared" si="5"/>
        <v>0.4047379851212391</v>
      </c>
    </row>
    <row r="57" spans="1:13" x14ac:dyDescent="0.3">
      <c r="A57">
        <v>56</v>
      </c>
      <c r="B57">
        <v>60.319499999999998</v>
      </c>
      <c r="C57">
        <v>59.630600000000001</v>
      </c>
      <c r="D57">
        <v>59.271000000000001</v>
      </c>
      <c r="E57">
        <v>60.451000000000001</v>
      </c>
      <c r="F57">
        <v>59.257100000000001</v>
      </c>
      <c r="G57">
        <f t="shared" si="0"/>
        <v>59.785839999999993</v>
      </c>
      <c r="H57">
        <f>_xlfn.STDEV.S(B57:F57)</f>
        <v>0.56920042427953177</v>
      </c>
      <c r="I57" s="4">
        <f t="shared" si="1"/>
        <v>0.8784252060825104</v>
      </c>
      <c r="J57" s="5">
        <f t="shared" si="2"/>
        <v>0.71103249881143116</v>
      </c>
      <c r="K57" s="5">
        <f t="shared" si="3"/>
        <v>0.8221575747148907</v>
      </c>
      <c r="L57" s="5">
        <f t="shared" si="4"/>
        <v>1.6443151494297814</v>
      </c>
      <c r="M57" s="6">
        <f t="shared" si="5"/>
        <v>0.60815592457855894</v>
      </c>
    </row>
    <row r="58" spans="1:13" x14ac:dyDescent="0.3">
      <c r="A58">
        <v>57</v>
      </c>
      <c r="B58">
        <v>60.967300000000002</v>
      </c>
      <c r="C58">
        <v>59.952199999999998</v>
      </c>
      <c r="D58">
        <v>59.768900000000002</v>
      </c>
      <c r="E58">
        <v>60.704099999999997</v>
      </c>
      <c r="F58">
        <v>60.087800000000001</v>
      </c>
      <c r="G58">
        <f t="shared" si="0"/>
        <v>60.296059999999997</v>
      </c>
      <c r="H58">
        <f>_xlfn.STDEV.S(B58:F58)</f>
        <v>0.51394780182427047</v>
      </c>
      <c r="I58" s="4">
        <f t="shared" si="1"/>
        <v>0.97286144278706432</v>
      </c>
      <c r="J58" s="5">
        <f t="shared" si="2"/>
        <v>0.45655738935701928</v>
      </c>
      <c r="K58" s="5">
        <f t="shared" si="3"/>
        <v>0.84299669629327945</v>
      </c>
      <c r="L58" s="5">
        <f t="shared" si="4"/>
        <v>1.6859933925865589</v>
      </c>
      <c r="M58" s="6">
        <f t="shared" si="5"/>
        <v>0.59312213464007391</v>
      </c>
    </row>
    <row r="59" spans="1:13" x14ac:dyDescent="0.3">
      <c r="A59">
        <v>58</v>
      </c>
      <c r="B59">
        <v>59.925699999999999</v>
      </c>
      <c r="C59">
        <v>59.844799999999999</v>
      </c>
      <c r="D59">
        <v>59.086399999999998</v>
      </c>
      <c r="E59">
        <v>59.4422</v>
      </c>
      <c r="F59">
        <v>59.446100000000001</v>
      </c>
      <c r="G59">
        <f t="shared" si="0"/>
        <v>59.549040000000005</v>
      </c>
      <c r="H59">
        <f>_xlfn.STDEV.S(B59:F59)</f>
        <v>0.34109893432844413</v>
      </c>
      <c r="I59" s="4">
        <f t="shared" si="1"/>
        <v>1.4658503726621146</v>
      </c>
      <c r="J59" s="5">
        <f t="shared" si="2"/>
        <v>1.4179268378118761</v>
      </c>
      <c r="K59" s="5">
        <f t="shared" si="3"/>
        <v>0.88427955026537131</v>
      </c>
      <c r="L59" s="5">
        <f t="shared" si="4"/>
        <v>1.7685591005307426</v>
      </c>
      <c r="M59" s="6">
        <f t="shared" si="5"/>
        <v>0.5654320512669897</v>
      </c>
    </row>
    <row r="60" spans="1:13" x14ac:dyDescent="0.3">
      <c r="A60">
        <v>59</v>
      </c>
      <c r="B60">
        <v>60.1783</v>
      </c>
      <c r="C60">
        <v>59.433</v>
      </c>
      <c r="D60">
        <v>58.850200000000001</v>
      </c>
      <c r="E60">
        <v>60.140599999999999</v>
      </c>
      <c r="F60">
        <v>59.2821</v>
      </c>
      <c r="G60">
        <f t="shared" si="0"/>
        <v>59.576840000000004</v>
      </c>
      <c r="H60">
        <f>_xlfn.STDEV.S(B60:F60)</f>
        <v>0.57339924398275888</v>
      </c>
      <c r="I60" s="4">
        <f t="shared" si="1"/>
        <v>0.87199277858663193</v>
      </c>
      <c r="J60" s="5">
        <f t="shared" si="2"/>
        <v>0.82732349518223158</v>
      </c>
      <c r="K60" s="5">
        <f t="shared" si="3"/>
        <v>0.70161976486672184</v>
      </c>
      <c r="L60" s="5">
        <f t="shared" si="4"/>
        <v>1.4032395297334437</v>
      </c>
      <c r="M60" s="6">
        <f t="shared" si="5"/>
        <v>0.71263670870928053</v>
      </c>
    </row>
    <row r="61" spans="1:13" x14ac:dyDescent="0.3">
      <c r="A61">
        <v>60</v>
      </c>
      <c r="B61">
        <v>60.287500000000001</v>
      </c>
      <c r="C61">
        <v>59.8001</v>
      </c>
      <c r="D61">
        <v>59.578299999999999</v>
      </c>
      <c r="E61">
        <v>60.546900000000001</v>
      </c>
      <c r="F61">
        <v>59.414200000000001</v>
      </c>
      <c r="G61">
        <f t="shared" si="0"/>
        <v>59.925400000000003</v>
      </c>
      <c r="H61">
        <f>_xlfn.STDEV.S(B61:F61)</f>
        <v>0.47824747777693555</v>
      </c>
      <c r="I61" s="4">
        <f t="shared" si="1"/>
        <v>1.0454838200593923</v>
      </c>
      <c r="J61" s="5">
        <f t="shared" si="2"/>
        <v>0.74898460869054639</v>
      </c>
      <c r="K61" s="5">
        <f t="shared" si="3"/>
        <v>1.0329921271691551</v>
      </c>
      <c r="L61" s="5">
        <f t="shared" si="4"/>
        <v>2.0659842543383102</v>
      </c>
      <c r="M61" s="6">
        <f t="shared" si="5"/>
        <v>0.484030794474897</v>
      </c>
    </row>
    <row r="62" spans="1:13" x14ac:dyDescent="0.3">
      <c r="A62">
        <v>61</v>
      </c>
      <c r="B62">
        <v>60.490400000000001</v>
      </c>
      <c r="C62">
        <v>60.020699999999998</v>
      </c>
      <c r="D62">
        <v>59.481299999999997</v>
      </c>
      <c r="E62">
        <v>59.693399999999997</v>
      </c>
      <c r="F62">
        <v>59.811199999999999</v>
      </c>
      <c r="G62">
        <f t="shared" si="0"/>
        <v>59.8994</v>
      </c>
      <c r="H62">
        <f>_xlfn.STDEV.S(B62:F62)</f>
        <v>0.38373739067232043</v>
      </c>
      <c r="I62" s="4">
        <f t="shared" si="1"/>
        <v>1.3029744094626372</v>
      </c>
      <c r="J62" s="5">
        <f t="shared" si="2"/>
        <v>0.95603575670305241</v>
      </c>
      <c r="K62" s="5">
        <f t="shared" si="3"/>
        <v>1.2603828486128292</v>
      </c>
      <c r="L62" s="5">
        <f t="shared" si="4"/>
        <v>2.5207656972256585</v>
      </c>
      <c r="M62" s="6">
        <f t="shared" si="5"/>
        <v>0.39670485880563783</v>
      </c>
    </row>
    <row r="63" spans="1:13" x14ac:dyDescent="0.3">
      <c r="A63">
        <v>62</v>
      </c>
      <c r="B63">
        <v>60.032499999999999</v>
      </c>
      <c r="C63">
        <v>59.769799999999996</v>
      </c>
      <c r="D63">
        <v>59.016800000000003</v>
      </c>
      <c r="E63">
        <v>59.8108</v>
      </c>
      <c r="F63">
        <v>59.288899999999998</v>
      </c>
      <c r="G63">
        <f t="shared" si="0"/>
        <v>59.583759999999998</v>
      </c>
      <c r="H63">
        <f>_xlfn.STDEV.S(B63:F63)</f>
        <v>0.41710660867456745</v>
      </c>
      <c r="I63" s="4">
        <f t="shared" si="1"/>
        <v>1.1987343034166766</v>
      </c>
      <c r="J63" s="5">
        <f t="shared" si="2"/>
        <v>1.1317969799138909</v>
      </c>
      <c r="K63" s="5">
        <f t="shared" si="3"/>
        <v>0.84851416143819602</v>
      </c>
      <c r="L63" s="5">
        <f t="shared" si="4"/>
        <v>1.697028322876392</v>
      </c>
      <c r="M63" s="6">
        <f t="shared" si="5"/>
        <v>0.58926535669424884</v>
      </c>
    </row>
    <row r="64" spans="1:13" x14ac:dyDescent="0.3">
      <c r="A64">
        <v>63</v>
      </c>
      <c r="B64">
        <v>60.883099999999999</v>
      </c>
      <c r="C64">
        <v>60.129399999999997</v>
      </c>
      <c r="D64">
        <v>59.762799999999999</v>
      </c>
      <c r="E64">
        <v>60.632599999999996</v>
      </c>
      <c r="F64">
        <v>59.722900000000003</v>
      </c>
      <c r="G64">
        <f t="shared" si="0"/>
        <v>60.226159999999993</v>
      </c>
      <c r="H64">
        <f>_xlfn.STDEV.S(B64:F64)</f>
        <v>0.51819379868925364</v>
      </c>
      <c r="I64" s="4">
        <f t="shared" si="1"/>
        <v>0.96488997217783379</v>
      </c>
      <c r="J64" s="5">
        <f t="shared" si="2"/>
        <v>0.49778030404673446</v>
      </c>
      <c r="K64" s="5">
        <f t="shared" si="3"/>
        <v>0.88433521273461846</v>
      </c>
      <c r="L64" s="5">
        <f t="shared" si="4"/>
        <v>1.7686704254692369</v>
      </c>
      <c r="M64" s="6">
        <f t="shared" si="5"/>
        <v>0.56539646143214906</v>
      </c>
    </row>
    <row r="65" spans="1:13" x14ac:dyDescent="0.3">
      <c r="A65">
        <v>64</v>
      </c>
      <c r="B65">
        <v>60.052599999999998</v>
      </c>
      <c r="C65">
        <v>59.936</v>
      </c>
      <c r="D65">
        <v>59.3005</v>
      </c>
      <c r="E65">
        <v>59.555199999999999</v>
      </c>
      <c r="F65">
        <v>59.401600000000002</v>
      </c>
      <c r="G65">
        <f t="shared" si="0"/>
        <v>59.649180000000001</v>
      </c>
      <c r="H65">
        <f>_xlfn.STDEV.S(B65:F65)</f>
        <v>0.33042368559169527</v>
      </c>
      <c r="I65" s="4">
        <f t="shared" si="1"/>
        <v>1.5132087129427225</v>
      </c>
      <c r="J65" s="5">
        <f t="shared" si="2"/>
        <v>1.3627150624115245</v>
      </c>
      <c r="K65" s="5">
        <f t="shared" si="3"/>
        <v>1.0374996294079253</v>
      </c>
      <c r="L65" s="5">
        <f t="shared" si="4"/>
        <v>2.0749992588158506</v>
      </c>
      <c r="M65" s="6">
        <f t="shared" si="5"/>
        <v>0.48192788298665457</v>
      </c>
    </row>
    <row r="66" spans="1:13" x14ac:dyDescent="0.3">
      <c r="A66">
        <v>65</v>
      </c>
      <c r="B66">
        <v>60.418399999999998</v>
      </c>
      <c r="C66">
        <v>59.560600000000001</v>
      </c>
      <c r="D66">
        <v>59.100900000000003</v>
      </c>
      <c r="E66">
        <v>60.290799999999997</v>
      </c>
      <c r="F66">
        <v>59.466999999999999</v>
      </c>
      <c r="G66">
        <f t="shared" si="0"/>
        <v>59.767539999999997</v>
      </c>
      <c r="H66">
        <f>_xlfn.STDEV.S(B66:F66)</f>
        <v>0.56457442202069152</v>
      </c>
      <c r="I66" s="4">
        <f t="shared" si="1"/>
        <v>0.88562283464849412</v>
      </c>
      <c r="J66" s="5">
        <f t="shared" si="2"/>
        <v>0.72766314586059067</v>
      </c>
      <c r="K66" s="5">
        <f t="shared" si="3"/>
        <v>0.81892207527863392</v>
      </c>
      <c r="L66" s="5">
        <f t="shared" si="4"/>
        <v>1.6378441505572678</v>
      </c>
      <c r="M66" s="6">
        <f t="shared" si="5"/>
        <v>0.6105587028288102</v>
      </c>
    </row>
    <row r="67" spans="1:13" x14ac:dyDescent="0.3">
      <c r="A67">
        <v>66</v>
      </c>
      <c r="B67">
        <v>60.515500000000003</v>
      </c>
      <c r="C67">
        <v>59.541899999999998</v>
      </c>
      <c r="D67">
        <v>59.587699999999998</v>
      </c>
      <c r="E67">
        <v>60.436500000000002</v>
      </c>
      <c r="F67">
        <v>59.406300000000002</v>
      </c>
      <c r="G67">
        <f t="shared" ref="G67:G101" si="6">AVERAGE(B67:F67)</f>
        <v>59.897580000000005</v>
      </c>
      <c r="H67">
        <f>_xlfn.STDEV.S(B67:F67)</f>
        <v>0.53295164133343442</v>
      </c>
      <c r="I67" s="4">
        <f t="shared" ref="I67:I101" si="7">($Q$1-$Q$2)/(6*H67)</f>
        <v>0.93817142348789839</v>
      </c>
      <c r="J67" s="5">
        <f t="shared" ref="J67:J101" si="8">MIN((G67-$Q$2)/(3*H67),($Q$1-G67)/(3*H67))</f>
        <v>0.68950596045434953</v>
      </c>
      <c r="K67" s="5">
        <f t="shared" ref="K67:K101" si="9">($Q$1-$Q$2)/(6*M67)</f>
        <v>0.9213130442218852</v>
      </c>
      <c r="L67" s="5">
        <f t="shared" ref="L67:L101" si="10">($Q$1-$Q$2)/(3*M67)</f>
        <v>1.8426260884437704</v>
      </c>
      <c r="M67" s="6">
        <f t="shared" ref="M67:M101" si="11">SQRT(H67^2+($T$1-G67)^2)</f>
        <v>0.54270370221696551</v>
      </c>
    </row>
    <row r="68" spans="1:13" x14ac:dyDescent="0.3">
      <c r="A68">
        <v>67</v>
      </c>
      <c r="B68">
        <v>60.355499999999999</v>
      </c>
      <c r="C68">
        <v>60.084699999999998</v>
      </c>
      <c r="D68">
        <v>59.287799999999997</v>
      </c>
      <c r="E68">
        <v>59.596400000000003</v>
      </c>
      <c r="F68">
        <v>59.528199999999998</v>
      </c>
      <c r="G68">
        <f t="shared" si="6"/>
        <v>59.770520000000012</v>
      </c>
      <c r="H68">
        <f>_xlfn.STDEV.S(B68:F68)</f>
        <v>0.43673963296224916</v>
      </c>
      <c r="I68" s="4">
        <f t="shared" si="7"/>
        <v>1.1448468658744761</v>
      </c>
      <c r="J68" s="5">
        <f t="shared" si="8"/>
        <v>0.93837754977022481</v>
      </c>
      <c r="K68" s="5">
        <f t="shared" si="9"/>
        <v>1.013461880139751</v>
      </c>
      <c r="L68" s="5">
        <f t="shared" si="10"/>
        <v>2.0269237602795021</v>
      </c>
      <c r="M68" s="6">
        <f t="shared" si="11"/>
        <v>0.4933584674453198</v>
      </c>
    </row>
    <row r="69" spans="1:13" x14ac:dyDescent="0.3">
      <c r="A69">
        <v>68</v>
      </c>
      <c r="B69">
        <v>60.051200000000001</v>
      </c>
      <c r="C69">
        <v>59.545000000000002</v>
      </c>
      <c r="D69">
        <v>58.976300000000002</v>
      </c>
      <c r="E69">
        <v>60.085500000000003</v>
      </c>
      <c r="F69">
        <v>59.2136</v>
      </c>
      <c r="G69">
        <f t="shared" si="6"/>
        <v>59.57432</v>
      </c>
      <c r="H69">
        <f>_xlfn.STDEV.S(B69:F69)</f>
        <v>0.49429900566357671</v>
      </c>
      <c r="I69" s="4">
        <f t="shared" si="7"/>
        <v>1.0115334934343434</v>
      </c>
      <c r="J69" s="5">
        <f t="shared" si="8"/>
        <v>0.96141538061298293</v>
      </c>
      <c r="K69" s="5">
        <f t="shared" si="9"/>
        <v>0.76648273490170349</v>
      </c>
      <c r="L69" s="5">
        <f t="shared" si="10"/>
        <v>1.532965469803407</v>
      </c>
      <c r="M69" s="6">
        <f t="shared" si="11"/>
        <v>0.65233041428405014</v>
      </c>
    </row>
    <row r="70" spans="1:13" x14ac:dyDescent="0.3">
      <c r="A70">
        <v>69</v>
      </c>
      <c r="B70">
        <v>60.924799999999998</v>
      </c>
      <c r="C70">
        <v>59.975999999999999</v>
      </c>
      <c r="D70">
        <v>59.801600000000001</v>
      </c>
      <c r="E70">
        <v>60.664499999999997</v>
      </c>
      <c r="F70">
        <v>60.062899999999999</v>
      </c>
      <c r="G70">
        <f t="shared" si="6"/>
        <v>60.285960000000003</v>
      </c>
      <c r="H70">
        <f>_xlfn.STDEV.S(B70:F70)</f>
        <v>0.48266050491002338</v>
      </c>
      <c r="I70" s="4">
        <f t="shared" si="7"/>
        <v>1.0359248268992074</v>
      </c>
      <c r="J70" s="5">
        <f t="shared" si="8"/>
        <v>0.49312784226607137</v>
      </c>
      <c r="K70" s="5">
        <f t="shared" si="9"/>
        <v>0.891246787262161</v>
      </c>
      <c r="L70" s="5">
        <f t="shared" si="10"/>
        <v>1.782493574524322</v>
      </c>
      <c r="M70" s="6">
        <f t="shared" si="11"/>
        <v>0.56101183998200999</v>
      </c>
    </row>
    <row r="71" spans="1:13" x14ac:dyDescent="0.3">
      <c r="A71">
        <v>70</v>
      </c>
      <c r="B71">
        <v>60.238999999999997</v>
      </c>
      <c r="C71">
        <v>59.949800000000003</v>
      </c>
      <c r="D71">
        <v>59.193800000000003</v>
      </c>
      <c r="E71">
        <v>59.745600000000003</v>
      </c>
      <c r="F71">
        <v>59.748699999999999</v>
      </c>
      <c r="G71">
        <f t="shared" si="6"/>
        <v>59.775379999999998</v>
      </c>
      <c r="H71">
        <f>_xlfn.STDEV.S(B71:F71)</f>
        <v>0.38249176723166045</v>
      </c>
      <c r="I71" s="4">
        <f t="shared" si="7"/>
        <v>1.3072176784844869</v>
      </c>
      <c r="J71" s="5">
        <f t="shared" si="8"/>
        <v>1.067229942283783</v>
      </c>
      <c r="K71" s="5">
        <f t="shared" si="9"/>
        <v>1.1272185128601182</v>
      </c>
      <c r="L71" s="5">
        <f t="shared" si="10"/>
        <v>2.2544370257202364</v>
      </c>
      <c r="M71" s="6">
        <f t="shared" si="11"/>
        <v>0.44356971988628735</v>
      </c>
    </row>
    <row r="72" spans="1:13" x14ac:dyDescent="0.3">
      <c r="A72">
        <v>71</v>
      </c>
      <c r="B72">
        <v>60.445599999999999</v>
      </c>
      <c r="C72">
        <v>59.770800000000001</v>
      </c>
      <c r="D72">
        <v>59.114199999999997</v>
      </c>
      <c r="E72">
        <v>60.221499999999999</v>
      </c>
      <c r="F72">
        <v>59.274799999999999</v>
      </c>
      <c r="G72">
        <f t="shared" si="6"/>
        <v>59.765380000000007</v>
      </c>
      <c r="H72">
        <f>_xlfn.STDEV.S(B72:F72)</f>
        <v>0.57781446157049465</v>
      </c>
      <c r="I72" s="4">
        <f t="shared" si="7"/>
        <v>0.86532967458274479</v>
      </c>
      <c r="J72" s="5">
        <f t="shared" si="8"/>
        <v>0.71223554855556126</v>
      </c>
      <c r="K72" s="5">
        <f t="shared" si="9"/>
        <v>0.80175567994364172</v>
      </c>
      <c r="L72" s="5">
        <f t="shared" si="10"/>
        <v>1.6035113598872834</v>
      </c>
      <c r="M72" s="6">
        <f t="shared" si="11"/>
        <v>0.62363137862041318</v>
      </c>
    </row>
    <row r="73" spans="1:13" x14ac:dyDescent="0.3">
      <c r="A73">
        <v>72</v>
      </c>
      <c r="B73">
        <v>60.672699999999999</v>
      </c>
      <c r="C73">
        <v>60.016800000000003</v>
      </c>
      <c r="D73">
        <v>59.915199999999999</v>
      </c>
      <c r="E73">
        <v>60.634500000000003</v>
      </c>
      <c r="F73">
        <v>59.472299999999997</v>
      </c>
      <c r="G73">
        <f t="shared" si="6"/>
        <v>60.142299999999999</v>
      </c>
      <c r="H73">
        <f>_xlfn.STDEV.S(B73:F73)</f>
        <v>0.50985528829266968</v>
      </c>
      <c r="I73" s="4">
        <f t="shared" si="7"/>
        <v>0.98067042057037079</v>
      </c>
      <c r="J73" s="5">
        <f t="shared" si="8"/>
        <v>0.56074734648213875</v>
      </c>
      <c r="K73" s="5">
        <f t="shared" si="9"/>
        <v>0.94457102109832236</v>
      </c>
      <c r="L73" s="5">
        <f t="shared" si="10"/>
        <v>1.8891420421966447</v>
      </c>
      <c r="M73" s="6">
        <f t="shared" si="11"/>
        <v>0.52934082121068371</v>
      </c>
    </row>
    <row r="74" spans="1:13" x14ac:dyDescent="0.3">
      <c r="A74">
        <v>73</v>
      </c>
      <c r="B74">
        <v>60.507199999999997</v>
      </c>
      <c r="C74">
        <v>60.129600000000003</v>
      </c>
      <c r="D74">
        <v>59.303400000000003</v>
      </c>
      <c r="E74">
        <v>59.618000000000002</v>
      </c>
      <c r="F74">
        <v>59.950600000000001</v>
      </c>
      <c r="G74">
        <f t="shared" si="6"/>
        <v>59.901760000000003</v>
      </c>
      <c r="H74">
        <f>_xlfn.STDEV.S(B74:F74)</f>
        <v>0.46352142129571344</v>
      </c>
      <c r="I74" s="4">
        <f t="shared" si="7"/>
        <v>1.078698798002292</v>
      </c>
      <c r="J74" s="5">
        <f t="shared" si="8"/>
        <v>0.7897801119453558</v>
      </c>
      <c r="K74" s="5">
        <f t="shared" si="9"/>
        <v>1.0552581890773098</v>
      </c>
      <c r="L74" s="5">
        <f t="shared" si="10"/>
        <v>2.1105163781546197</v>
      </c>
      <c r="M74" s="6">
        <f t="shared" si="11"/>
        <v>0.4738176923670091</v>
      </c>
    </row>
    <row r="75" spans="1:13" x14ac:dyDescent="0.3">
      <c r="A75">
        <v>74</v>
      </c>
      <c r="B75">
        <v>60.276200000000003</v>
      </c>
      <c r="C75">
        <v>59.433399999999999</v>
      </c>
      <c r="D75">
        <v>58.959600000000002</v>
      </c>
      <c r="E75">
        <v>60.253300000000003</v>
      </c>
      <c r="F75">
        <v>59.3352</v>
      </c>
      <c r="G75">
        <f t="shared" si="6"/>
        <v>59.651539999999997</v>
      </c>
      <c r="H75">
        <f>_xlfn.STDEV.S(B75:F75)</f>
        <v>0.58710140350709539</v>
      </c>
      <c r="I75" s="4">
        <f t="shared" si="7"/>
        <v>0.85164163637356605</v>
      </c>
      <c r="J75" s="5">
        <f t="shared" si="8"/>
        <v>0.76560312065620084</v>
      </c>
      <c r="K75" s="5">
        <f t="shared" si="9"/>
        <v>0.73236007795085911</v>
      </c>
      <c r="L75" s="5">
        <f t="shared" si="10"/>
        <v>1.4647201559017182</v>
      </c>
      <c r="M75" s="6">
        <f t="shared" si="11"/>
        <v>0.68272427055144547</v>
      </c>
    </row>
    <row r="76" spans="1:13" x14ac:dyDescent="0.3">
      <c r="A76">
        <v>75</v>
      </c>
      <c r="B76">
        <v>60.950800000000001</v>
      </c>
      <c r="C76">
        <v>60.385300000000001</v>
      </c>
      <c r="D76">
        <v>59.611699999999999</v>
      </c>
      <c r="E76">
        <v>60.387500000000003</v>
      </c>
      <c r="F76">
        <v>60.028700000000001</v>
      </c>
      <c r="G76">
        <f t="shared" si="6"/>
        <v>60.272800000000004</v>
      </c>
      <c r="H76">
        <f>_xlfn.STDEV.S(B76:F76)</f>
        <v>0.49551346096751075</v>
      </c>
      <c r="I76" s="4">
        <f t="shared" si="7"/>
        <v>1.0090543232140032</v>
      </c>
      <c r="J76" s="5">
        <f t="shared" si="8"/>
        <v>0.48918953589414627</v>
      </c>
      <c r="K76" s="5">
        <f t="shared" si="9"/>
        <v>0.8839477998376527</v>
      </c>
      <c r="L76" s="5">
        <f t="shared" si="10"/>
        <v>1.7678955996753054</v>
      </c>
      <c r="M76" s="6">
        <f t="shared" si="11"/>
        <v>0.56564426099802589</v>
      </c>
    </row>
    <row r="77" spans="1:13" x14ac:dyDescent="0.3">
      <c r="A77">
        <v>76</v>
      </c>
      <c r="B77">
        <v>59.8491</v>
      </c>
      <c r="C77">
        <v>59.646700000000003</v>
      </c>
      <c r="D77">
        <v>58.950800000000001</v>
      </c>
      <c r="E77">
        <v>59.122999999999998</v>
      </c>
      <c r="F77">
        <v>59.1721</v>
      </c>
      <c r="G77">
        <f t="shared" si="6"/>
        <v>59.348339999999993</v>
      </c>
      <c r="H77">
        <f>_xlfn.STDEV.S(B77:F77)</f>
        <v>0.3806757058179579</v>
      </c>
      <c r="I77" s="4">
        <f t="shared" si="7"/>
        <v>1.3134539251083808</v>
      </c>
      <c r="J77" s="5">
        <f t="shared" si="8"/>
        <v>1.1806549769204167</v>
      </c>
      <c r="K77" s="5">
        <f t="shared" si="9"/>
        <v>0.66251336037553155</v>
      </c>
      <c r="L77" s="5">
        <f t="shared" si="10"/>
        <v>1.3250267207510631</v>
      </c>
      <c r="M77" s="6">
        <f t="shared" si="11"/>
        <v>0.75470176136008138</v>
      </c>
    </row>
    <row r="78" spans="1:13" x14ac:dyDescent="0.3">
      <c r="A78">
        <v>77</v>
      </c>
      <c r="B78">
        <v>60.2239</v>
      </c>
      <c r="C78">
        <v>59.631100000000004</v>
      </c>
      <c r="D78">
        <v>59.279299999999999</v>
      </c>
      <c r="E78">
        <v>60.179699999999997</v>
      </c>
      <c r="F78">
        <v>59.451900000000002</v>
      </c>
      <c r="G78">
        <f t="shared" si="6"/>
        <v>59.75318</v>
      </c>
      <c r="H78">
        <f>_xlfn.STDEV.S(B78:F78)</f>
        <v>0.42829080307660017</v>
      </c>
      <c r="I78" s="4">
        <f t="shared" si="7"/>
        <v>1.1674310921651394</v>
      </c>
      <c r="J78" s="5">
        <f t="shared" si="8"/>
        <v>0.97038428955555911</v>
      </c>
      <c r="K78" s="5">
        <f t="shared" si="9"/>
        <v>1.0114887483388184</v>
      </c>
      <c r="L78" s="5">
        <f t="shared" si="10"/>
        <v>2.0229774966776368</v>
      </c>
      <c r="M78" s="6">
        <f t="shared" si="11"/>
        <v>0.49432087190406893</v>
      </c>
    </row>
    <row r="79" spans="1:13" x14ac:dyDescent="0.3">
      <c r="A79">
        <v>78</v>
      </c>
      <c r="B79">
        <v>59.994</v>
      </c>
      <c r="C79">
        <v>59.340200000000003</v>
      </c>
      <c r="D79">
        <v>58.501399999999997</v>
      </c>
      <c r="E79">
        <v>59.749099999999999</v>
      </c>
      <c r="F79">
        <v>59.2316</v>
      </c>
      <c r="G79">
        <f t="shared" si="6"/>
        <v>59.363260000000004</v>
      </c>
      <c r="H79">
        <f>_xlfn.STDEV.S(B79:F79)</f>
        <v>0.57170233338687793</v>
      </c>
      <c r="I79" s="4">
        <f t="shared" si="7"/>
        <v>0.87458100273598827</v>
      </c>
      <c r="J79" s="5">
        <f t="shared" si="8"/>
        <v>0.7948541985265779</v>
      </c>
      <c r="K79" s="5">
        <f t="shared" si="9"/>
        <v>0.58429343544166357</v>
      </c>
      <c r="L79" s="5">
        <f t="shared" si="10"/>
        <v>1.1685868708833271</v>
      </c>
      <c r="M79" s="6">
        <f t="shared" si="11"/>
        <v>0.85573441300440634</v>
      </c>
    </row>
    <row r="80" spans="1:13" x14ac:dyDescent="0.3">
      <c r="A80">
        <v>79</v>
      </c>
      <c r="B80">
        <v>59.561199999999999</v>
      </c>
      <c r="C80">
        <v>59.709000000000003</v>
      </c>
      <c r="D80">
        <v>58.5154</v>
      </c>
      <c r="E80">
        <v>58.883299999999998</v>
      </c>
      <c r="F80">
        <v>59.323</v>
      </c>
      <c r="G80">
        <f t="shared" si="6"/>
        <v>59.19838</v>
      </c>
      <c r="H80">
        <f>_xlfn.STDEV.S(B80:F80)</f>
        <v>0.49336557642381285</v>
      </c>
      <c r="I80" s="4">
        <f t="shared" si="7"/>
        <v>1.0134472770157115</v>
      </c>
      <c r="J80" s="5">
        <f t="shared" si="8"/>
        <v>0.80966329855339236</v>
      </c>
      <c r="K80" s="5">
        <f t="shared" si="9"/>
        <v>0.53119271463979101</v>
      </c>
      <c r="L80" s="5">
        <f t="shared" si="10"/>
        <v>1.062385429279582</v>
      </c>
      <c r="M80" s="6">
        <f t="shared" si="11"/>
        <v>0.94127796978363443</v>
      </c>
    </row>
    <row r="81" spans="1:13" x14ac:dyDescent="0.3">
      <c r="A81">
        <v>80</v>
      </c>
      <c r="B81">
        <v>60.369599999999998</v>
      </c>
      <c r="C81">
        <v>59.717500000000001</v>
      </c>
      <c r="D81">
        <v>59.270899999999997</v>
      </c>
      <c r="E81">
        <v>60.0944</v>
      </c>
      <c r="F81">
        <v>59.591200000000001</v>
      </c>
      <c r="G81">
        <f t="shared" si="6"/>
        <v>59.808720000000008</v>
      </c>
      <c r="H81">
        <f>_xlfn.STDEV.S(B81:F81)</f>
        <v>0.4304317100307552</v>
      </c>
      <c r="I81" s="4">
        <f t="shared" si="7"/>
        <v>1.161624453654388</v>
      </c>
      <c r="J81" s="5">
        <f t="shared" si="8"/>
        <v>0.92254665276625991</v>
      </c>
      <c r="K81" s="5">
        <f t="shared" si="9"/>
        <v>1.0615268752057514</v>
      </c>
      <c r="L81" s="5">
        <f t="shared" si="10"/>
        <v>2.1230537504115028</v>
      </c>
      <c r="M81" s="6">
        <f t="shared" si="11"/>
        <v>0.47101963377336731</v>
      </c>
    </row>
    <row r="82" spans="1:13" x14ac:dyDescent="0.3">
      <c r="A82">
        <v>81</v>
      </c>
      <c r="B82">
        <v>59.7699</v>
      </c>
      <c r="C82">
        <v>59.424399999999999</v>
      </c>
      <c r="D82">
        <v>58.5411</v>
      </c>
      <c r="E82">
        <v>59.801600000000001</v>
      </c>
      <c r="F82">
        <v>58.983600000000003</v>
      </c>
      <c r="G82">
        <f t="shared" si="6"/>
        <v>59.304119999999998</v>
      </c>
      <c r="H82">
        <f>_xlfn.STDEV.S(B82:F82)</f>
        <v>0.53940643952403788</v>
      </c>
      <c r="I82" s="4">
        <f t="shared" si="7"/>
        <v>0.92694481074640234</v>
      </c>
      <c r="J82" s="5">
        <f t="shared" si="8"/>
        <v>0.80589817772706396</v>
      </c>
      <c r="K82" s="5">
        <f t="shared" si="9"/>
        <v>0.56788552970042461</v>
      </c>
      <c r="L82" s="5">
        <f t="shared" si="10"/>
        <v>1.1357710594008492</v>
      </c>
      <c r="M82" s="6">
        <f t="shared" si="11"/>
        <v>0.88045913102199291</v>
      </c>
    </row>
    <row r="83" spans="1:13" x14ac:dyDescent="0.3">
      <c r="A83">
        <v>82</v>
      </c>
      <c r="B83">
        <v>59.753599999999999</v>
      </c>
      <c r="C83">
        <v>59.805999999999997</v>
      </c>
      <c r="D83">
        <v>58.759700000000002</v>
      </c>
      <c r="E83">
        <v>58.9801</v>
      </c>
      <c r="F83">
        <v>59.224299999999999</v>
      </c>
      <c r="G83">
        <f t="shared" si="6"/>
        <v>59.304739999999995</v>
      </c>
      <c r="H83">
        <f>_xlfn.STDEV.S(B83:F83)</f>
        <v>0.46413015739121977</v>
      </c>
      <c r="I83" s="4">
        <f t="shared" si="7"/>
        <v>1.0772840162130322</v>
      </c>
      <c r="J83" s="5">
        <f t="shared" si="8"/>
        <v>0.9370503648758578</v>
      </c>
      <c r="K83" s="5">
        <f t="shared" si="9"/>
        <v>0.59812580533219928</v>
      </c>
      <c r="L83" s="5">
        <f t="shared" si="10"/>
        <v>1.1962516106643986</v>
      </c>
      <c r="M83" s="6">
        <f t="shared" si="11"/>
        <v>0.83594453799280544</v>
      </c>
    </row>
    <row r="84" spans="1:13" x14ac:dyDescent="0.3">
      <c r="A84">
        <v>83</v>
      </c>
      <c r="B84">
        <v>60.059199999999997</v>
      </c>
      <c r="C84">
        <v>59.633200000000002</v>
      </c>
      <c r="D84">
        <v>59.021099999999997</v>
      </c>
      <c r="E84">
        <v>59.944499999999998</v>
      </c>
      <c r="F84">
        <v>59.450299999999999</v>
      </c>
      <c r="G84">
        <f t="shared" si="6"/>
        <v>59.621659999999999</v>
      </c>
      <c r="H84">
        <f>_xlfn.STDEV.S(B84:F84)</f>
        <v>0.41407627678967557</v>
      </c>
      <c r="I84" s="4">
        <f t="shared" si="7"/>
        <v>1.2075069933406695</v>
      </c>
      <c r="J84" s="5">
        <f t="shared" si="8"/>
        <v>1.10957012613412</v>
      </c>
      <c r="K84" s="5">
        <f t="shared" si="9"/>
        <v>0.89143652651557526</v>
      </c>
      <c r="L84" s="5">
        <f t="shared" si="10"/>
        <v>1.7828730530311505</v>
      </c>
      <c r="M84" s="6">
        <f t="shared" si="11"/>
        <v>0.56089243050695659</v>
      </c>
    </row>
    <row r="85" spans="1:13" x14ac:dyDescent="0.3">
      <c r="A85">
        <v>84</v>
      </c>
      <c r="B85">
        <v>60.0366</v>
      </c>
      <c r="C85">
        <v>59.518000000000001</v>
      </c>
      <c r="D85">
        <v>58.6203</v>
      </c>
      <c r="E85">
        <v>59.765000000000001</v>
      </c>
      <c r="F85">
        <v>59.290100000000002</v>
      </c>
      <c r="G85">
        <f t="shared" si="6"/>
        <v>59.445999999999991</v>
      </c>
      <c r="H85">
        <f>_xlfn.STDEV.S(B85:F85)</f>
        <v>0.53894309996510736</v>
      </c>
      <c r="I85" s="4">
        <f t="shared" si="7"/>
        <v>0.92774172270202804</v>
      </c>
      <c r="J85" s="5">
        <f t="shared" si="8"/>
        <v>0.89434302068474936</v>
      </c>
      <c r="K85" s="5">
        <f t="shared" si="9"/>
        <v>0.6469135396375012</v>
      </c>
      <c r="L85" s="5">
        <f t="shared" si="10"/>
        <v>1.2938270792750024</v>
      </c>
      <c r="M85" s="6">
        <f t="shared" si="11"/>
        <v>0.77290081187692505</v>
      </c>
    </row>
    <row r="86" spans="1:13" x14ac:dyDescent="0.3">
      <c r="A86">
        <v>85</v>
      </c>
      <c r="B86">
        <v>59.5807</v>
      </c>
      <c r="C86">
        <v>59.752699999999997</v>
      </c>
      <c r="D86">
        <v>58.746299999999998</v>
      </c>
      <c r="E86">
        <v>59.110900000000001</v>
      </c>
      <c r="F86">
        <v>59.152500000000003</v>
      </c>
      <c r="G86">
        <f t="shared" si="6"/>
        <v>59.268620000000013</v>
      </c>
      <c r="H86">
        <f>_xlfn.STDEV.S(B86:F86)</f>
        <v>0.40090678717128209</v>
      </c>
      <c r="I86" s="4">
        <f t="shared" si="7"/>
        <v>1.2471726994893246</v>
      </c>
      <c r="J86" s="5">
        <f t="shared" si="8"/>
        <v>1.0547921533507754</v>
      </c>
      <c r="K86" s="5">
        <f t="shared" si="9"/>
        <v>0.5994829120540015</v>
      </c>
      <c r="L86" s="5">
        <f t="shared" si="10"/>
        <v>1.198965824108003</v>
      </c>
      <c r="M86" s="6">
        <f t="shared" si="11"/>
        <v>0.83405213050503091</v>
      </c>
    </row>
    <row r="87" spans="1:13" x14ac:dyDescent="0.3">
      <c r="A87">
        <v>86</v>
      </c>
      <c r="B87">
        <v>60.575299999999999</v>
      </c>
      <c r="C87">
        <v>59.674300000000002</v>
      </c>
      <c r="D87">
        <v>59.134700000000002</v>
      </c>
      <c r="E87">
        <v>60.080100000000002</v>
      </c>
      <c r="F87">
        <v>59.484499999999997</v>
      </c>
      <c r="G87">
        <f t="shared" si="6"/>
        <v>59.789779999999993</v>
      </c>
      <c r="H87">
        <f>_xlfn.STDEV.S(B87:F87)</f>
        <v>0.55609996583348142</v>
      </c>
      <c r="I87" s="4">
        <f t="shared" si="7"/>
        <v>0.89911891875519367</v>
      </c>
      <c r="J87" s="5">
        <f t="shared" si="8"/>
        <v>0.72542113190394442</v>
      </c>
      <c r="K87" s="5">
        <f t="shared" si="9"/>
        <v>0.84103174423861116</v>
      </c>
      <c r="L87" s="5">
        <f t="shared" si="10"/>
        <v>1.6820634884772223</v>
      </c>
      <c r="M87" s="6">
        <f t="shared" si="11"/>
        <v>0.59450788085609263</v>
      </c>
    </row>
    <row r="88" spans="1:13" x14ac:dyDescent="0.3">
      <c r="A88">
        <v>87</v>
      </c>
      <c r="B88">
        <v>59.881500000000003</v>
      </c>
      <c r="C88">
        <v>59.427999999999997</v>
      </c>
      <c r="D88">
        <v>58.4741</v>
      </c>
      <c r="E88">
        <v>59.745800000000003</v>
      </c>
      <c r="F88">
        <v>59.031999999999996</v>
      </c>
      <c r="G88">
        <f t="shared" si="6"/>
        <v>59.312280000000001</v>
      </c>
      <c r="H88">
        <f>_xlfn.STDEV.S(B88:F88)</f>
        <v>0.57149906124157512</v>
      </c>
      <c r="I88" s="4">
        <f t="shared" si="7"/>
        <v>0.87489207578706385</v>
      </c>
      <c r="J88" s="5">
        <f t="shared" si="8"/>
        <v>0.7654022488092328</v>
      </c>
      <c r="K88" s="5">
        <f t="shared" si="9"/>
        <v>0.55916729938496057</v>
      </c>
      <c r="L88" s="5">
        <f t="shared" si="10"/>
        <v>1.1183345987699211</v>
      </c>
      <c r="M88" s="6">
        <f t="shared" si="11"/>
        <v>0.89418676762743476</v>
      </c>
    </row>
    <row r="89" spans="1:13" x14ac:dyDescent="0.3">
      <c r="A89">
        <v>88</v>
      </c>
      <c r="B89">
        <v>60.077500000000001</v>
      </c>
      <c r="C89">
        <v>59.975900000000003</v>
      </c>
      <c r="D89">
        <v>58.786000000000001</v>
      </c>
      <c r="E89">
        <v>59.2211</v>
      </c>
      <c r="F89">
        <v>59.6387</v>
      </c>
      <c r="G89">
        <f t="shared" si="6"/>
        <v>59.539840000000005</v>
      </c>
      <c r="H89">
        <f>_xlfn.STDEV.S(B89:F89)</f>
        <v>0.53825408312431811</v>
      </c>
      <c r="I89" s="4">
        <f t="shared" si="7"/>
        <v>0.92892932107031922</v>
      </c>
      <c r="J89" s="5">
        <f t="shared" si="8"/>
        <v>0.90425695830268837</v>
      </c>
      <c r="K89" s="5">
        <f t="shared" si="9"/>
        <v>0.70607336337244719</v>
      </c>
      <c r="L89" s="5">
        <f t="shared" si="10"/>
        <v>1.4121467267448944</v>
      </c>
      <c r="M89" s="6">
        <f t="shared" si="11"/>
        <v>0.70814171152389804</v>
      </c>
    </row>
    <row r="90" spans="1:13" x14ac:dyDescent="0.3">
      <c r="A90">
        <v>89</v>
      </c>
      <c r="B90">
        <v>60.087499999999999</v>
      </c>
      <c r="C90">
        <v>59.443600000000004</v>
      </c>
      <c r="D90">
        <v>59.012500000000003</v>
      </c>
      <c r="E90">
        <v>59.9681</v>
      </c>
      <c r="F90">
        <v>59.213799999999999</v>
      </c>
      <c r="G90">
        <f t="shared" si="6"/>
        <v>59.545100000000005</v>
      </c>
      <c r="H90">
        <f>_xlfn.STDEV.S(B90:F90)</f>
        <v>0.4682017353662829</v>
      </c>
      <c r="I90" s="4">
        <f t="shared" si="7"/>
        <v>1.0679157342482737</v>
      </c>
      <c r="J90" s="5">
        <f t="shared" si="8"/>
        <v>1.0358070678385387</v>
      </c>
      <c r="K90" s="5">
        <f t="shared" si="9"/>
        <v>0.76593223976570457</v>
      </c>
      <c r="L90" s="5">
        <f t="shared" si="10"/>
        <v>1.5318644795314091</v>
      </c>
      <c r="M90" s="6">
        <f t="shared" si="11"/>
        <v>0.65279926087580264</v>
      </c>
    </row>
    <row r="91" spans="1:13" x14ac:dyDescent="0.3">
      <c r="A91">
        <v>90</v>
      </c>
      <c r="B91">
        <v>59.746299999999998</v>
      </c>
      <c r="C91">
        <v>59.347000000000001</v>
      </c>
      <c r="D91">
        <v>58.270499999999998</v>
      </c>
      <c r="E91">
        <v>59.550600000000003</v>
      </c>
      <c r="F91">
        <v>58.919600000000003</v>
      </c>
      <c r="G91">
        <f t="shared" si="6"/>
        <v>59.166800000000002</v>
      </c>
      <c r="H91">
        <f>_xlfn.STDEV.S(B91:F91)</f>
        <v>0.58737897902461622</v>
      </c>
      <c r="I91" s="4">
        <f t="shared" si="7"/>
        <v>0.85123917922681691</v>
      </c>
      <c r="J91" s="5">
        <f t="shared" si="8"/>
        <v>0.66215058288123441</v>
      </c>
      <c r="K91" s="5">
        <f t="shared" si="9"/>
        <v>0.49047045256722049</v>
      </c>
      <c r="L91" s="5">
        <f t="shared" si="10"/>
        <v>0.98094090513444099</v>
      </c>
      <c r="M91" s="6">
        <f t="shared" si="11"/>
        <v>1.019429401675269</v>
      </c>
    </row>
    <row r="92" spans="1:13" x14ac:dyDescent="0.3">
      <c r="A92">
        <v>91</v>
      </c>
      <c r="B92">
        <v>59.533200000000001</v>
      </c>
      <c r="C92">
        <v>59.731999999999999</v>
      </c>
      <c r="D92">
        <v>58.515799999999999</v>
      </c>
      <c r="E92">
        <v>58.982199999999999</v>
      </c>
      <c r="F92">
        <v>59.3506</v>
      </c>
      <c r="G92">
        <f t="shared" si="6"/>
        <v>59.222760000000008</v>
      </c>
      <c r="H92">
        <f>_xlfn.STDEV.S(B92:F92)</f>
        <v>0.48210553616402352</v>
      </c>
      <c r="I92" s="4">
        <f t="shared" si="7"/>
        <v>1.0371173166322827</v>
      </c>
      <c r="J92" s="5">
        <f t="shared" si="8"/>
        <v>0.84543038005686566</v>
      </c>
      <c r="K92" s="5">
        <f t="shared" si="9"/>
        <v>0.54667576848607324</v>
      </c>
      <c r="L92" s="5">
        <f t="shared" si="10"/>
        <v>1.0933515369721465</v>
      </c>
      <c r="M92" s="6">
        <f t="shared" si="11"/>
        <v>0.91461891823862251</v>
      </c>
    </row>
    <row r="93" spans="1:13" x14ac:dyDescent="0.3">
      <c r="A93">
        <v>92</v>
      </c>
      <c r="B93">
        <v>60.306699999999999</v>
      </c>
      <c r="C93">
        <v>59.464500000000001</v>
      </c>
      <c r="D93">
        <v>59.163699999999999</v>
      </c>
      <c r="E93">
        <v>60.121200000000002</v>
      </c>
      <c r="F93">
        <v>59.282299999999999</v>
      </c>
      <c r="G93">
        <f t="shared" si="6"/>
        <v>59.667680000000004</v>
      </c>
      <c r="H93">
        <f>_xlfn.STDEV.S(B93:F93)</f>
        <v>0.51425252746097472</v>
      </c>
      <c r="I93" s="4">
        <f t="shared" si="7"/>
        <v>0.97228496370967032</v>
      </c>
      <c r="J93" s="5">
        <f t="shared" si="8"/>
        <v>0.86359646856644257</v>
      </c>
      <c r="K93" s="5">
        <f t="shared" si="9"/>
        <v>0.81661391565391628</v>
      </c>
      <c r="L93" s="5">
        <f t="shared" si="10"/>
        <v>1.6332278313078326</v>
      </c>
      <c r="M93" s="6">
        <f t="shared" si="11"/>
        <v>0.61228444729553411</v>
      </c>
    </row>
    <row r="94" spans="1:13" x14ac:dyDescent="0.3">
      <c r="A94">
        <v>93</v>
      </c>
      <c r="B94">
        <v>59.712899999999998</v>
      </c>
      <c r="C94">
        <v>59.180500000000002</v>
      </c>
      <c r="D94">
        <v>58.58</v>
      </c>
      <c r="E94">
        <v>59.686599999999999</v>
      </c>
      <c r="F94">
        <v>59.001899999999999</v>
      </c>
      <c r="G94">
        <f t="shared" si="6"/>
        <v>59.232379999999999</v>
      </c>
      <c r="H94">
        <f>_xlfn.STDEV.S(B94:F94)</f>
        <v>0.47922528835611305</v>
      </c>
      <c r="I94" s="4">
        <f t="shared" si="7"/>
        <v>1.0433506163982924</v>
      </c>
      <c r="J94" s="5">
        <f t="shared" si="8"/>
        <v>0.85720295509128452</v>
      </c>
      <c r="K94" s="5">
        <f t="shared" si="9"/>
        <v>0.55252924993695907</v>
      </c>
      <c r="L94" s="5">
        <f t="shared" si="10"/>
        <v>1.1050584998739181</v>
      </c>
      <c r="M94" s="6">
        <f t="shared" si="11"/>
        <v>0.90492946763822479</v>
      </c>
    </row>
    <row r="95" spans="1:13" x14ac:dyDescent="0.3">
      <c r="A95">
        <v>94</v>
      </c>
      <c r="B95">
        <v>59.724400000000003</v>
      </c>
      <c r="C95">
        <v>59.768900000000002</v>
      </c>
      <c r="D95">
        <v>58.689599999999999</v>
      </c>
      <c r="E95">
        <v>59.017400000000002</v>
      </c>
      <c r="F95">
        <v>59.060699999999997</v>
      </c>
      <c r="G95">
        <f t="shared" si="6"/>
        <v>59.252200000000002</v>
      </c>
      <c r="H95">
        <f>_xlfn.STDEV.S(B95:F95)</f>
        <v>0.47388653177738826</v>
      </c>
      <c r="I95" s="4">
        <f t="shared" si="7"/>
        <v>1.0551048963655263</v>
      </c>
      <c r="J95" s="5">
        <f t="shared" si="8"/>
        <v>0.88080156748594285</v>
      </c>
      <c r="K95" s="5">
        <f t="shared" si="9"/>
        <v>0.56477410514445037</v>
      </c>
      <c r="L95" s="5">
        <f t="shared" si="10"/>
        <v>1.1295482102889007</v>
      </c>
      <c r="M95" s="6">
        <f t="shared" si="11"/>
        <v>0.88530971134400116</v>
      </c>
    </row>
    <row r="96" spans="1:13" x14ac:dyDescent="0.3">
      <c r="A96">
        <v>95</v>
      </c>
      <c r="B96">
        <v>59.965400000000002</v>
      </c>
      <c r="C96">
        <v>59.468800000000002</v>
      </c>
      <c r="D96">
        <v>58.958599999999997</v>
      </c>
      <c r="E96">
        <v>59.9129</v>
      </c>
      <c r="F96">
        <v>59.180799999999998</v>
      </c>
      <c r="G96">
        <f t="shared" si="6"/>
        <v>59.497299999999996</v>
      </c>
      <c r="H96">
        <f>_xlfn.STDEV.S(B96:F96)</f>
        <v>0.44244297937700605</v>
      </c>
      <c r="I96" s="4">
        <f t="shared" si="7"/>
        <v>1.1300891262960906</v>
      </c>
      <c r="J96" s="5">
        <f t="shared" si="8"/>
        <v>1.1280549658687542</v>
      </c>
      <c r="K96" s="5">
        <f t="shared" si="9"/>
        <v>0.74663209836623456</v>
      </c>
      <c r="L96" s="5">
        <f t="shared" si="10"/>
        <v>1.4932641967324691</v>
      </c>
      <c r="M96" s="6">
        <f t="shared" si="11"/>
        <v>0.66967386092037839</v>
      </c>
    </row>
    <row r="97" spans="1:13" x14ac:dyDescent="0.3">
      <c r="A97">
        <v>96</v>
      </c>
      <c r="B97">
        <v>59.816099999999999</v>
      </c>
      <c r="C97">
        <v>59.517299999999999</v>
      </c>
      <c r="D97">
        <v>58.589799999999997</v>
      </c>
      <c r="E97">
        <v>59.551400000000001</v>
      </c>
      <c r="F97">
        <v>59.099400000000003</v>
      </c>
      <c r="G97">
        <f t="shared" si="6"/>
        <v>59.314800000000005</v>
      </c>
      <c r="H97">
        <f>_xlfn.STDEV.S(B97:F97)</f>
        <v>0.4796638562576927</v>
      </c>
      <c r="I97" s="4">
        <f t="shared" si="7"/>
        <v>1.0423966564855827</v>
      </c>
      <c r="J97" s="5">
        <f t="shared" si="8"/>
        <v>0.91369541596483306</v>
      </c>
      <c r="K97" s="5">
        <f t="shared" si="9"/>
        <v>0.59779518429038281</v>
      </c>
      <c r="L97" s="5">
        <f t="shared" si="10"/>
        <v>1.1955903685807656</v>
      </c>
      <c r="M97" s="6">
        <f t="shared" si="11"/>
        <v>0.83640687168386729</v>
      </c>
    </row>
    <row r="98" spans="1:13" x14ac:dyDescent="0.3">
      <c r="A98">
        <v>97</v>
      </c>
      <c r="B98">
        <v>59.872900000000001</v>
      </c>
      <c r="C98">
        <v>59.881700000000002</v>
      </c>
      <c r="D98">
        <v>58.952500000000001</v>
      </c>
      <c r="E98">
        <v>59.125399999999999</v>
      </c>
      <c r="F98">
        <v>59.1892</v>
      </c>
      <c r="G98">
        <f t="shared" si="6"/>
        <v>59.404340000000005</v>
      </c>
      <c r="H98">
        <f>_xlfn.STDEV.S(B98:F98)</f>
        <v>0.44036154804887412</v>
      </c>
      <c r="I98" s="4">
        <f t="shared" si="7"/>
        <v>1.1354306528700522</v>
      </c>
      <c r="J98" s="5">
        <f t="shared" si="8"/>
        <v>1.0630204553676896</v>
      </c>
      <c r="K98" s="5">
        <f t="shared" si="9"/>
        <v>0.67498014343141632</v>
      </c>
      <c r="L98" s="5">
        <f t="shared" si="10"/>
        <v>1.3499602868628326</v>
      </c>
      <c r="M98" s="6">
        <f t="shared" si="11"/>
        <v>0.74076253185484153</v>
      </c>
    </row>
    <row r="99" spans="1:13" x14ac:dyDescent="0.3">
      <c r="A99">
        <v>98</v>
      </c>
      <c r="B99">
        <v>60.4039</v>
      </c>
      <c r="C99">
        <v>59.612400000000001</v>
      </c>
      <c r="D99">
        <v>58.954000000000001</v>
      </c>
      <c r="E99">
        <v>60.003599999999999</v>
      </c>
      <c r="F99">
        <v>59.572699999999998</v>
      </c>
      <c r="G99">
        <f t="shared" si="6"/>
        <v>59.709320000000005</v>
      </c>
      <c r="H99">
        <f>_xlfn.STDEV.S(B99:F99)</f>
        <v>0.54027976734280891</v>
      </c>
      <c r="I99" s="4">
        <f t="shared" si="7"/>
        <v>0.92544646352220084</v>
      </c>
      <c r="J99" s="5">
        <f t="shared" si="8"/>
        <v>0.79630349435921954</v>
      </c>
      <c r="K99" s="5">
        <f t="shared" si="9"/>
        <v>0.81497985931467276</v>
      </c>
      <c r="L99" s="5">
        <f t="shared" si="10"/>
        <v>1.6299597186293455</v>
      </c>
      <c r="M99" s="6">
        <f t="shared" si="11"/>
        <v>0.61351209393132311</v>
      </c>
    </row>
    <row r="100" spans="1:13" x14ac:dyDescent="0.3">
      <c r="A100">
        <v>99</v>
      </c>
      <c r="B100">
        <v>59.738300000000002</v>
      </c>
      <c r="C100">
        <v>59.357100000000003</v>
      </c>
      <c r="D100">
        <v>58.7117</v>
      </c>
      <c r="E100">
        <v>59.757199999999997</v>
      </c>
      <c r="F100">
        <v>58.9452</v>
      </c>
      <c r="G100">
        <f t="shared" si="6"/>
        <v>59.301900000000003</v>
      </c>
      <c r="H100">
        <f>_xlfn.STDEV.S(B100:F100)</f>
        <v>0.46807077990406526</v>
      </c>
      <c r="I100" s="4">
        <f t="shared" si="7"/>
        <v>1.0682145125625635</v>
      </c>
      <c r="J100" s="5">
        <f t="shared" si="8"/>
        <v>0.92713898260347005</v>
      </c>
      <c r="K100" s="5">
        <f t="shared" si="9"/>
        <v>0.59488668600074501</v>
      </c>
      <c r="L100" s="5">
        <f t="shared" si="10"/>
        <v>1.18977337200149</v>
      </c>
      <c r="M100" s="6">
        <f t="shared" si="11"/>
        <v>0.84049620165708971</v>
      </c>
    </row>
    <row r="101" spans="1:13" ht="16.8" thickBot="1" x14ac:dyDescent="0.35">
      <c r="A101">
        <v>100</v>
      </c>
      <c r="B101">
        <v>59.969299999999997</v>
      </c>
      <c r="C101">
        <v>59.931600000000003</v>
      </c>
      <c r="D101">
        <v>58.858600000000003</v>
      </c>
      <c r="E101">
        <v>59.143599999999999</v>
      </c>
      <c r="F101">
        <v>59.521599999999999</v>
      </c>
      <c r="G101">
        <f t="shared" si="6"/>
        <v>59.484939999999995</v>
      </c>
      <c r="H101">
        <f>_xlfn.STDEV.S(B101:F101)</f>
        <v>0.48586739754793101</v>
      </c>
      <c r="I101" s="7">
        <f t="shared" si="7"/>
        <v>1.0290873652428487</v>
      </c>
      <c r="J101" s="8">
        <f t="shared" si="8"/>
        <v>1.0187553280958068</v>
      </c>
      <c r="K101" s="8">
        <f t="shared" si="9"/>
        <v>0.70615134692261661</v>
      </c>
      <c r="L101" s="8">
        <f t="shared" si="10"/>
        <v>1.4123026938452332</v>
      </c>
      <c r="M101" s="9">
        <f t="shared" si="11"/>
        <v>0.70806350816858576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1-i</vt:lpstr>
      <vt:lpstr>1-ii</vt:lpstr>
      <vt:lpstr>1-iii&amp;iv</vt:lpstr>
      <vt:lpstr>1-v</vt:lpstr>
      <vt:lpstr>2-i&amp;ii</vt:lpstr>
      <vt:lpstr>2-iii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Chenyp</dc:creator>
  <cp:lastModifiedBy>Chenyp</cp:lastModifiedBy>
  <dcterms:created xsi:type="dcterms:W3CDTF">2019-05-03T15:22:37Z</dcterms:created>
  <dcterms:modified xsi:type="dcterms:W3CDTF">2019-05-05T13:57:32Z</dcterms:modified>
</cp:coreProperties>
</file>