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我的雲端硬碟\NTU碩士\修課\Statistical Control and Optimization\HW\HW9\"/>
    </mc:Choice>
  </mc:AlternateContent>
  <bookViews>
    <workbookView xWindow="0" yWindow="0" windowWidth="9768" windowHeight="4260" activeTab="4"/>
  </bookViews>
  <sheets>
    <sheet name="工作表1" sheetId="1" r:id="rId1"/>
    <sheet name="defect" sheetId="2" r:id="rId2"/>
    <sheet name="thickness" sheetId="3" r:id="rId3"/>
    <sheet name="1-i" sheetId="4" r:id="rId4"/>
    <sheet name="i-v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0" i="5" l="1"/>
  <c r="M69" i="5"/>
  <c r="M68" i="5"/>
  <c r="C76" i="4" l="1"/>
  <c r="T24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3" i="4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3" i="5"/>
  <c r="AJ37" i="5" l="1"/>
  <c r="AH37" i="5"/>
  <c r="AF37" i="5"/>
  <c r="AD37" i="5"/>
  <c r="AB37" i="5"/>
  <c r="Z37" i="5"/>
  <c r="X37" i="5"/>
  <c r="V37" i="5"/>
  <c r="T37" i="5"/>
  <c r="R37" i="5"/>
  <c r="P37" i="5"/>
  <c r="N37" i="5"/>
  <c r="L37" i="5"/>
  <c r="J37" i="5"/>
  <c r="H37" i="5"/>
  <c r="F37" i="5"/>
  <c r="D37" i="5"/>
  <c r="B37" i="5"/>
  <c r="AJ36" i="5"/>
  <c r="AH36" i="5"/>
  <c r="AF36" i="5"/>
  <c r="AD36" i="5"/>
  <c r="AB36" i="5"/>
  <c r="Z36" i="5"/>
  <c r="X36" i="5"/>
  <c r="V36" i="5"/>
  <c r="T36" i="5"/>
  <c r="R36" i="5"/>
  <c r="P36" i="5"/>
  <c r="N36" i="5"/>
  <c r="L36" i="5"/>
  <c r="J36" i="5"/>
  <c r="H36" i="5"/>
  <c r="F36" i="5"/>
  <c r="D36" i="5"/>
  <c r="B36" i="5"/>
  <c r="AJ35" i="5"/>
  <c r="AH35" i="5"/>
  <c r="AF35" i="5"/>
  <c r="AD35" i="5"/>
  <c r="AB35" i="5"/>
  <c r="Z35" i="5"/>
  <c r="X35" i="5"/>
  <c r="V35" i="5"/>
  <c r="T35" i="5"/>
  <c r="R35" i="5"/>
  <c r="P35" i="5"/>
  <c r="N35" i="5"/>
  <c r="L35" i="5"/>
  <c r="J35" i="5"/>
  <c r="H35" i="5"/>
  <c r="F35" i="5"/>
  <c r="D35" i="5"/>
  <c r="B35" i="5"/>
  <c r="AJ34" i="5"/>
  <c r="AH34" i="5"/>
  <c r="AF34" i="5"/>
  <c r="AD34" i="5"/>
  <c r="AB34" i="5"/>
  <c r="Z34" i="5"/>
  <c r="X34" i="5"/>
  <c r="V34" i="5"/>
  <c r="T34" i="5"/>
  <c r="R34" i="5"/>
  <c r="P34" i="5"/>
  <c r="N34" i="5"/>
  <c r="L34" i="5"/>
  <c r="J34" i="5"/>
  <c r="H34" i="5"/>
  <c r="F34" i="5"/>
  <c r="D34" i="5"/>
  <c r="B34" i="5"/>
  <c r="AJ33" i="5"/>
  <c r="AH33" i="5"/>
  <c r="AF33" i="5"/>
  <c r="AD33" i="5"/>
  <c r="AB33" i="5"/>
  <c r="Z33" i="5"/>
  <c r="X33" i="5"/>
  <c r="V33" i="5"/>
  <c r="T33" i="5"/>
  <c r="R33" i="5"/>
  <c r="P33" i="5"/>
  <c r="N33" i="5"/>
  <c r="L33" i="5"/>
  <c r="J33" i="5"/>
  <c r="H33" i="5"/>
  <c r="F33" i="5"/>
  <c r="D33" i="5"/>
  <c r="B33" i="5"/>
  <c r="AJ32" i="5"/>
  <c r="AJ38" i="5" s="1"/>
  <c r="Y58" i="5" s="1"/>
  <c r="AH32" i="5"/>
  <c r="AF32" i="5"/>
  <c r="AD32" i="5"/>
  <c r="AB32" i="5"/>
  <c r="AB38" i="5" s="1"/>
  <c r="X54" i="5" s="1"/>
  <c r="Z32" i="5"/>
  <c r="X32" i="5"/>
  <c r="V32" i="5"/>
  <c r="T32" i="5"/>
  <c r="T38" i="5" s="1"/>
  <c r="W50" i="5" s="1"/>
  <c r="R32" i="5"/>
  <c r="P32" i="5"/>
  <c r="N32" i="5"/>
  <c r="L32" i="5"/>
  <c r="J32" i="5"/>
  <c r="H32" i="5"/>
  <c r="F32" i="5"/>
  <c r="D32" i="5"/>
  <c r="B32" i="5"/>
  <c r="AJ29" i="5"/>
  <c r="AH29" i="5"/>
  <c r="AF29" i="5"/>
  <c r="AD29" i="5"/>
  <c r="AB29" i="5"/>
  <c r="Z29" i="5"/>
  <c r="X29" i="5"/>
  <c r="V29" i="5"/>
  <c r="T29" i="5"/>
  <c r="R29" i="5"/>
  <c r="P29" i="5"/>
  <c r="N29" i="5"/>
  <c r="L29" i="5"/>
  <c r="J29" i="5"/>
  <c r="H29" i="5"/>
  <c r="F29" i="5"/>
  <c r="D29" i="5"/>
  <c r="B29" i="5"/>
  <c r="AJ28" i="5"/>
  <c r="AH28" i="5"/>
  <c r="AF28" i="5"/>
  <c r="AD28" i="5"/>
  <c r="AB28" i="5"/>
  <c r="Z28" i="5"/>
  <c r="X28" i="5"/>
  <c r="V28" i="5"/>
  <c r="T28" i="5"/>
  <c r="R28" i="5"/>
  <c r="P28" i="5"/>
  <c r="N28" i="5"/>
  <c r="L28" i="5"/>
  <c r="J28" i="5"/>
  <c r="H28" i="5"/>
  <c r="F28" i="5"/>
  <c r="D28" i="5"/>
  <c r="B28" i="5"/>
  <c r="AJ27" i="5"/>
  <c r="AH27" i="5"/>
  <c r="AF27" i="5"/>
  <c r="AD27" i="5"/>
  <c r="AB27" i="5"/>
  <c r="Z27" i="5"/>
  <c r="X27" i="5"/>
  <c r="V27" i="5"/>
  <c r="T27" i="5"/>
  <c r="R27" i="5"/>
  <c r="P27" i="5"/>
  <c r="N27" i="5"/>
  <c r="L27" i="5"/>
  <c r="J27" i="5"/>
  <c r="H27" i="5"/>
  <c r="F27" i="5"/>
  <c r="D27" i="5"/>
  <c r="B27" i="5"/>
  <c r="AJ26" i="5"/>
  <c r="AH26" i="5"/>
  <c r="AF26" i="5"/>
  <c r="AD26" i="5"/>
  <c r="AB26" i="5"/>
  <c r="Z26" i="5"/>
  <c r="X26" i="5"/>
  <c r="V26" i="5"/>
  <c r="T26" i="5"/>
  <c r="R26" i="5"/>
  <c r="P26" i="5"/>
  <c r="N26" i="5"/>
  <c r="L26" i="5"/>
  <c r="J26" i="5"/>
  <c r="H26" i="5"/>
  <c r="F26" i="5"/>
  <c r="D26" i="5"/>
  <c r="B26" i="5"/>
  <c r="AJ25" i="5"/>
  <c r="AH25" i="5"/>
  <c r="AF25" i="5"/>
  <c r="AD25" i="5"/>
  <c r="AB25" i="5"/>
  <c r="Z25" i="5"/>
  <c r="X25" i="5"/>
  <c r="V25" i="5"/>
  <c r="T25" i="5"/>
  <c r="R25" i="5"/>
  <c r="P25" i="5"/>
  <c r="N25" i="5"/>
  <c r="L25" i="5"/>
  <c r="J25" i="5"/>
  <c r="H25" i="5"/>
  <c r="F25" i="5"/>
  <c r="D25" i="5"/>
  <c r="B25" i="5"/>
  <c r="AJ24" i="5"/>
  <c r="AH24" i="5"/>
  <c r="AF24" i="5"/>
  <c r="AD24" i="5"/>
  <c r="AB24" i="5"/>
  <c r="AB30" i="5" s="1"/>
  <c r="U45" i="5" s="1"/>
  <c r="Z24" i="5"/>
  <c r="X24" i="5"/>
  <c r="V24" i="5"/>
  <c r="T30" i="5"/>
  <c r="T41" i="5" s="1"/>
  <c r="R24" i="5"/>
  <c r="P24" i="5"/>
  <c r="N24" i="5"/>
  <c r="L24" i="5"/>
  <c r="J24" i="5"/>
  <c r="H24" i="5"/>
  <c r="F24" i="5"/>
  <c r="D24" i="5"/>
  <c r="B24" i="5"/>
  <c r="T3" i="4"/>
  <c r="AF32" i="4" s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3" i="5"/>
  <c r="AJ37" i="4"/>
  <c r="AJ36" i="4"/>
  <c r="AJ35" i="4"/>
  <c r="AJ34" i="4"/>
  <c r="AJ33" i="4"/>
  <c r="AJ32" i="4"/>
  <c r="AJ29" i="4"/>
  <c r="AJ28" i="4"/>
  <c r="AJ27" i="4"/>
  <c r="AJ25" i="4"/>
  <c r="AJ24" i="4"/>
  <c r="AH37" i="4"/>
  <c r="AH36" i="4"/>
  <c r="AH35" i="4"/>
  <c r="AH34" i="4"/>
  <c r="AH33" i="4"/>
  <c r="AH32" i="4"/>
  <c r="AH29" i="4"/>
  <c r="AH28" i="4"/>
  <c r="AH27" i="4"/>
  <c r="AH26" i="4"/>
  <c r="AH25" i="4"/>
  <c r="AH24" i="4"/>
  <c r="AF37" i="4"/>
  <c r="AF36" i="4"/>
  <c r="AF35" i="4"/>
  <c r="AF33" i="4"/>
  <c r="AF29" i="4"/>
  <c r="AF28" i="4"/>
  <c r="AF27" i="4"/>
  <c r="AF26" i="4"/>
  <c r="AF25" i="4"/>
  <c r="AD37" i="4"/>
  <c r="AD36" i="4"/>
  <c r="AD35" i="4"/>
  <c r="AD34" i="4"/>
  <c r="AD33" i="4"/>
  <c r="AD32" i="4"/>
  <c r="AD29" i="4"/>
  <c r="AD28" i="4"/>
  <c r="AD27" i="4"/>
  <c r="AD26" i="4"/>
  <c r="AD25" i="4"/>
  <c r="AD24" i="4"/>
  <c r="AB37" i="4"/>
  <c r="AB36" i="4"/>
  <c r="AB35" i="4"/>
  <c r="AB34" i="4"/>
  <c r="AB33" i="4"/>
  <c r="AB32" i="4"/>
  <c r="AB29" i="4"/>
  <c r="AB28" i="4"/>
  <c r="AB27" i="4"/>
  <c r="AB25" i="4"/>
  <c r="AB24" i="4"/>
  <c r="Z37" i="4"/>
  <c r="Z36" i="4"/>
  <c r="Z35" i="4"/>
  <c r="Z33" i="4"/>
  <c r="Z29" i="4"/>
  <c r="Z28" i="4"/>
  <c r="Z27" i="4"/>
  <c r="Z26" i="4"/>
  <c r="Z25" i="4"/>
  <c r="Z24" i="4"/>
  <c r="X37" i="4"/>
  <c r="X36" i="4"/>
  <c r="X35" i="4"/>
  <c r="X34" i="4"/>
  <c r="X33" i="4"/>
  <c r="X32" i="4"/>
  <c r="X29" i="4"/>
  <c r="X28" i="4"/>
  <c r="X27" i="4"/>
  <c r="X26" i="4"/>
  <c r="X24" i="4"/>
  <c r="V37" i="4"/>
  <c r="V36" i="4"/>
  <c r="V35" i="4"/>
  <c r="V33" i="4"/>
  <c r="V32" i="4"/>
  <c r="V29" i="4"/>
  <c r="V28" i="4"/>
  <c r="V27" i="4"/>
  <c r="V26" i="4"/>
  <c r="V25" i="4"/>
  <c r="V24" i="4"/>
  <c r="T37" i="4"/>
  <c r="T36" i="4"/>
  <c r="T35" i="4"/>
  <c r="T34" i="4"/>
  <c r="T33" i="4"/>
  <c r="T25" i="4"/>
  <c r="T26" i="4"/>
  <c r="T27" i="4"/>
  <c r="T28" i="4"/>
  <c r="T29" i="4"/>
  <c r="T24" i="4"/>
  <c r="R33" i="4"/>
  <c r="R34" i="4"/>
  <c r="R35" i="4"/>
  <c r="R36" i="4"/>
  <c r="R37" i="4"/>
  <c r="P33" i="4"/>
  <c r="P34" i="4"/>
  <c r="P35" i="4"/>
  <c r="P36" i="4"/>
  <c r="P37" i="4"/>
  <c r="N33" i="4"/>
  <c r="N34" i="4"/>
  <c r="N35" i="4"/>
  <c r="N36" i="4"/>
  <c r="N37" i="4"/>
  <c r="L33" i="4"/>
  <c r="L34" i="4"/>
  <c r="L35" i="4"/>
  <c r="L36" i="4"/>
  <c r="L37" i="4"/>
  <c r="J33" i="4"/>
  <c r="J34" i="4"/>
  <c r="J35" i="4"/>
  <c r="J36" i="4"/>
  <c r="J37" i="4"/>
  <c r="H33" i="4"/>
  <c r="H34" i="4"/>
  <c r="H35" i="4"/>
  <c r="H36" i="4"/>
  <c r="H37" i="4"/>
  <c r="F33" i="4"/>
  <c r="F34" i="4"/>
  <c r="F35" i="4"/>
  <c r="F36" i="4"/>
  <c r="F37" i="4"/>
  <c r="D33" i="4"/>
  <c r="D34" i="4"/>
  <c r="D35" i="4"/>
  <c r="D36" i="4"/>
  <c r="D37" i="4"/>
  <c r="B33" i="4"/>
  <c r="B34" i="4"/>
  <c r="B35" i="4"/>
  <c r="B36" i="4"/>
  <c r="B37" i="4"/>
  <c r="R25" i="4"/>
  <c r="R26" i="4"/>
  <c r="R27" i="4"/>
  <c r="R28" i="4"/>
  <c r="R29" i="4"/>
  <c r="P25" i="4"/>
  <c r="P26" i="4"/>
  <c r="P27" i="4"/>
  <c r="P28" i="4"/>
  <c r="P29" i="4"/>
  <c r="N25" i="4"/>
  <c r="N26" i="4"/>
  <c r="N27" i="4"/>
  <c r="N28" i="4"/>
  <c r="N29" i="4"/>
  <c r="L25" i="4"/>
  <c r="L26" i="4"/>
  <c r="L27" i="4"/>
  <c r="L28" i="4"/>
  <c r="L29" i="4"/>
  <c r="J25" i="4"/>
  <c r="J26" i="4"/>
  <c r="J27" i="4"/>
  <c r="J28" i="4"/>
  <c r="J29" i="4"/>
  <c r="H25" i="4"/>
  <c r="H26" i="4"/>
  <c r="H27" i="4"/>
  <c r="H28" i="4"/>
  <c r="H29" i="4"/>
  <c r="R32" i="4"/>
  <c r="P32" i="4"/>
  <c r="N32" i="4"/>
  <c r="L32" i="4"/>
  <c r="J32" i="4"/>
  <c r="H32" i="4"/>
  <c r="F32" i="4"/>
  <c r="D32" i="4"/>
  <c r="B32" i="4"/>
  <c r="R24" i="4"/>
  <c r="P24" i="4"/>
  <c r="N24" i="4"/>
  <c r="L24" i="4"/>
  <c r="J24" i="4"/>
  <c r="H24" i="4"/>
  <c r="F25" i="4"/>
  <c r="F26" i="4"/>
  <c r="F27" i="4"/>
  <c r="F28" i="4"/>
  <c r="F29" i="4"/>
  <c r="F24" i="4"/>
  <c r="D25" i="4"/>
  <c r="D26" i="4"/>
  <c r="D27" i="4"/>
  <c r="D28" i="4"/>
  <c r="D29" i="4"/>
  <c r="D24" i="4"/>
  <c r="B25" i="4"/>
  <c r="B26" i="4"/>
  <c r="B27" i="4"/>
  <c r="B28" i="4"/>
  <c r="B29" i="4"/>
  <c r="B24" i="4"/>
  <c r="R4" i="4"/>
  <c r="S4" i="4"/>
  <c r="T4" i="4"/>
  <c r="R5" i="4"/>
  <c r="S5" i="4"/>
  <c r="T5" i="4"/>
  <c r="R6" i="4"/>
  <c r="T6" i="4" s="1"/>
  <c r="S6" i="4"/>
  <c r="R7" i="4"/>
  <c r="T7" i="4" s="1"/>
  <c r="S7" i="4"/>
  <c r="R8" i="4"/>
  <c r="S8" i="4"/>
  <c r="T8" i="4"/>
  <c r="R9" i="4"/>
  <c r="S9" i="4"/>
  <c r="T9" i="4"/>
  <c r="R10" i="4"/>
  <c r="T10" i="4" s="1"/>
  <c r="V34" i="4" s="1"/>
  <c r="S10" i="4"/>
  <c r="R11" i="4"/>
  <c r="T11" i="4" s="1"/>
  <c r="S11" i="4"/>
  <c r="R12" i="4"/>
  <c r="S12" i="4"/>
  <c r="T12" i="4"/>
  <c r="R13" i="4"/>
  <c r="S13" i="4"/>
  <c r="T13" i="4"/>
  <c r="R14" i="4"/>
  <c r="T14" i="4" s="1"/>
  <c r="S14" i="4"/>
  <c r="R15" i="4"/>
  <c r="T15" i="4" s="1"/>
  <c r="S15" i="4"/>
  <c r="R16" i="4"/>
  <c r="S16" i="4"/>
  <c r="T16" i="4"/>
  <c r="R17" i="4"/>
  <c r="S17" i="4"/>
  <c r="T17" i="4"/>
  <c r="R18" i="4"/>
  <c r="T18" i="4" s="1"/>
  <c r="S18" i="4"/>
  <c r="R19" i="4"/>
  <c r="T19" i="4" s="1"/>
  <c r="S19" i="4"/>
  <c r="R20" i="4"/>
  <c r="S20" i="4"/>
  <c r="T20" i="4"/>
  <c r="R3" i="4"/>
  <c r="S3" i="4"/>
  <c r="L3" i="3"/>
  <c r="K3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3" i="2"/>
  <c r="L29" i="1"/>
  <c r="D30" i="5" l="1"/>
  <c r="B42" i="5" s="1"/>
  <c r="L30" i="5"/>
  <c r="C46" i="5" s="1"/>
  <c r="D38" i="5"/>
  <c r="E51" i="5" s="1"/>
  <c r="L38" i="5"/>
  <c r="F55" i="5" s="1"/>
  <c r="X25" i="4"/>
  <c r="X30" i="4" s="1"/>
  <c r="AB26" i="4"/>
  <c r="AB30" i="4" s="1"/>
  <c r="AF34" i="4"/>
  <c r="AF38" i="4" s="1"/>
  <c r="Z34" i="4"/>
  <c r="AJ26" i="4"/>
  <c r="AJ30" i="4" s="1"/>
  <c r="B30" i="5"/>
  <c r="B41" i="5" s="1"/>
  <c r="J30" i="5"/>
  <c r="C45" i="5" s="1"/>
  <c r="R30" i="5"/>
  <c r="D49" i="5" s="1"/>
  <c r="Z30" i="5"/>
  <c r="U44" i="5" s="1"/>
  <c r="AH30" i="5"/>
  <c r="V48" i="5" s="1"/>
  <c r="B38" i="5"/>
  <c r="E50" i="5" s="1"/>
  <c r="J38" i="5"/>
  <c r="F54" i="5" s="1"/>
  <c r="R38" i="5"/>
  <c r="G58" i="5" s="1"/>
  <c r="Z38" i="5"/>
  <c r="X53" i="5" s="1"/>
  <c r="AH38" i="5"/>
  <c r="Y57" i="5" s="1"/>
  <c r="P30" i="5"/>
  <c r="D48" i="5" s="1"/>
  <c r="AF30" i="5"/>
  <c r="V47" i="5" s="1"/>
  <c r="X38" i="5"/>
  <c r="W52" i="5" s="1"/>
  <c r="H30" i="5"/>
  <c r="C44" i="5" s="1"/>
  <c r="X30" i="5"/>
  <c r="T43" i="5" s="1"/>
  <c r="H38" i="5"/>
  <c r="F53" i="5" s="1"/>
  <c r="P38" i="5"/>
  <c r="G57" i="5" s="1"/>
  <c r="AF38" i="5"/>
  <c r="Y56" i="5" s="1"/>
  <c r="AJ30" i="5"/>
  <c r="V49" i="5" s="1"/>
  <c r="F30" i="5"/>
  <c r="B43" i="5" s="1"/>
  <c r="N30" i="5"/>
  <c r="D47" i="5" s="1"/>
  <c r="V30" i="5"/>
  <c r="T42" i="5" s="1"/>
  <c r="AD30" i="5"/>
  <c r="U46" i="5" s="1"/>
  <c r="F38" i="5"/>
  <c r="E52" i="5" s="1"/>
  <c r="N38" i="5"/>
  <c r="G56" i="5" s="1"/>
  <c r="V38" i="5"/>
  <c r="W51" i="5" s="1"/>
  <c r="AD38" i="5"/>
  <c r="X55" i="5" s="1"/>
  <c r="T30" i="4"/>
  <c r="S43" i="4" s="1"/>
  <c r="Z30" i="4"/>
  <c r="AD30" i="4"/>
  <c r="AF24" i="4"/>
  <c r="AF30" i="4" s="1"/>
  <c r="T32" i="4"/>
  <c r="Z32" i="4"/>
  <c r="P30" i="4"/>
  <c r="D30" i="4"/>
  <c r="N38" i="4"/>
  <c r="J30" i="4"/>
  <c r="R30" i="4"/>
  <c r="H38" i="4"/>
  <c r="P38" i="4"/>
  <c r="B38" i="4"/>
  <c r="N30" i="4"/>
  <c r="L38" i="4"/>
  <c r="H30" i="4"/>
  <c r="F38" i="4"/>
  <c r="F30" i="4"/>
  <c r="L30" i="4"/>
  <c r="J38" i="4"/>
  <c r="R38" i="4"/>
  <c r="B30" i="4"/>
  <c r="D38" i="4"/>
  <c r="T38" i="4"/>
  <c r="AB38" i="4"/>
  <c r="AD38" i="4"/>
  <c r="AH38" i="4"/>
  <c r="AJ38" i="4"/>
  <c r="X38" i="4"/>
  <c r="V38" i="4"/>
  <c r="V30" i="4"/>
  <c r="T43" i="4" s="1"/>
  <c r="AH30" i="4"/>
  <c r="AG43" i="4" l="1"/>
  <c r="X61" i="4"/>
  <c r="X43" i="4"/>
  <c r="U52" i="4"/>
  <c r="AD43" i="4"/>
  <c r="W58" i="4"/>
  <c r="AI43" i="4"/>
  <c r="Y63" i="4"/>
  <c r="Y43" i="4"/>
  <c r="V53" i="4"/>
  <c r="Z38" i="4"/>
  <c r="AC43" i="4"/>
  <c r="W57" i="4"/>
  <c r="AH43" i="4"/>
  <c r="Y62" i="4"/>
  <c r="AF43" i="4"/>
  <c r="X60" i="4"/>
  <c r="V43" i="4"/>
  <c r="U50" i="4"/>
  <c r="W43" i="4"/>
  <c r="U51" i="4"/>
  <c r="Z43" i="4"/>
  <c r="V54" i="4"/>
  <c r="AJ43" i="4"/>
  <c r="Y64" i="4"/>
  <c r="AB43" i="4"/>
  <c r="W56" i="4"/>
  <c r="AA43" i="4"/>
  <c r="V55" i="4"/>
  <c r="U43" i="4"/>
  <c r="T49" i="4"/>
  <c r="E57" i="4"/>
  <c r="K43" i="4"/>
  <c r="F43" i="4"/>
  <c r="C52" i="4"/>
  <c r="M43" i="4"/>
  <c r="F59" i="4"/>
  <c r="B43" i="4"/>
  <c r="B48" i="4"/>
  <c r="A43" i="4"/>
  <c r="B47" i="4"/>
  <c r="D53" i="4"/>
  <c r="G43" i="4"/>
  <c r="N43" i="4"/>
  <c r="F60" i="4"/>
  <c r="C50" i="4"/>
  <c r="D43" i="4"/>
  <c r="Q43" i="4"/>
  <c r="G63" i="4"/>
  <c r="G62" i="4"/>
  <c r="P43" i="4"/>
  <c r="O43" i="4"/>
  <c r="F61" i="4"/>
  <c r="B49" i="4"/>
  <c r="C43" i="4"/>
  <c r="I43" i="4"/>
  <c r="D55" i="4"/>
  <c r="D54" i="4"/>
  <c r="H43" i="4"/>
  <c r="R43" i="4"/>
  <c r="G64" i="4"/>
  <c r="E58" i="4"/>
  <c r="L43" i="4"/>
  <c r="J43" i="4"/>
  <c r="E56" i="4"/>
  <c r="E43" i="4"/>
  <c r="C51" i="4"/>
  <c r="I71" i="5"/>
  <c r="I69" i="5" s="1"/>
  <c r="J71" i="5"/>
  <c r="J69" i="5" s="1"/>
  <c r="L71" i="5"/>
  <c r="I66" i="5"/>
  <c r="I65" i="5"/>
  <c r="I70" i="5"/>
  <c r="I67" i="5"/>
  <c r="I68" i="5"/>
  <c r="AE43" i="4" l="1"/>
  <c r="T44" i="4" s="1"/>
  <c r="X59" i="4"/>
  <c r="B44" i="4"/>
  <c r="J66" i="5"/>
  <c r="J68" i="5"/>
  <c r="M71" i="5"/>
  <c r="M67" i="5" s="1"/>
  <c r="J65" i="5"/>
  <c r="J67" i="5"/>
  <c r="J70" i="5"/>
  <c r="I72" i="5"/>
  <c r="L65" i="5"/>
  <c r="L68" i="5"/>
  <c r="L69" i="5"/>
  <c r="L67" i="5"/>
  <c r="L70" i="5"/>
  <c r="L66" i="5"/>
  <c r="D80" i="4" l="1"/>
  <c r="D77" i="4" s="1"/>
  <c r="G80" i="4"/>
  <c r="C80" i="4"/>
  <c r="C77" i="4" s="1"/>
  <c r="F80" i="4"/>
  <c r="M66" i="5"/>
  <c r="M65" i="5"/>
  <c r="J72" i="5"/>
  <c r="L72" i="5"/>
  <c r="F78" i="4" l="1"/>
  <c r="F76" i="4"/>
  <c r="F77" i="4"/>
  <c r="G78" i="4"/>
  <c r="G76" i="4"/>
  <c r="G77" i="4"/>
  <c r="M72" i="5"/>
  <c r="G75" i="4"/>
  <c r="G74" i="4"/>
  <c r="G79" i="4"/>
  <c r="D75" i="4"/>
  <c r="D74" i="4"/>
  <c r="D79" i="4"/>
  <c r="D76" i="4"/>
  <c r="D78" i="4"/>
  <c r="F79" i="4"/>
  <c r="F74" i="4"/>
  <c r="F75" i="4"/>
  <c r="C79" i="4"/>
  <c r="C75" i="4"/>
  <c r="C78" i="4"/>
  <c r="C74" i="4"/>
  <c r="C81" i="4" l="1"/>
  <c r="G81" i="4"/>
  <c r="D81" i="4"/>
  <c r="F81" i="4"/>
  <c r="M73" i="4"/>
</calcChain>
</file>

<file path=xl/sharedStrings.xml><?xml version="1.0" encoding="utf-8"?>
<sst xmlns="http://schemas.openxmlformats.org/spreadsheetml/2006/main" count="341" uniqueCount="74">
  <si>
    <t>expt no.</t>
    <phoneticPr fontId="1" type="noConversion"/>
  </si>
  <si>
    <t>test wafer 1</t>
    <phoneticPr fontId="1" type="noConversion"/>
  </si>
  <si>
    <t>top</t>
    <phoneticPr fontId="1" type="noConversion"/>
  </si>
  <si>
    <t>center</t>
    <phoneticPr fontId="1" type="noConversion"/>
  </si>
  <si>
    <t>bottom</t>
    <phoneticPr fontId="1" type="noConversion"/>
  </si>
  <si>
    <t>test wafer 2</t>
    <phoneticPr fontId="1" type="noConversion"/>
  </si>
  <si>
    <t>test wafer 3</t>
    <phoneticPr fontId="1" type="noConversion"/>
  </si>
  <si>
    <t>SN-1&amp;3</t>
    <phoneticPr fontId="1" type="noConversion"/>
  </si>
  <si>
    <t>mu</t>
    <phoneticPr fontId="1" type="noConversion"/>
  </si>
  <si>
    <t>sigma</t>
    <phoneticPr fontId="1" type="noConversion"/>
  </si>
  <si>
    <t>SN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</si>
  <si>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</si>
  <si>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</si>
  <si>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</si>
  <si>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</si>
  <si>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</si>
  <si>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</si>
  <si>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C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</si>
  <si>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</si>
  <si>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</si>
  <si>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</si>
  <si>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</si>
  <si>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</si>
  <si>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</si>
  <si>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E1</t>
    <phoneticPr fontId="1" type="noConversion"/>
  </si>
  <si>
    <t>E2</t>
    <phoneticPr fontId="1" type="noConversion"/>
  </si>
  <si>
    <t>E3</t>
    <phoneticPr fontId="1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</si>
  <si>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</si>
  <si>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</si>
  <si>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</si>
  <si>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D</t>
    <phoneticPr fontId="1" type="noConversion"/>
  </si>
  <si>
    <t>A</t>
    <phoneticPr fontId="1" type="noConversion"/>
  </si>
  <si>
    <t>B</t>
    <phoneticPr fontId="1" type="noConversion"/>
  </si>
  <si>
    <t>E</t>
    <phoneticPr fontId="1" type="noConversion"/>
  </si>
  <si>
    <t>F</t>
    <phoneticPr fontId="1" type="noConversion"/>
  </si>
  <si>
    <t xml:space="preserve">choose </t>
    <phoneticPr fontId="1" type="noConversion"/>
  </si>
  <si>
    <t>Factor</t>
    <phoneticPr fontId="1" type="noConversion"/>
  </si>
  <si>
    <t>C</t>
    <phoneticPr fontId="1" type="noConversion"/>
  </si>
  <si>
    <t>E</t>
    <phoneticPr fontId="1" type="noConversion"/>
  </si>
  <si>
    <t>F</t>
    <phoneticPr fontId="1" type="noConversion"/>
  </si>
  <si>
    <t>setting</t>
    <phoneticPr fontId="1" type="noConversion"/>
  </si>
  <si>
    <t>surface defects</t>
    <phoneticPr fontId="1" type="noConversion"/>
  </si>
  <si>
    <t>thickness</t>
    <phoneticPr fontId="1" type="noConversion"/>
  </si>
  <si>
    <t>contribution</t>
    <phoneticPr fontId="1" type="noConversion"/>
  </si>
  <si>
    <t>start condition</t>
    <phoneticPr fontId="1" type="noConversion"/>
  </si>
  <si>
    <t>optimum condition</t>
    <phoneticPr fontId="1" type="noConversion"/>
  </si>
  <si>
    <t>overall mean</t>
    <phoneticPr fontId="1" type="noConversion"/>
  </si>
  <si>
    <t>total</t>
    <phoneticPr fontId="1" type="noConversion"/>
  </si>
  <si>
    <t>var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</si>
  <si>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</si>
  <si>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</si>
  <si>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</si>
  <si>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F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</si>
  <si>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</si>
  <si>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</si>
  <si>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</si>
  <si>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</si>
  <si>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</si>
  <si>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</si>
  <si>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</si>
  <si>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</si>
  <si>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</si>
  <si>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</si>
  <si>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</si>
  <si>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</si>
  <si>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E1</t>
    <phoneticPr fontId="1" type="noConversion"/>
  </si>
  <si>
    <t>E2</t>
    <phoneticPr fontId="1" type="noConversion"/>
  </si>
  <si>
    <t>E3</t>
    <phoneticPr fontId="1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</si>
  <si>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</si>
  <si>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</si>
  <si>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</si>
  <si>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C1</t>
    <phoneticPr fontId="1" type="noConversion"/>
  </si>
  <si>
    <t>D1</t>
    <phoneticPr fontId="1" type="noConversion"/>
  </si>
  <si>
    <t>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</si>
</sst>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0"/>
      <color rgb="FF222222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0" borderId="0" xfId="0" applyFont="1">
      <alignment vertical="center"/>
    </xf>
    <xf numFmtId="0" fontId="2" fillId="0" borderId="5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0" xfId="0" applyFont="1" applyAlignment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176" fontId="2" fillId="0" borderId="2" xfId="0" applyNumberFormat="1" applyFont="1" applyBorder="1">
      <alignment vertical="center"/>
    </xf>
    <xf numFmtId="176" fontId="2" fillId="0" borderId="3" xfId="0" applyNumberFormat="1" applyFont="1" applyBorder="1">
      <alignment vertical="center"/>
    </xf>
    <xf numFmtId="176" fontId="2" fillId="0" borderId="4" xfId="0" applyNumberFormat="1" applyFont="1" applyBorder="1">
      <alignment vertical="center"/>
    </xf>
    <xf numFmtId="176" fontId="2" fillId="0" borderId="5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3" fillId="0" borderId="6" xfId="0" applyNumberFormat="1" applyFont="1" applyBorder="1">
      <alignment vertical="center"/>
    </xf>
    <xf numFmtId="176" fontId="3" fillId="0" borderId="1" xfId="0" applyNumberFormat="1" applyFont="1" applyFill="1" applyBorder="1">
      <alignment vertical="center"/>
    </xf>
    <xf numFmtId="176" fontId="3" fillId="0" borderId="6" xfId="0" applyNumberFormat="1" applyFont="1" applyFill="1" applyBorder="1">
      <alignment vertical="center"/>
    </xf>
    <xf numFmtId="176" fontId="2" fillId="0" borderId="6" xfId="0" applyNumberFormat="1" applyFont="1" applyBorder="1">
      <alignment vertical="center"/>
    </xf>
    <xf numFmtId="176" fontId="2" fillId="0" borderId="7" xfId="0" applyNumberFormat="1" applyFont="1" applyBorder="1">
      <alignment vertical="center"/>
    </xf>
    <xf numFmtId="176" fontId="3" fillId="0" borderId="8" xfId="0" applyNumberFormat="1" applyFont="1" applyFill="1" applyBorder="1">
      <alignment vertical="center"/>
    </xf>
    <xf numFmtId="176" fontId="2" fillId="0" borderId="8" xfId="0" applyNumberFormat="1" applyFont="1" applyBorder="1">
      <alignment vertical="center"/>
    </xf>
    <xf numFmtId="176" fontId="3" fillId="0" borderId="9" xfId="0" applyNumberFormat="1" applyFont="1" applyFill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nu=-10log(mean</a:t>
            </a:r>
            <a:r>
              <a:rPr lang="en-US" altLang="zh-TW" baseline="0"/>
              <a:t> square surface defects) Wafer1&amp;Wafer3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'1-i'!$B$46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'1-i'!$A$47:$A$64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</c:strCache>
            </c:strRef>
          </c:cat>
          <c:val>
            <c:numRef>
              <c:f>'1-i'!$B$47:$B$64</c:f>
              <c:numCache>
                <c:formatCode>General</c:formatCode>
                <c:ptCount val="18"/>
                <c:pt idx="0">
                  <c:v>-22.296442967860116</c:v>
                </c:pt>
                <c:pt idx="1">
                  <c:v>-48.984181995135117</c:v>
                </c:pt>
                <c:pt idx="2">
                  <c:v>-62.255333527248887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'1-i'!$C$46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'1-i'!$A$47:$A$64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</c:strCache>
            </c:strRef>
          </c:cat>
          <c:val>
            <c:numRef>
              <c:f>'1-i'!$C$47:$C$64</c:f>
              <c:numCache>
                <c:formatCode>General</c:formatCode>
                <c:ptCount val="18"/>
                <c:pt idx="3">
                  <c:v>-25.854970346873827</c:v>
                </c:pt>
                <c:pt idx="4">
                  <c:v>-46.748516801287735</c:v>
                </c:pt>
                <c:pt idx="5">
                  <c:v>-60.932471342082543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'1-i'!$D$46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'1-i'!$A$47:$A$64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</c:strCache>
            </c:strRef>
          </c:cat>
          <c:val>
            <c:numRef>
              <c:f>'1-i'!$D$47:$D$64</c:f>
              <c:numCache>
                <c:formatCode>General</c:formatCode>
                <c:ptCount val="18"/>
                <c:pt idx="6">
                  <c:v>-37.722635140216461</c:v>
                </c:pt>
                <c:pt idx="7">
                  <c:v>-55.146961161768751</c:v>
                </c:pt>
                <c:pt idx="8">
                  <c:v>-40.666362188258915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'1-i'!$E$46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'1-i'!$A$47:$A$64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</c:strCache>
            </c:strRef>
          </c:cat>
          <c:val>
            <c:numRef>
              <c:f>'1-i'!$E$47:$E$64</c:f>
              <c:numCache>
                <c:formatCode>General</c:formatCode>
                <c:ptCount val="18"/>
                <c:pt idx="9">
                  <c:v>-38.090077908806855</c:v>
                </c:pt>
                <c:pt idx="10">
                  <c:v>-46.1252612837201</c:v>
                </c:pt>
                <c:pt idx="11">
                  <c:v>-49.320619297717165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'1-i'!$F$46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'1-i'!$A$47:$A$64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</c:strCache>
            </c:strRef>
          </c:cat>
          <c:val>
            <c:numRef>
              <c:f>'1-i'!$F$47:$F$64</c:f>
              <c:numCache>
                <c:formatCode>General</c:formatCode>
                <c:ptCount val="18"/>
                <c:pt idx="12">
                  <c:v>-51.069969317071923</c:v>
                </c:pt>
                <c:pt idx="13">
                  <c:v>-40.361462050175476</c:v>
                </c:pt>
                <c:pt idx="14">
                  <c:v>-42.104527122996707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'1-i'!$G$46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'1-i'!$A$47:$A$64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</c:strCache>
            </c:strRef>
          </c:cat>
          <c:val>
            <c:numRef>
              <c:f>'1-i'!$G$47:$G$64</c:f>
              <c:numCache>
                <c:formatCode>General</c:formatCode>
                <c:ptCount val="18"/>
                <c:pt idx="15">
                  <c:v>-45.444956162309609</c:v>
                </c:pt>
                <c:pt idx="16">
                  <c:v>-38.563281207599303</c:v>
                </c:pt>
                <c:pt idx="17">
                  <c:v>-49.527721120335208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868336"/>
        <c:axId val="296869456"/>
      </c:lineChart>
      <c:catAx>
        <c:axId val="29686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6869456"/>
        <c:crosses val="autoZero"/>
        <c:auto val="1"/>
        <c:lblAlgn val="ctr"/>
        <c:lblOffset val="100"/>
        <c:noMultiLvlLbl val="0"/>
      </c:catAx>
      <c:valAx>
        <c:axId val="2968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686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nu</a:t>
            </a:r>
            <a:r>
              <a:rPr lang="en-US" altLang="zh-TW" baseline="0"/>
              <a:t> = -10log(mu^2/sigma/^2) for thickness Wafer1&amp;Wafer3 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'1-i'!$T$46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'1-i'!$S$47:$S$64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</c:strCache>
            </c:strRef>
          </c:cat>
          <c:val>
            <c:numRef>
              <c:f>'1-i'!$T$47:$T$64</c:f>
              <c:numCache>
                <c:formatCode>General</c:formatCode>
                <c:ptCount val="18"/>
                <c:pt idx="0">
                  <c:v>34.777009192655719</c:v>
                </c:pt>
                <c:pt idx="1">
                  <c:v>35.784614766994231</c:v>
                </c:pt>
                <c:pt idx="2">
                  <c:v>24.417492380683388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'1-i'!$U$46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'1-i'!$S$47:$S$64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</c:strCache>
            </c:strRef>
          </c:cat>
          <c:val>
            <c:numRef>
              <c:f>'1-i'!$U$47:$U$64</c:f>
              <c:numCache>
                <c:formatCode>General</c:formatCode>
                <c:ptCount val="18"/>
                <c:pt idx="3">
                  <c:v>31.969326375277067</c:v>
                </c:pt>
                <c:pt idx="4">
                  <c:v>31.056729348959919</c:v>
                </c:pt>
                <c:pt idx="5">
                  <c:v>31.953060616096352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'1-i'!$V$46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'1-i'!$S$47:$S$64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</c:strCache>
            </c:strRef>
          </c:cat>
          <c:val>
            <c:numRef>
              <c:f>'1-i'!$V$47:$V$64</c:f>
              <c:numCache>
                <c:formatCode>General</c:formatCode>
                <c:ptCount val="18"/>
                <c:pt idx="6">
                  <c:v>34.798081200100057</c:v>
                </c:pt>
                <c:pt idx="7">
                  <c:v>27.768488427448982</c:v>
                </c:pt>
                <c:pt idx="8">
                  <c:v>32.412546712784298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'1-i'!$W$46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'1-i'!$S$47:$S$64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</c:strCache>
            </c:strRef>
          </c:cat>
          <c:val>
            <c:numRef>
              <c:f>'1-i'!$W$47:$W$64</c:f>
              <c:numCache>
                <c:formatCode>General</c:formatCode>
                <c:ptCount val="18"/>
                <c:pt idx="9">
                  <c:v>31.090948546260478</c:v>
                </c:pt>
                <c:pt idx="10">
                  <c:v>34.169687531032032</c:v>
                </c:pt>
                <c:pt idx="11">
                  <c:v>29.718480263040835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'1-i'!$X$46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'1-i'!$S$47:$S$64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</c:strCache>
            </c:strRef>
          </c:cat>
          <c:val>
            <c:numRef>
              <c:f>'1-i'!$X$47:$X$64</c:f>
              <c:numCache>
                <c:formatCode>General</c:formatCode>
                <c:ptCount val="18"/>
                <c:pt idx="12">
                  <c:v>32.940536956845627</c:v>
                </c:pt>
                <c:pt idx="13">
                  <c:v>31.505149746691753</c:v>
                </c:pt>
                <c:pt idx="14">
                  <c:v>30.533429636795955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'1-i'!$Y$46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'1-i'!$S$47:$S$64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</c:strCache>
            </c:strRef>
          </c:cat>
          <c:val>
            <c:numRef>
              <c:f>'1-i'!$Y$47:$Y$64</c:f>
              <c:numCache>
                <c:formatCode>General</c:formatCode>
                <c:ptCount val="18"/>
                <c:pt idx="15">
                  <c:v>26.430848252418684</c:v>
                </c:pt>
                <c:pt idx="16">
                  <c:v>34.253695251008295</c:v>
                </c:pt>
                <c:pt idx="17">
                  <c:v>34.294572836906354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65904"/>
        <c:axId val="110283712"/>
      </c:lineChart>
      <c:catAx>
        <c:axId val="11046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283712"/>
        <c:crosses val="autoZero"/>
        <c:auto val="1"/>
        <c:lblAlgn val="ctr"/>
        <c:lblOffset val="100"/>
        <c:noMultiLvlLbl val="0"/>
      </c:catAx>
      <c:valAx>
        <c:axId val="11028371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46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nu=-10log(mean square surface defects) Wafer2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'i-v'!$B$40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'i-v'!$A$41:$A$58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</c:strCache>
            </c:strRef>
          </c:cat>
          <c:val>
            <c:numRef>
              <c:f>'i-v'!$B$41:$B$58</c:f>
              <c:numCache>
                <c:formatCode>General</c:formatCode>
                <c:ptCount val="18"/>
                <c:pt idx="0">
                  <c:v>-24.076089283161043</c:v>
                </c:pt>
                <c:pt idx="1">
                  <c:v>-49.691407002080645</c:v>
                </c:pt>
                <c:pt idx="2">
                  <c:v>-54.363848107280923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'i-v'!$C$40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'i-v'!$A$41:$A$58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</c:strCache>
            </c:strRef>
          </c:cat>
          <c:val>
            <c:numRef>
              <c:f>'i-v'!$C$41:$C$58</c:f>
              <c:numCache>
                <c:formatCode>General</c:formatCode>
                <c:ptCount val="18"/>
                <c:pt idx="3">
                  <c:v>-28.969667910546988</c:v>
                </c:pt>
                <c:pt idx="4">
                  <c:v>-40.152870304282537</c:v>
                </c:pt>
                <c:pt idx="5">
                  <c:v>-59.008806177693089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'i-v'!$D$40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'i-v'!$A$41:$A$58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</c:strCache>
            </c:strRef>
          </c:cat>
          <c:val>
            <c:numRef>
              <c:f>'i-v'!$D$41:$D$58</c:f>
              <c:numCache>
                <c:formatCode>General</c:formatCode>
                <c:ptCount val="18"/>
                <c:pt idx="6">
                  <c:v>-37.219574275253386</c:v>
                </c:pt>
                <c:pt idx="7">
                  <c:v>-53.349870341163722</c:v>
                </c:pt>
                <c:pt idx="8">
                  <c:v>-37.561899776105498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'i-v'!$E$40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'i-v'!$A$41:$A$58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</c:strCache>
            </c:strRef>
          </c:cat>
          <c:val>
            <c:numRef>
              <c:f>'i-v'!$E$41:$E$58</c:f>
              <c:numCache>
                <c:formatCode>General</c:formatCode>
                <c:ptCount val="18"/>
                <c:pt idx="9">
                  <c:v>-39.458151760874848</c:v>
                </c:pt>
                <c:pt idx="10">
                  <c:v>-41.762257538282725</c:v>
                </c:pt>
                <c:pt idx="11">
                  <c:v>-46.910935093365048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'i-v'!$F$40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'i-v'!$A$41:$A$58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</c:strCache>
            </c:strRef>
          </c:cat>
          <c:val>
            <c:numRef>
              <c:f>'i-v'!$F$41:$F$58</c:f>
              <c:numCache>
                <c:formatCode>General</c:formatCode>
                <c:ptCount val="18"/>
                <c:pt idx="12">
                  <c:v>-43.521234315068028</c:v>
                </c:pt>
                <c:pt idx="13">
                  <c:v>-39.935079232832599</c:v>
                </c:pt>
                <c:pt idx="14">
                  <c:v>-44.675030844621979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'i-v'!$G$40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'i-v'!$A$41:$A$58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</c:strCache>
            </c:strRef>
          </c:cat>
          <c:val>
            <c:numRef>
              <c:f>'i-v'!$G$41:$G$58</c:f>
              <c:numCache>
                <c:formatCode>General</c:formatCode>
                <c:ptCount val="18"/>
                <c:pt idx="15">
                  <c:v>-40.729571753380561</c:v>
                </c:pt>
                <c:pt idx="16">
                  <c:v>-43.58865743397638</c:v>
                </c:pt>
                <c:pt idx="17">
                  <c:v>-43.813115205165673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312336"/>
        <c:axId val="301312896"/>
      </c:lineChart>
      <c:catAx>
        <c:axId val="3013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312896"/>
        <c:crosses val="autoZero"/>
        <c:auto val="1"/>
        <c:lblAlgn val="ctr"/>
        <c:lblOffset val="100"/>
        <c:noMultiLvlLbl val="0"/>
      </c:catAx>
      <c:valAx>
        <c:axId val="3013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3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nu = -10log(mu^2/sigma/^2) for thickness Wafer2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'i-v'!$T$40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'i-v'!$S$41:$S$58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</c:strCache>
            </c:strRef>
          </c:cat>
          <c:val>
            <c:numRef>
              <c:f>'i-v'!$T$41:$T$58</c:f>
              <c:numCache>
                <c:formatCode>General</c:formatCode>
                <c:ptCount val="18"/>
                <c:pt idx="0">
                  <c:v>37.908878959492249</c:v>
                </c:pt>
                <c:pt idx="1">
                  <c:v>43.867647300417779</c:v>
                </c:pt>
                <c:pt idx="2">
                  <c:v>35.302549918347182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'i-v'!$U$40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'i-v'!$S$41:$S$58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</c:strCache>
            </c:strRef>
          </c:cat>
          <c:val>
            <c:numRef>
              <c:f>'i-v'!$U$41:$U$58</c:f>
              <c:numCache>
                <c:formatCode>General</c:formatCode>
                <c:ptCount val="18"/>
                <c:pt idx="3">
                  <c:v>37.875600070550099</c:v>
                </c:pt>
                <c:pt idx="4">
                  <c:v>36.716864493451858</c:v>
                </c:pt>
                <c:pt idx="5">
                  <c:v>42.486611614255231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'i-v'!$V$40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'i-v'!$S$41:$S$58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</c:strCache>
            </c:strRef>
          </c:cat>
          <c:val>
            <c:numRef>
              <c:f>'i-v'!$V$41:$V$58</c:f>
              <c:numCache>
                <c:formatCode>General</c:formatCode>
                <c:ptCount val="18"/>
                <c:pt idx="6">
                  <c:v>37.89273926883974</c:v>
                </c:pt>
                <c:pt idx="7">
                  <c:v>39.090354610549817</c:v>
                </c:pt>
                <c:pt idx="8">
                  <c:v>40.095982298867646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'i-v'!$W$40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'i-v'!$S$41:$S$58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</c:strCache>
            </c:strRef>
          </c:cat>
          <c:val>
            <c:numRef>
              <c:f>'i-v'!$W$41:$W$58</c:f>
              <c:numCache>
                <c:formatCode>General</c:formatCode>
                <c:ptCount val="18"/>
                <c:pt idx="9">
                  <c:v>41.409679689453533</c:v>
                </c:pt>
                <c:pt idx="10">
                  <c:v>38.026830910311084</c:v>
                </c:pt>
                <c:pt idx="11">
                  <c:v>37.642565578492572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'i-v'!$X$40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'i-v'!$S$41:$S$58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</c:strCache>
            </c:strRef>
          </c:cat>
          <c:val>
            <c:numRef>
              <c:f>'i-v'!$X$41:$X$58</c:f>
              <c:numCache>
                <c:formatCode>General</c:formatCode>
                <c:ptCount val="18"/>
                <c:pt idx="12">
                  <c:v>37.068280972073978</c:v>
                </c:pt>
                <c:pt idx="13">
                  <c:v>42.580316252162653</c:v>
                </c:pt>
                <c:pt idx="14">
                  <c:v>37.430478954020565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'i-v'!$Y$40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'i-v'!$S$41:$S$58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</c:strCache>
            </c:strRef>
          </c:cat>
          <c:val>
            <c:numRef>
              <c:f>'i-v'!$Y$41:$Y$58</c:f>
              <c:numCache>
                <c:formatCode>General</c:formatCode>
                <c:ptCount val="18"/>
                <c:pt idx="15">
                  <c:v>38.869916008901662</c:v>
                </c:pt>
                <c:pt idx="16">
                  <c:v>41.840748546068191</c:v>
                </c:pt>
                <c:pt idx="17">
                  <c:v>36.368411623287351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318496"/>
        <c:axId val="301319056"/>
      </c:lineChart>
      <c:catAx>
        <c:axId val="3013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319056"/>
        <c:crosses val="autoZero"/>
        <c:auto val="1"/>
        <c:lblAlgn val="ctr"/>
        <c:lblOffset val="100"/>
        <c:noMultiLvlLbl val="0"/>
      </c:catAx>
      <c:valAx>
        <c:axId val="3013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3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251583</xdr:colOff>
      <xdr:row>1</xdr:row>
      <xdr:rowOff>62753</xdr:rowOff>
    </xdr:from>
    <xdr:to>
      <xdr:col>18</xdr:col>
      <xdr:colOff>408509</xdr:colOff>
      <xdr:row>24</xdr:row>
      <xdr:rowOff>34648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6783" y="268941"/>
          <a:ext cx="3814526" cy="4714225"/>
        </a:xfrm>
        <a:prstGeom prst="rect">
          <a:avLst/>
        </a:prstGeom>
      </xdr:spPr>
    </xdr:pic>
    <xdr:clientData/>
  </xdr:twoCellAnchor>
  <xdr:twoCellAnchor editAs="oneCell">
    <xdr:from>
      <xdr:col>18</xdr:col>
      <xdr:colOff>463745</xdr:colOff>
      <xdr:row>0</xdr:row>
      <xdr:rowOff>134471</xdr:rowOff>
    </xdr:from>
    <xdr:to>
      <xdr:col>25</xdr:col>
      <xdr:colOff>448235</xdr:colOff>
      <xdr:row>24</xdr:row>
      <xdr:rowOff>204225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6545" y="134471"/>
          <a:ext cx="4251690" cy="5018272"/>
        </a:xfrm>
        <a:prstGeom prst="rect">
          <a:avLst/>
        </a:prstGeom>
      </xdr:spPr>
    </xdr:pic>
    <xdr:clientData/>
  </xdr:twoCellAnchor>
  <xdr:twoCellAnchor editAs="oneCell">
    <xdr:from>
      <xdr:col>12</xdr:col>
      <xdr:colOff>567798</xdr:colOff>
      <xdr:row>20</xdr:row>
      <xdr:rowOff>134470</xdr:rowOff>
    </xdr:from>
    <xdr:to>
      <xdr:col>20</xdr:col>
      <xdr:colOff>466165</xdr:colOff>
      <xdr:row>33</xdr:row>
      <xdr:rowOff>180029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82998" y="4258235"/>
          <a:ext cx="4775167" cy="2726006"/>
        </a:xfrm>
        <a:prstGeom prst="rect">
          <a:avLst/>
        </a:prstGeom>
      </xdr:spPr>
    </xdr:pic>
    <xdr:clientData/>
  </xdr:twoCellAnchor>
  <xdr:twoCellAnchor editAs="oneCell">
    <xdr:from>
      <xdr:col>0</xdr:col>
      <xdr:colOff>89647</xdr:colOff>
      <xdr:row>0</xdr:row>
      <xdr:rowOff>0</xdr:rowOff>
    </xdr:from>
    <xdr:to>
      <xdr:col>6</xdr:col>
      <xdr:colOff>12999</xdr:colOff>
      <xdr:row>30</xdr:row>
      <xdr:rowOff>42924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647" y="0"/>
          <a:ext cx="3580952" cy="62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412377</xdr:colOff>
      <xdr:row>4</xdr:row>
      <xdr:rowOff>26895</xdr:rowOff>
    </xdr:from>
    <xdr:to>
      <xdr:col>12</xdr:col>
      <xdr:colOff>92920</xdr:colOff>
      <xdr:row>29</xdr:row>
      <xdr:rowOff>44824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60377" y="851648"/>
          <a:ext cx="3947743" cy="5172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0</xdr:row>
      <xdr:rowOff>0</xdr:rowOff>
    </xdr:from>
    <xdr:to>
      <xdr:col>17</xdr:col>
      <xdr:colOff>355046</xdr:colOff>
      <xdr:row>22</xdr:row>
      <xdr:rowOff>180325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3720" y="0"/>
          <a:ext cx="3814526" cy="4714225"/>
        </a:xfrm>
        <a:prstGeom prst="rect">
          <a:avLst/>
        </a:prstGeom>
      </xdr:spPr>
    </xdr:pic>
    <xdr:clientData/>
  </xdr:twoCellAnchor>
  <xdr:twoCellAnchor editAs="oneCell">
    <xdr:from>
      <xdr:col>10</xdr:col>
      <xdr:colOff>198120</xdr:colOff>
      <xdr:row>19</xdr:row>
      <xdr:rowOff>106680</xdr:rowOff>
    </xdr:from>
    <xdr:to>
      <xdr:col>18</xdr:col>
      <xdr:colOff>96487</xdr:colOff>
      <xdr:row>32</xdr:row>
      <xdr:rowOff>150446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4120" y="4015740"/>
          <a:ext cx="4775167" cy="27260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190500</xdr:colOff>
      <xdr:row>2</xdr:row>
      <xdr:rowOff>91440</xdr:rowOff>
    </xdr:from>
    <xdr:to>
      <xdr:col>19</xdr:col>
      <xdr:colOff>174990</xdr:colOff>
      <xdr:row>26</xdr:row>
      <xdr:rowOff>164332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0" y="502920"/>
          <a:ext cx="4251690" cy="50182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118783</xdr:colOff>
      <xdr:row>0</xdr:row>
      <xdr:rowOff>0</xdr:rowOff>
    </xdr:from>
    <xdr:to>
      <xdr:col>25</xdr:col>
      <xdr:colOff>596088</xdr:colOff>
      <xdr:row>20</xdr:row>
      <xdr:rowOff>85507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42154" y="0"/>
          <a:ext cx="2306105" cy="4037021"/>
        </a:xfrm>
        <a:prstGeom prst="rect">
          <a:avLst/>
        </a:prstGeom>
      </xdr:spPr>
    </xdr:pic>
    <xdr:clientData/>
  </xdr:twoCellAnchor>
  <xdr:twoCellAnchor>
    <xdr:from>
      <xdr:col>9</xdr:col>
      <xdr:colOff>437222</xdr:colOff>
      <xdr:row>64</xdr:row>
      <xdr:rowOff>174171</xdr:rowOff>
    </xdr:from>
    <xdr:to>
      <xdr:col>21</xdr:col>
      <xdr:colOff>308001</xdr:colOff>
      <xdr:row>82</xdr:row>
      <xdr:rowOff>116541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439910</xdr:colOff>
      <xdr:row>82</xdr:row>
      <xdr:rowOff>79401</xdr:rowOff>
    </xdr:from>
    <xdr:to>
      <xdr:col>21</xdr:col>
      <xdr:colOff>271502</xdr:colOff>
      <xdr:row>101</xdr:row>
      <xdr:rowOff>182494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430304</xdr:colOff>
      <xdr:row>0</xdr:row>
      <xdr:rowOff>0</xdr:rowOff>
    </xdr:from>
    <xdr:to>
      <xdr:col>36</xdr:col>
      <xdr:colOff>467060</xdr:colOff>
      <xdr:row>21</xdr:row>
      <xdr:rowOff>130885</xdr:rowOff>
    </xdr:to>
    <xdr:pic>
      <xdr:nvPicPr>
        <xdr:cNvPr id="11" name="圖片 10" descr="https://scontent.ftpe7-3.fna.fbcdn.net/v/t1.15752-9/60154817_1496391347163170_5518975646136532992_n.png?_nc_cat=108&amp;_nc_ht=scontent.ftpe7-3.fna&amp;oh=8eb7097afd26220ac570a0460f973d59&amp;oe=5D5D26A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6328" y="0"/>
          <a:ext cx="7961556" cy="4299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498172</xdr:colOff>
      <xdr:row>77</xdr:row>
      <xdr:rowOff>98728</xdr:rowOff>
    </xdr:from>
    <xdr:to>
      <xdr:col>26</xdr:col>
      <xdr:colOff>376232</xdr:colOff>
      <xdr:row>96</xdr:row>
      <xdr:rowOff>97403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306435</xdr:colOff>
      <xdr:row>58</xdr:row>
      <xdr:rowOff>197228</xdr:rowOff>
    </xdr:from>
    <xdr:to>
      <xdr:col>26</xdr:col>
      <xdr:colOff>605704</xdr:colOff>
      <xdr:row>77</xdr:row>
      <xdr:rowOff>166142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9"/>
  <sheetViews>
    <sheetView zoomScale="85" zoomScaleNormal="85" workbookViewId="0">
      <selection activeCell="H32" sqref="H32"/>
    </sheetView>
  </sheetViews>
  <sheetFormatPr defaultRowHeight="16.2" x14ac:dyDescent="0.3"/>
  <sheetData>
    <row r="29" spans="12:12" x14ac:dyDescent="0.3">
      <c r="L29">
        <f>-10*LOG(1/9*36)</f>
        <v>-6.0205999132796242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K3" sqref="K3"/>
    </sheetView>
  </sheetViews>
  <sheetFormatPr defaultRowHeight="16.2" x14ac:dyDescent="0.3"/>
  <sheetData>
    <row r="1" spans="1:11" x14ac:dyDescent="0.3">
      <c r="A1" s="46" t="s">
        <v>0</v>
      </c>
      <c r="B1" s="48" t="s">
        <v>1</v>
      </c>
      <c r="C1" s="49"/>
      <c r="D1" s="50"/>
      <c r="E1" s="48" t="s">
        <v>5</v>
      </c>
      <c r="F1" s="49"/>
      <c r="G1" s="50"/>
      <c r="H1" s="48" t="s">
        <v>6</v>
      </c>
      <c r="I1" s="49"/>
      <c r="J1" s="50"/>
      <c r="K1" t="s">
        <v>7</v>
      </c>
    </row>
    <row r="2" spans="1:11" x14ac:dyDescent="0.3">
      <c r="A2" s="47"/>
      <c r="B2" s="2" t="s">
        <v>2</v>
      </c>
      <c r="C2" s="1" t="s">
        <v>3</v>
      </c>
      <c r="D2" s="3" t="s">
        <v>4</v>
      </c>
      <c r="E2" s="2" t="s">
        <v>2</v>
      </c>
      <c r="F2" s="1" t="s">
        <v>3</v>
      </c>
      <c r="G2" s="3" t="s">
        <v>4</v>
      </c>
      <c r="H2" s="2" t="s">
        <v>2</v>
      </c>
      <c r="I2" s="1" t="s">
        <v>3</v>
      </c>
      <c r="J2" s="3" t="s">
        <v>4</v>
      </c>
    </row>
    <row r="3" spans="1:11" x14ac:dyDescent="0.3">
      <c r="A3" s="7">
        <v>1</v>
      </c>
      <c r="B3" s="2">
        <v>1</v>
      </c>
      <c r="C3" s="1">
        <v>0</v>
      </c>
      <c r="D3" s="3">
        <v>1</v>
      </c>
      <c r="E3" s="2">
        <v>2</v>
      </c>
      <c r="F3" s="1">
        <v>0</v>
      </c>
      <c r="G3" s="3">
        <v>0</v>
      </c>
      <c r="H3" s="2">
        <v>1</v>
      </c>
      <c r="I3" s="1">
        <v>1</v>
      </c>
      <c r="J3" s="3">
        <v>0</v>
      </c>
      <c r="K3">
        <f>-10*LOG((B3^21+C3^2+D3^2+H3^2+I3^2+J3^2)/6)</f>
        <v>1.7609125905568126</v>
      </c>
    </row>
    <row r="4" spans="1:11" x14ac:dyDescent="0.3">
      <c r="A4" s="7">
        <v>2</v>
      </c>
      <c r="B4" s="2">
        <v>1</v>
      </c>
      <c r="C4" s="1">
        <v>2</v>
      </c>
      <c r="D4" s="3">
        <v>8</v>
      </c>
      <c r="E4" s="2">
        <v>180</v>
      </c>
      <c r="F4" s="1">
        <v>5</v>
      </c>
      <c r="G4" s="3">
        <v>0</v>
      </c>
      <c r="H4" s="2">
        <v>126</v>
      </c>
      <c r="I4" s="1">
        <v>3</v>
      </c>
      <c r="J4" s="3">
        <v>1</v>
      </c>
      <c r="K4">
        <f t="shared" ref="K4:K20" si="0">-10*LOG((B4^21+C4^2+D4^2+H4^2+I4^2+J4^2)/6)</f>
        <v>-34.247455581458858</v>
      </c>
    </row>
    <row r="5" spans="1:11" x14ac:dyDescent="0.3">
      <c r="A5" s="7">
        <v>3</v>
      </c>
      <c r="B5" s="2">
        <v>3</v>
      </c>
      <c r="C5" s="1">
        <v>35</v>
      </c>
      <c r="D5" s="3">
        <v>106</v>
      </c>
      <c r="E5" s="2">
        <v>360</v>
      </c>
      <c r="F5" s="1">
        <v>38</v>
      </c>
      <c r="G5" s="3">
        <v>135</v>
      </c>
      <c r="H5" s="2">
        <v>315</v>
      </c>
      <c r="I5" s="1">
        <v>50</v>
      </c>
      <c r="J5" s="3">
        <v>180</v>
      </c>
      <c r="K5">
        <f t="shared" si="0"/>
        <v>-92.414011846657203</v>
      </c>
    </row>
    <row r="6" spans="1:11" x14ac:dyDescent="0.3">
      <c r="A6" s="7">
        <v>4</v>
      </c>
      <c r="B6" s="2">
        <v>6</v>
      </c>
      <c r="C6" s="1">
        <v>15</v>
      </c>
      <c r="D6" s="3">
        <v>6</v>
      </c>
      <c r="E6" s="2">
        <v>17</v>
      </c>
      <c r="F6" s="1">
        <v>20</v>
      </c>
      <c r="G6" s="3">
        <v>16</v>
      </c>
      <c r="H6" s="2">
        <v>15</v>
      </c>
      <c r="I6" s="1">
        <v>40</v>
      </c>
      <c r="J6" s="3">
        <v>18</v>
      </c>
      <c r="K6">
        <f t="shared" si="0"/>
        <v>-155.6302500767292</v>
      </c>
    </row>
    <row r="7" spans="1:11" x14ac:dyDescent="0.3">
      <c r="A7" s="7">
        <v>5</v>
      </c>
      <c r="B7" s="2">
        <v>1720</v>
      </c>
      <c r="C7" s="1">
        <v>1980</v>
      </c>
      <c r="D7" s="3">
        <v>2000</v>
      </c>
      <c r="E7" s="2">
        <v>487</v>
      </c>
      <c r="F7" s="1">
        <v>810</v>
      </c>
      <c r="G7" s="3">
        <v>400</v>
      </c>
      <c r="H7" s="2">
        <v>2020</v>
      </c>
      <c r="I7" s="1">
        <v>360</v>
      </c>
      <c r="J7" s="3">
        <v>13</v>
      </c>
      <c r="K7">
        <f t="shared" si="0"/>
        <v>-671.67946134674878</v>
      </c>
    </row>
    <row r="8" spans="1:11" x14ac:dyDescent="0.3">
      <c r="A8" s="7">
        <v>6</v>
      </c>
      <c r="B8" s="2">
        <v>135</v>
      </c>
      <c r="C8" s="1">
        <v>360</v>
      </c>
      <c r="D8" s="3">
        <v>1620</v>
      </c>
      <c r="E8" s="2">
        <v>2430</v>
      </c>
      <c r="F8" s="1">
        <v>207</v>
      </c>
      <c r="G8" s="3">
        <v>2</v>
      </c>
      <c r="H8" s="2">
        <v>2500</v>
      </c>
      <c r="I8" s="1">
        <v>270</v>
      </c>
      <c r="J8" s="3">
        <v>35</v>
      </c>
      <c r="K8">
        <f t="shared" si="0"/>
        <v>-439.58857888011488</v>
      </c>
    </row>
    <row r="9" spans="1:11" x14ac:dyDescent="0.3">
      <c r="A9" s="7">
        <v>7</v>
      </c>
      <c r="B9" s="2">
        <v>360</v>
      </c>
      <c r="C9" s="1">
        <v>810</v>
      </c>
      <c r="D9" s="3">
        <v>1215</v>
      </c>
      <c r="E9" s="2">
        <v>1620</v>
      </c>
      <c r="F9" s="1">
        <v>117</v>
      </c>
      <c r="G9" s="3">
        <v>30</v>
      </c>
      <c r="H9" s="2">
        <v>1800</v>
      </c>
      <c r="I9" s="1">
        <v>720</v>
      </c>
      <c r="J9" s="3">
        <v>315</v>
      </c>
      <c r="K9">
        <f t="shared" si="0"/>
        <v>-529.04201265729387</v>
      </c>
    </row>
    <row r="10" spans="1:11" x14ac:dyDescent="0.3">
      <c r="A10" s="7">
        <v>8</v>
      </c>
      <c r="B10" s="2">
        <v>270</v>
      </c>
      <c r="C10" s="1">
        <v>2730</v>
      </c>
      <c r="D10" s="3">
        <v>5000</v>
      </c>
      <c r="E10" s="2">
        <v>360</v>
      </c>
      <c r="F10" s="1">
        <v>1</v>
      </c>
      <c r="G10" s="3">
        <v>2</v>
      </c>
      <c r="H10" s="2">
        <v>9999</v>
      </c>
      <c r="I10" s="1">
        <v>225</v>
      </c>
      <c r="J10" s="3">
        <v>1</v>
      </c>
      <c r="K10">
        <f t="shared" si="0"/>
        <v>-502.80487796955094</v>
      </c>
    </row>
    <row r="11" spans="1:11" x14ac:dyDescent="0.3">
      <c r="A11" s="7">
        <v>9</v>
      </c>
      <c r="B11" s="2">
        <v>5000</v>
      </c>
      <c r="C11" s="1">
        <v>1000</v>
      </c>
      <c r="D11" s="3">
        <v>1000</v>
      </c>
      <c r="E11" s="2">
        <v>3000</v>
      </c>
      <c r="F11" s="1">
        <v>1000</v>
      </c>
      <c r="G11" s="3">
        <v>1000</v>
      </c>
      <c r="H11" s="2">
        <v>3000</v>
      </c>
      <c r="I11" s="1">
        <v>2800</v>
      </c>
      <c r="J11" s="3">
        <v>2000</v>
      </c>
      <c r="K11">
        <f t="shared" si="0"/>
        <v>-769.00218840672756</v>
      </c>
    </row>
    <row r="12" spans="1:11" x14ac:dyDescent="0.3">
      <c r="A12" s="7">
        <v>10</v>
      </c>
      <c r="B12" s="2">
        <v>3</v>
      </c>
      <c r="C12" s="1">
        <v>0</v>
      </c>
      <c r="D12" s="3">
        <v>0</v>
      </c>
      <c r="E12" s="2">
        <v>3</v>
      </c>
      <c r="F12" s="1">
        <v>0</v>
      </c>
      <c r="G12" s="3">
        <v>0</v>
      </c>
      <c r="H12" s="2">
        <v>1</v>
      </c>
      <c r="I12" s="1">
        <v>0</v>
      </c>
      <c r="J12" s="3">
        <v>1</v>
      </c>
      <c r="K12">
        <f t="shared" si="0"/>
        <v>-92.413950988123034</v>
      </c>
    </row>
    <row r="13" spans="1:11" x14ac:dyDescent="0.3">
      <c r="A13" s="7">
        <v>11</v>
      </c>
      <c r="B13" s="2">
        <v>1</v>
      </c>
      <c r="C13" s="1">
        <v>0</v>
      </c>
      <c r="D13" s="3">
        <v>1</v>
      </c>
      <c r="E13" s="2">
        <v>5</v>
      </c>
      <c r="F13" s="1">
        <v>0</v>
      </c>
      <c r="G13" s="3">
        <v>0</v>
      </c>
      <c r="H13" s="2">
        <v>1</v>
      </c>
      <c r="I13" s="1">
        <v>0</v>
      </c>
      <c r="J13" s="3">
        <v>1</v>
      </c>
      <c r="K13">
        <f t="shared" si="0"/>
        <v>1.7609125905568126</v>
      </c>
    </row>
    <row r="14" spans="1:11" x14ac:dyDescent="0.3">
      <c r="A14" s="7">
        <v>12</v>
      </c>
      <c r="B14" s="2">
        <v>3</v>
      </c>
      <c r="C14" s="1">
        <v>1620</v>
      </c>
      <c r="D14" s="3">
        <v>90</v>
      </c>
      <c r="E14" s="2">
        <v>216</v>
      </c>
      <c r="F14" s="1">
        <v>5</v>
      </c>
      <c r="G14" s="3">
        <v>4</v>
      </c>
      <c r="H14" s="2">
        <v>270</v>
      </c>
      <c r="I14" s="1">
        <v>8</v>
      </c>
      <c r="J14" s="3">
        <v>3</v>
      </c>
      <c r="K14">
        <f t="shared" si="0"/>
        <v>-92.415074104314101</v>
      </c>
    </row>
    <row r="15" spans="1:11" x14ac:dyDescent="0.3">
      <c r="A15" s="7">
        <v>13</v>
      </c>
      <c r="B15" s="2">
        <v>1</v>
      </c>
      <c r="C15" s="1">
        <v>25</v>
      </c>
      <c r="D15" s="3">
        <v>270</v>
      </c>
      <c r="E15" s="2">
        <v>810</v>
      </c>
      <c r="F15" s="1">
        <v>16</v>
      </c>
      <c r="G15" s="3">
        <v>1</v>
      </c>
      <c r="H15" s="2">
        <v>225</v>
      </c>
      <c r="I15" s="1">
        <v>3</v>
      </c>
      <c r="J15" s="3">
        <v>0</v>
      </c>
      <c r="K15">
        <f t="shared" si="0"/>
        <v>-43.158304535304694</v>
      </c>
    </row>
    <row r="16" spans="1:11" x14ac:dyDescent="0.3">
      <c r="A16" s="7">
        <v>14</v>
      </c>
      <c r="B16" s="2">
        <v>3</v>
      </c>
      <c r="C16" s="1">
        <v>21</v>
      </c>
      <c r="D16" s="3">
        <v>162</v>
      </c>
      <c r="E16" s="2">
        <v>90</v>
      </c>
      <c r="F16" s="1">
        <v>6</v>
      </c>
      <c r="G16" s="3">
        <v>1</v>
      </c>
      <c r="H16" s="2">
        <v>63</v>
      </c>
      <c r="I16" s="1">
        <v>15</v>
      </c>
      <c r="J16" s="3">
        <v>39</v>
      </c>
      <c r="K16">
        <f t="shared" si="0"/>
        <v>-92.413964439151471</v>
      </c>
    </row>
    <row r="17" spans="1:11" x14ac:dyDescent="0.3">
      <c r="A17" s="7">
        <v>15</v>
      </c>
      <c r="B17" s="2">
        <v>450</v>
      </c>
      <c r="C17" s="1">
        <v>1200</v>
      </c>
      <c r="D17" s="3">
        <v>1800</v>
      </c>
      <c r="E17" s="2">
        <v>2530</v>
      </c>
      <c r="F17" s="1">
        <v>2080</v>
      </c>
      <c r="G17" s="3">
        <v>2080</v>
      </c>
      <c r="H17" s="2">
        <v>1890</v>
      </c>
      <c r="I17" s="1">
        <v>180</v>
      </c>
      <c r="J17" s="3">
        <v>25</v>
      </c>
      <c r="K17">
        <f t="shared" si="0"/>
        <v>-549.39311538898573</v>
      </c>
    </row>
    <row r="18" spans="1:11" x14ac:dyDescent="0.3">
      <c r="A18" s="7">
        <v>16</v>
      </c>
      <c r="B18" s="2">
        <v>5</v>
      </c>
      <c r="C18" s="1">
        <v>6</v>
      </c>
      <c r="D18" s="3">
        <v>40</v>
      </c>
      <c r="E18" s="2">
        <v>54</v>
      </c>
      <c r="F18" s="1">
        <v>0</v>
      </c>
      <c r="G18" s="3">
        <v>8</v>
      </c>
      <c r="H18" s="2">
        <v>14</v>
      </c>
      <c r="I18" s="1">
        <v>1</v>
      </c>
      <c r="J18" s="3">
        <v>1</v>
      </c>
      <c r="K18">
        <f t="shared" si="0"/>
        <v>-139.00218840674421</v>
      </c>
    </row>
    <row r="19" spans="1:11" x14ac:dyDescent="0.3">
      <c r="A19" s="7">
        <v>17</v>
      </c>
      <c r="B19" s="2">
        <v>1200</v>
      </c>
      <c r="C19" s="1">
        <v>3500</v>
      </c>
      <c r="D19" s="3">
        <v>3500</v>
      </c>
      <c r="E19" s="2">
        <v>1000</v>
      </c>
      <c r="F19" s="1">
        <v>3</v>
      </c>
      <c r="G19" s="3">
        <v>1</v>
      </c>
      <c r="H19" s="2">
        <v>9999</v>
      </c>
      <c r="I19" s="1">
        <v>600</v>
      </c>
      <c r="J19" s="3">
        <v>8</v>
      </c>
      <c r="K19">
        <f t="shared" si="0"/>
        <v>-638.84654916616478</v>
      </c>
    </row>
    <row r="20" spans="1:11" ht="16.8" thickBot="1" x14ac:dyDescent="0.35">
      <c r="A20" s="8">
        <v>18</v>
      </c>
      <c r="B20" s="4">
        <v>8000</v>
      </c>
      <c r="C20" s="5">
        <v>2500</v>
      </c>
      <c r="D20" s="6">
        <v>3500</v>
      </c>
      <c r="E20" s="4">
        <v>5000</v>
      </c>
      <c r="F20" s="5">
        <v>1000</v>
      </c>
      <c r="G20" s="6">
        <v>1000</v>
      </c>
      <c r="H20" s="4">
        <v>5000</v>
      </c>
      <c r="I20" s="5">
        <v>2000</v>
      </c>
      <c r="J20" s="6">
        <v>2000</v>
      </c>
      <c r="K20">
        <f t="shared" si="0"/>
        <v>-811.86738476447181</v>
      </c>
    </row>
  </sheetData>
  <mergeCells count="4">
    <mergeCell ref="A1:A2"/>
    <mergeCell ref="B1:D1"/>
    <mergeCell ref="E1:G1"/>
    <mergeCell ref="H1:J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55" zoomScaleNormal="55" workbookViewId="0">
      <selection activeCell="L9" sqref="L9"/>
    </sheetView>
  </sheetViews>
  <sheetFormatPr defaultRowHeight="16.2" x14ac:dyDescent="0.3"/>
  <sheetData>
    <row r="1" spans="1:13" x14ac:dyDescent="0.3">
      <c r="A1" s="46" t="s">
        <v>0</v>
      </c>
      <c r="B1" s="48" t="s">
        <v>1</v>
      </c>
      <c r="C1" s="49"/>
      <c r="D1" s="50"/>
      <c r="E1" s="48" t="s">
        <v>5</v>
      </c>
      <c r="F1" s="49"/>
      <c r="G1" s="50"/>
      <c r="H1" s="48" t="s">
        <v>6</v>
      </c>
      <c r="I1" s="49"/>
      <c r="J1" s="50"/>
      <c r="K1" t="s">
        <v>8</v>
      </c>
      <c r="L1" t="s">
        <v>9</v>
      </c>
      <c r="M1" t="s">
        <v>10</v>
      </c>
    </row>
    <row r="2" spans="1:13" x14ac:dyDescent="0.3">
      <c r="A2" s="47"/>
      <c r="B2" s="2" t="s">
        <v>2</v>
      </c>
      <c r="C2" s="1" t="s">
        <v>3</v>
      </c>
      <c r="D2" s="3" t="s">
        <v>4</v>
      </c>
      <c r="E2" s="2" t="s">
        <v>2</v>
      </c>
      <c r="F2" s="1" t="s">
        <v>3</v>
      </c>
      <c r="G2" s="3" t="s">
        <v>4</v>
      </c>
      <c r="H2" s="2" t="s">
        <v>2</v>
      </c>
      <c r="I2" s="1" t="s">
        <v>3</v>
      </c>
      <c r="J2" s="3" t="s">
        <v>4</v>
      </c>
    </row>
    <row r="3" spans="1:13" x14ac:dyDescent="0.3">
      <c r="A3" s="7">
        <v>1</v>
      </c>
      <c r="B3" s="2">
        <v>2029</v>
      </c>
      <c r="C3" s="1">
        <v>1975</v>
      </c>
      <c r="D3" s="3">
        <v>1961</v>
      </c>
      <c r="E3" s="2">
        <v>1975</v>
      </c>
      <c r="F3" s="1">
        <v>1934</v>
      </c>
      <c r="G3" s="3">
        <v>1907</v>
      </c>
      <c r="H3" s="2">
        <v>1952</v>
      </c>
      <c r="I3" s="1">
        <v>1941</v>
      </c>
      <c r="J3" s="3">
        <v>1949</v>
      </c>
      <c r="K3">
        <f>1/9*(SUM(B3:J3))</f>
        <v>1958.1111111111111</v>
      </c>
      <c r="L3">
        <f>_xlfn.VAR.S(B3:J3)</f>
        <v>1151.3611111111109</v>
      </c>
    </row>
    <row r="4" spans="1:13" x14ac:dyDescent="0.3">
      <c r="A4" s="7">
        <v>2</v>
      </c>
      <c r="B4" s="2">
        <v>5375</v>
      </c>
      <c r="C4" s="1">
        <v>5191</v>
      </c>
      <c r="D4" s="3">
        <v>5242</v>
      </c>
      <c r="E4" s="2">
        <v>5201</v>
      </c>
      <c r="F4" s="1">
        <v>5254</v>
      </c>
      <c r="G4" s="3">
        <v>5309</v>
      </c>
      <c r="H4" s="2">
        <v>5323</v>
      </c>
      <c r="I4" s="1">
        <v>5307</v>
      </c>
      <c r="J4" s="3">
        <v>5091</v>
      </c>
    </row>
    <row r="5" spans="1:13" x14ac:dyDescent="0.3">
      <c r="A5" s="7">
        <v>3</v>
      </c>
      <c r="B5" s="2">
        <v>5989</v>
      </c>
      <c r="C5" s="1">
        <v>5894</v>
      </c>
      <c r="D5" s="3">
        <v>5874</v>
      </c>
      <c r="E5" s="2">
        <v>6152</v>
      </c>
      <c r="F5" s="1">
        <v>5910</v>
      </c>
      <c r="G5" s="3">
        <v>5886</v>
      </c>
      <c r="H5" s="2">
        <v>6077</v>
      </c>
      <c r="I5" s="1">
        <v>5943</v>
      </c>
      <c r="J5" s="3">
        <v>5962</v>
      </c>
    </row>
    <row r="6" spans="1:13" x14ac:dyDescent="0.3">
      <c r="A6" s="7">
        <v>4</v>
      </c>
      <c r="B6" s="2">
        <v>2118</v>
      </c>
      <c r="C6" s="1">
        <v>2109</v>
      </c>
      <c r="D6" s="3">
        <v>2099</v>
      </c>
      <c r="E6" s="2">
        <v>2140</v>
      </c>
      <c r="F6" s="1">
        <v>2125</v>
      </c>
      <c r="G6" s="3">
        <v>2108</v>
      </c>
      <c r="H6" s="2">
        <v>2149</v>
      </c>
      <c r="I6" s="1">
        <v>2130</v>
      </c>
      <c r="J6" s="3">
        <v>2111</v>
      </c>
    </row>
    <row r="7" spans="1:13" x14ac:dyDescent="0.3">
      <c r="A7" s="7">
        <v>5</v>
      </c>
      <c r="B7" s="2">
        <v>4102</v>
      </c>
      <c r="C7" s="1">
        <v>4152</v>
      </c>
      <c r="D7" s="3">
        <v>4174</v>
      </c>
      <c r="E7" s="2">
        <v>4556</v>
      </c>
      <c r="F7" s="1">
        <v>4504</v>
      </c>
      <c r="G7" s="3">
        <v>4560</v>
      </c>
      <c r="H7" s="2">
        <v>5031</v>
      </c>
      <c r="I7" s="1">
        <v>5040</v>
      </c>
      <c r="J7" s="3">
        <v>5032</v>
      </c>
    </row>
    <row r="8" spans="1:13" x14ac:dyDescent="0.3">
      <c r="A8" s="7">
        <v>6</v>
      </c>
      <c r="B8" s="2">
        <v>3022</v>
      </c>
      <c r="C8" s="1">
        <v>2932</v>
      </c>
      <c r="D8" s="3">
        <v>2913</v>
      </c>
      <c r="E8" s="2">
        <v>2833</v>
      </c>
      <c r="F8" s="1">
        <v>2837</v>
      </c>
      <c r="G8" s="3">
        <v>2828</v>
      </c>
      <c r="H8" s="2">
        <v>2934</v>
      </c>
      <c r="I8" s="1">
        <v>2875</v>
      </c>
      <c r="J8" s="3">
        <v>2841</v>
      </c>
    </row>
    <row r="9" spans="1:13" x14ac:dyDescent="0.3">
      <c r="A9" s="7">
        <v>7</v>
      </c>
      <c r="B9" s="2">
        <v>3030</v>
      </c>
      <c r="C9" s="1">
        <v>3042</v>
      </c>
      <c r="D9" s="3">
        <v>3028</v>
      </c>
      <c r="E9" s="2">
        <v>3486</v>
      </c>
      <c r="F9" s="1">
        <v>3333</v>
      </c>
      <c r="G9" s="3">
        <v>3389</v>
      </c>
      <c r="H9" s="2">
        <v>3709</v>
      </c>
      <c r="I9" s="1">
        <v>3671</v>
      </c>
      <c r="J9" s="3">
        <v>3687</v>
      </c>
    </row>
    <row r="10" spans="1:13" x14ac:dyDescent="0.3">
      <c r="A10" s="7">
        <v>8</v>
      </c>
      <c r="B10" s="2">
        <v>4707</v>
      </c>
      <c r="C10" s="1">
        <v>4472</v>
      </c>
      <c r="D10" s="3">
        <v>4336</v>
      </c>
      <c r="E10" s="2">
        <v>4407</v>
      </c>
      <c r="F10" s="1">
        <v>4156</v>
      </c>
      <c r="G10" s="3">
        <v>4094</v>
      </c>
      <c r="H10" s="2">
        <v>5073</v>
      </c>
      <c r="I10" s="1">
        <v>4898</v>
      </c>
      <c r="J10" s="3">
        <v>45989</v>
      </c>
    </row>
    <row r="11" spans="1:13" x14ac:dyDescent="0.3">
      <c r="A11" s="7">
        <v>9</v>
      </c>
      <c r="B11" s="2">
        <v>3859</v>
      </c>
      <c r="C11" s="1">
        <v>3822</v>
      </c>
      <c r="D11" s="3">
        <v>3850</v>
      </c>
      <c r="E11" s="2">
        <v>3871</v>
      </c>
      <c r="F11" s="1">
        <v>3922</v>
      </c>
      <c r="G11" s="3">
        <v>3904</v>
      </c>
      <c r="H11" s="2">
        <v>4110</v>
      </c>
      <c r="I11" s="1">
        <v>4067</v>
      </c>
      <c r="J11" s="3">
        <v>4110</v>
      </c>
    </row>
    <row r="12" spans="1:13" x14ac:dyDescent="0.3">
      <c r="A12" s="7">
        <v>10</v>
      </c>
      <c r="B12" s="2">
        <v>3227</v>
      </c>
      <c r="C12" s="1">
        <v>3205</v>
      </c>
      <c r="D12" s="3">
        <v>3242</v>
      </c>
      <c r="E12" s="2">
        <v>3468</v>
      </c>
      <c r="F12" s="1">
        <v>3450</v>
      </c>
      <c r="G12" s="3">
        <v>3420</v>
      </c>
      <c r="H12" s="2">
        <v>3599</v>
      </c>
      <c r="I12" s="1">
        <v>3591</v>
      </c>
      <c r="J12" s="3">
        <v>3535</v>
      </c>
    </row>
    <row r="13" spans="1:13" x14ac:dyDescent="0.3">
      <c r="A13" s="7">
        <v>11</v>
      </c>
      <c r="B13" s="2">
        <v>2521</v>
      </c>
      <c r="C13" s="1">
        <v>2499</v>
      </c>
      <c r="D13" s="3">
        <v>2499</v>
      </c>
      <c r="E13" s="2">
        <v>2576</v>
      </c>
      <c r="F13" s="1">
        <v>2537</v>
      </c>
      <c r="G13" s="3">
        <v>2512</v>
      </c>
      <c r="H13" s="2">
        <v>2551</v>
      </c>
      <c r="I13" s="1">
        <v>2552</v>
      </c>
      <c r="J13" s="3">
        <v>2570</v>
      </c>
    </row>
    <row r="14" spans="1:13" x14ac:dyDescent="0.3">
      <c r="A14" s="7">
        <v>12</v>
      </c>
      <c r="B14" s="2">
        <v>5921</v>
      </c>
      <c r="C14" s="1">
        <v>5766</v>
      </c>
      <c r="D14" s="3">
        <v>5844</v>
      </c>
      <c r="E14" s="2">
        <v>5780</v>
      </c>
      <c r="F14" s="1">
        <v>5695</v>
      </c>
      <c r="G14" s="3">
        <v>5814</v>
      </c>
      <c r="H14" s="2">
        <v>5691</v>
      </c>
      <c r="I14" s="1">
        <v>5777</v>
      </c>
      <c r="J14" s="3">
        <v>5743</v>
      </c>
    </row>
    <row r="15" spans="1:13" x14ac:dyDescent="0.3">
      <c r="A15" s="7">
        <v>13</v>
      </c>
      <c r="B15" s="2">
        <v>2792</v>
      </c>
      <c r="C15" s="1">
        <v>2752</v>
      </c>
      <c r="D15" s="3">
        <v>2716</v>
      </c>
      <c r="E15" s="2">
        <v>2684</v>
      </c>
      <c r="F15" s="1">
        <v>2635</v>
      </c>
      <c r="G15" s="3">
        <v>2606</v>
      </c>
      <c r="H15" s="2">
        <v>2765</v>
      </c>
      <c r="I15" s="1">
        <v>2786</v>
      </c>
      <c r="J15" s="3">
        <v>2773</v>
      </c>
    </row>
    <row r="16" spans="1:13" x14ac:dyDescent="0.3">
      <c r="A16" s="7">
        <v>14</v>
      </c>
      <c r="B16" s="2">
        <v>2863</v>
      </c>
      <c r="C16" s="1">
        <v>2835</v>
      </c>
      <c r="D16" s="3">
        <v>2859</v>
      </c>
      <c r="E16" s="2">
        <v>2829</v>
      </c>
      <c r="F16" s="1">
        <v>2864</v>
      </c>
      <c r="G16" s="3">
        <v>2839</v>
      </c>
      <c r="H16" s="2">
        <v>2891</v>
      </c>
      <c r="I16" s="1">
        <v>2844</v>
      </c>
      <c r="J16" s="3">
        <v>2841</v>
      </c>
    </row>
    <row r="17" spans="1:10" x14ac:dyDescent="0.3">
      <c r="A17" s="7">
        <v>15</v>
      </c>
      <c r="B17" s="2">
        <v>3218</v>
      </c>
      <c r="C17" s="1">
        <v>3149</v>
      </c>
      <c r="D17" s="3">
        <v>3124</v>
      </c>
      <c r="E17" s="2">
        <v>3261</v>
      </c>
      <c r="F17" s="1">
        <v>3205</v>
      </c>
      <c r="G17" s="3">
        <v>3223</v>
      </c>
      <c r="H17" s="2">
        <v>3241</v>
      </c>
      <c r="I17" s="1">
        <v>3189</v>
      </c>
      <c r="J17" s="3">
        <v>3197</v>
      </c>
    </row>
    <row r="18" spans="1:10" x14ac:dyDescent="0.3">
      <c r="A18" s="7">
        <v>16</v>
      </c>
      <c r="B18" s="2">
        <v>3020</v>
      </c>
      <c r="C18" s="1">
        <v>3008</v>
      </c>
      <c r="D18" s="3">
        <v>3016</v>
      </c>
      <c r="E18" s="2">
        <v>3072</v>
      </c>
      <c r="F18" s="1">
        <v>3151</v>
      </c>
      <c r="G18" s="3">
        <v>3139</v>
      </c>
      <c r="H18" s="2">
        <v>3235</v>
      </c>
      <c r="I18" s="1">
        <v>3162</v>
      </c>
      <c r="J18" s="3">
        <v>3140</v>
      </c>
    </row>
    <row r="19" spans="1:10" x14ac:dyDescent="0.3">
      <c r="A19" s="7">
        <v>17</v>
      </c>
      <c r="B19" s="2">
        <v>4277</v>
      </c>
      <c r="C19" s="1">
        <v>4150</v>
      </c>
      <c r="D19" s="3">
        <v>3992</v>
      </c>
      <c r="E19" s="2">
        <v>3888</v>
      </c>
      <c r="F19" s="1">
        <v>3681</v>
      </c>
      <c r="G19" s="3">
        <v>3572</v>
      </c>
      <c r="H19" s="2">
        <v>4593</v>
      </c>
      <c r="I19" s="1">
        <v>4298</v>
      </c>
      <c r="J19" s="3">
        <v>4219</v>
      </c>
    </row>
    <row r="20" spans="1:10" ht="16.8" thickBot="1" x14ac:dyDescent="0.35">
      <c r="A20" s="8">
        <v>18</v>
      </c>
      <c r="B20" s="4">
        <v>3125</v>
      </c>
      <c r="C20" s="5">
        <v>3119</v>
      </c>
      <c r="D20" s="6">
        <v>3127</v>
      </c>
      <c r="E20" s="4">
        <v>3567</v>
      </c>
      <c r="F20" s="5">
        <v>3563</v>
      </c>
      <c r="G20" s="6">
        <v>3520</v>
      </c>
      <c r="H20" s="4">
        <v>4120</v>
      </c>
      <c r="I20" s="5">
        <v>4088</v>
      </c>
      <c r="J20" s="6">
        <v>4138</v>
      </c>
    </row>
  </sheetData>
  <mergeCells count="4">
    <mergeCell ref="A1:A2"/>
    <mergeCell ref="B1:D1"/>
    <mergeCell ref="E1:G1"/>
    <mergeCell ref="H1:J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topLeftCell="A55" zoomScale="70" zoomScaleNormal="70" workbookViewId="0">
      <selection activeCell="C76" sqref="C76"/>
    </sheetView>
  </sheetViews>
  <sheetFormatPr defaultRowHeight="15.6" x14ac:dyDescent="0.3"/>
  <cols>
    <col min="1" max="1" width="8.77734375" style="9" customWidth="1"/>
    <col min="2" max="2" width="8.109375" style="9" customWidth="1"/>
    <col min="3" max="3" width="8.77734375" style="9" customWidth="1"/>
    <col min="4" max="4" width="8.109375" style="9" customWidth="1"/>
    <col min="5" max="5" width="8.77734375" style="9" customWidth="1"/>
    <col min="6" max="6" width="8.109375" style="9" customWidth="1"/>
    <col min="7" max="7" width="8.77734375" style="9" customWidth="1"/>
    <col min="8" max="8" width="8.109375" style="9" customWidth="1"/>
    <col min="9" max="9" width="8.77734375" style="9" customWidth="1"/>
    <col min="10" max="10" width="8.109375" style="9" customWidth="1"/>
    <col min="11" max="11" width="8.77734375" style="9" customWidth="1"/>
    <col min="12" max="12" width="8.109375" style="9" customWidth="1"/>
    <col min="13" max="13" width="8.77734375" style="9" customWidth="1"/>
    <col min="14" max="14" width="8.109375" style="9" customWidth="1"/>
    <col min="15" max="15" width="8.77734375" style="9" customWidth="1"/>
    <col min="16" max="16" width="8.109375" style="9" customWidth="1"/>
    <col min="17" max="17" width="8.77734375" style="9" customWidth="1"/>
    <col min="18" max="18" width="8.109375" style="9" customWidth="1"/>
    <col min="19" max="16384" width="8.88671875" style="9"/>
  </cols>
  <sheetData>
    <row r="1" spans="1:20" x14ac:dyDescent="0.3">
      <c r="A1" s="54" t="s">
        <v>0</v>
      </c>
      <c r="B1" s="51" t="s">
        <v>1</v>
      </c>
      <c r="C1" s="52"/>
      <c r="D1" s="56"/>
      <c r="E1" s="51" t="s">
        <v>6</v>
      </c>
      <c r="F1" s="52"/>
      <c r="G1" s="53"/>
      <c r="H1" s="23" t="s">
        <v>7</v>
      </c>
      <c r="K1" s="54" t="s">
        <v>0</v>
      </c>
      <c r="L1" s="51" t="s">
        <v>1</v>
      </c>
      <c r="M1" s="52"/>
      <c r="N1" s="56"/>
      <c r="O1" s="51" t="s">
        <v>6</v>
      </c>
      <c r="P1" s="52"/>
      <c r="Q1" s="53"/>
      <c r="R1" s="24" t="s">
        <v>8</v>
      </c>
      <c r="S1" s="25" t="s">
        <v>48</v>
      </c>
      <c r="T1" s="26" t="s">
        <v>10</v>
      </c>
    </row>
    <row r="2" spans="1:20" x14ac:dyDescent="0.3">
      <c r="A2" s="55"/>
      <c r="B2" s="10" t="s">
        <v>2</v>
      </c>
      <c r="C2" s="11" t="s">
        <v>3</v>
      </c>
      <c r="D2" s="12" t="s">
        <v>4</v>
      </c>
      <c r="E2" s="10" t="s">
        <v>2</v>
      </c>
      <c r="F2" s="11" t="s">
        <v>3</v>
      </c>
      <c r="G2" s="21" t="s">
        <v>4</v>
      </c>
      <c r="H2" s="13"/>
      <c r="K2" s="55"/>
      <c r="L2" s="10" t="s">
        <v>2</v>
      </c>
      <c r="M2" s="11" t="s">
        <v>3</v>
      </c>
      <c r="N2" s="12" t="s">
        <v>4</v>
      </c>
      <c r="O2" s="10" t="s">
        <v>2</v>
      </c>
      <c r="P2" s="11" t="s">
        <v>3</v>
      </c>
      <c r="Q2" s="21" t="s">
        <v>4</v>
      </c>
      <c r="R2" s="10"/>
      <c r="S2" s="11"/>
      <c r="T2" s="12"/>
    </row>
    <row r="3" spans="1:20" x14ac:dyDescent="0.3">
      <c r="A3" s="13">
        <v>1</v>
      </c>
      <c r="B3" s="10">
        <v>1</v>
      </c>
      <c r="C3" s="11">
        <v>0</v>
      </c>
      <c r="D3" s="12">
        <v>1</v>
      </c>
      <c r="E3" s="10">
        <v>1</v>
      </c>
      <c r="F3" s="11">
        <v>1</v>
      </c>
      <c r="G3" s="21">
        <v>0</v>
      </c>
      <c r="H3" s="13">
        <f>-10*LOG((B3^2+C3^2+D3^2+E3^2+F3^2+G3^2)/6)</f>
        <v>1.7609125905568126</v>
      </c>
      <c r="K3" s="13">
        <v>1</v>
      </c>
      <c r="L3" s="10">
        <v>2029</v>
      </c>
      <c r="M3" s="11">
        <v>1975</v>
      </c>
      <c r="N3" s="12">
        <v>1961</v>
      </c>
      <c r="O3" s="10">
        <v>1952</v>
      </c>
      <c r="P3" s="11">
        <v>1941</v>
      </c>
      <c r="Q3" s="21">
        <v>1949</v>
      </c>
      <c r="R3" s="10">
        <f>AVERAGE(L3:Q3)</f>
        <v>1967.8333333333333</v>
      </c>
      <c r="S3" s="11">
        <f>_xlfn.VAR.S(L3:Q3)</f>
        <v>1032.9666666666667</v>
      </c>
      <c r="T3" s="12">
        <f>10*LOG(R3^2/S3)</f>
        <v>35.73890318438751</v>
      </c>
    </row>
    <row r="4" spans="1:20" x14ac:dyDescent="0.3">
      <c r="A4" s="13">
        <v>2</v>
      </c>
      <c r="B4" s="10">
        <v>1</v>
      </c>
      <c r="C4" s="11">
        <v>2</v>
      </c>
      <c r="D4" s="12">
        <v>8</v>
      </c>
      <c r="E4" s="10">
        <v>126</v>
      </c>
      <c r="F4" s="11">
        <v>3</v>
      </c>
      <c r="G4" s="21">
        <v>1</v>
      </c>
      <c r="H4" s="13">
        <f t="shared" ref="H4:H20" si="0">-10*LOG((B4^2+C4^2+D4^2+E4^2+F4^2+G4^2)/6)</f>
        <v>-34.247455581458858</v>
      </c>
      <c r="K4" s="13">
        <v>2</v>
      </c>
      <c r="L4" s="10">
        <v>5375</v>
      </c>
      <c r="M4" s="11">
        <v>5191</v>
      </c>
      <c r="N4" s="12">
        <v>5242</v>
      </c>
      <c r="O4" s="10">
        <v>5323</v>
      </c>
      <c r="P4" s="11">
        <v>5307</v>
      </c>
      <c r="Q4" s="21">
        <v>5091</v>
      </c>
      <c r="R4" s="10">
        <f t="shared" ref="R4:R20" si="1">AVERAGE(L4:Q4)</f>
        <v>5254.833333333333</v>
      </c>
      <c r="S4" s="11">
        <f t="shared" ref="S4:S20" si="2">_xlfn.VAR.S(L4:Q4)</f>
        <v>10577.766666666666</v>
      </c>
      <c r="T4" s="12">
        <f t="shared" ref="T4:T20" si="3">10*LOG(R4^2/S4)</f>
        <v>34.167239095218186</v>
      </c>
    </row>
    <row r="5" spans="1:20" x14ac:dyDescent="0.3">
      <c r="A5" s="13">
        <v>3</v>
      </c>
      <c r="B5" s="10">
        <v>3</v>
      </c>
      <c r="C5" s="11">
        <v>35</v>
      </c>
      <c r="D5" s="12">
        <v>106</v>
      </c>
      <c r="E5" s="10">
        <v>315</v>
      </c>
      <c r="F5" s="11">
        <v>50</v>
      </c>
      <c r="G5" s="21">
        <v>180</v>
      </c>
      <c r="H5" s="13">
        <f t="shared" si="0"/>
        <v>-43.879679074423322</v>
      </c>
      <c r="K5" s="13">
        <v>3</v>
      </c>
      <c r="L5" s="10">
        <v>5989</v>
      </c>
      <c r="M5" s="11">
        <v>5894</v>
      </c>
      <c r="N5" s="12">
        <v>5874</v>
      </c>
      <c r="O5" s="10">
        <v>6077</v>
      </c>
      <c r="P5" s="11">
        <v>5943</v>
      </c>
      <c r="Q5" s="21">
        <v>5962</v>
      </c>
      <c r="R5" s="10">
        <f t="shared" si="1"/>
        <v>5956.5</v>
      </c>
      <c r="S5" s="11">
        <f t="shared" si="2"/>
        <v>5300.3</v>
      </c>
      <c r="T5" s="12">
        <f t="shared" si="3"/>
        <v>38.256818406275272</v>
      </c>
    </row>
    <row r="6" spans="1:20" x14ac:dyDescent="0.3">
      <c r="A6" s="13">
        <v>4</v>
      </c>
      <c r="B6" s="10">
        <v>6</v>
      </c>
      <c r="C6" s="11">
        <v>15</v>
      </c>
      <c r="D6" s="12">
        <v>6</v>
      </c>
      <c r="E6" s="10">
        <v>15</v>
      </c>
      <c r="F6" s="11">
        <v>40</v>
      </c>
      <c r="G6" s="21">
        <v>18</v>
      </c>
      <c r="H6" s="13">
        <f t="shared" si="0"/>
        <v>-26.103052023166228</v>
      </c>
      <c r="K6" s="13">
        <v>4</v>
      </c>
      <c r="L6" s="10">
        <v>2118</v>
      </c>
      <c r="M6" s="11">
        <v>2109</v>
      </c>
      <c r="N6" s="12">
        <v>2099</v>
      </c>
      <c r="O6" s="10">
        <v>2149</v>
      </c>
      <c r="P6" s="11">
        <v>2130</v>
      </c>
      <c r="Q6" s="21">
        <v>2111</v>
      </c>
      <c r="R6" s="10">
        <f t="shared" si="1"/>
        <v>2119.3333333333335</v>
      </c>
      <c r="S6" s="11">
        <f t="shared" si="2"/>
        <v>317.06666666666672</v>
      </c>
      <c r="T6" s="12">
        <f t="shared" si="3"/>
        <v>41.512479508272108</v>
      </c>
    </row>
    <row r="7" spans="1:20" x14ac:dyDescent="0.3">
      <c r="A7" s="13">
        <v>5</v>
      </c>
      <c r="B7" s="10">
        <v>1720</v>
      </c>
      <c r="C7" s="11">
        <v>1980</v>
      </c>
      <c r="D7" s="12">
        <v>2000</v>
      </c>
      <c r="E7" s="10">
        <v>2020</v>
      </c>
      <c r="F7" s="11">
        <v>360</v>
      </c>
      <c r="G7" s="21">
        <v>13</v>
      </c>
      <c r="H7" s="13">
        <f t="shared" si="0"/>
        <v>-64.005083159056838</v>
      </c>
      <c r="K7" s="13">
        <v>5</v>
      </c>
      <c r="L7" s="10">
        <v>4102</v>
      </c>
      <c r="M7" s="11">
        <v>4152</v>
      </c>
      <c r="N7" s="12">
        <v>4174</v>
      </c>
      <c r="O7" s="10">
        <v>5031</v>
      </c>
      <c r="P7" s="11">
        <v>5040</v>
      </c>
      <c r="Q7" s="21">
        <v>5032</v>
      </c>
      <c r="R7" s="10">
        <f t="shared" si="1"/>
        <v>4588.5</v>
      </c>
      <c r="S7" s="11">
        <f t="shared" si="2"/>
        <v>239075.1</v>
      </c>
      <c r="T7" s="12">
        <f t="shared" si="3"/>
        <v>19.448071259763328</v>
      </c>
    </row>
    <row r="8" spans="1:20" x14ac:dyDescent="0.3">
      <c r="A8" s="13">
        <v>6</v>
      </c>
      <c r="B8" s="10">
        <v>135</v>
      </c>
      <c r="C8" s="11">
        <v>360</v>
      </c>
      <c r="D8" s="12">
        <v>1620</v>
      </c>
      <c r="E8" s="10">
        <v>2500</v>
      </c>
      <c r="F8" s="11">
        <v>270</v>
      </c>
      <c r="G8" s="21">
        <v>35</v>
      </c>
      <c r="H8" s="13">
        <f t="shared" si="0"/>
        <v>-61.807159119539421</v>
      </c>
      <c r="K8" s="13">
        <v>6</v>
      </c>
      <c r="L8" s="10">
        <v>3022</v>
      </c>
      <c r="M8" s="11">
        <v>2932</v>
      </c>
      <c r="N8" s="12">
        <v>2913</v>
      </c>
      <c r="O8" s="10">
        <v>2934</v>
      </c>
      <c r="P8" s="11">
        <v>2875</v>
      </c>
      <c r="Q8" s="21">
        <v>2841</v>
      </c>
      <c r="R8" s="10">
        <f t="shared" si="1"/>
        <v>2919.5</v>
      </c>
      <c r="S8" s="11">
        <f t="shared" si="2"/>
        <v>3811.5</v>
      </c>
      <c r="T8" s="12">
        <f t="shared" si="3"/>
        <v>33.495210350685618</v>
      </c>
    </row>
    <row r="9" spans="1:20" x14ac:dyDescent="0.3">
      <c r="A9" s="13">
        <v>7</v>
      </c>
      <c r="B9" s="10">
        <v>360</v>
      </c>
      <c r="C9" s="11">
        <v>810</v>
      </c>
      <c r="D9" s="12">
        <v>1215</v>
      </c>
      <c r="E9" s="10">
        <v>1800</v>
      </c>
      <c r="F9" s="11">
        <v>720</v>
      </c>
      <c r="G9" s="21">
        <v>315</v>
      </c>
      <c r="H9" s="13">
        <f t="shared" si="0"/>
        <v>-60.0856823717005</v>
      </c>
      <c r="K9" s="13">
        <v>7</v>
      </c>
      <c r="L9" s="10">
        <v>3030</v>
      </c>
      <c r="M9" s="11">
        <v>3042</v>
      </c>
      <c r="N9" s="12">
        <v>3028</v>
      </c>
      <c r="O9" s="10">
        <v>3709</v>
      </c>
      <c r="P9" s="11">
        <v>3671</v>
      </c>
      <c r="Q9" s="21">
        <v>3687</v>
      </c>
      <c r="R9" s="10">
        <f t="shared" si="1"/>
        <v>3361.1666666666665</v>
      </c>
      <c r="S9" s="11">
        <f t="shared" si="2"/>
        <v>129138.16666666667</v>
      </c>
      <c r="T9" s="12">
        <f t="shared" si="3"/>
        <v>19.419254792486065</v>
      </c>
    </row>
    <row r="10" spans="1:20" x14ac:dyDescent="0.3">
      <c r="A10" s="13">
        <v>8</v>
      </c>
      <c r="B10" s="10">
        <v>270</v>
      </c>
      <c r="C10" s="11">
        <v>2730</v>
      </c>
      <c r="D10" s="12">
        <v>5000</v>
      </c>
      <c r="E10" s="10">
        <v>9999</v>
      </c>
      <c r="F10" s="11">
        <v>225</v>
      </c>
      <c r="G10" s="21">
        <v>1</v>
      </c>
      <c r="H10" s="13">
        <f t="shared" si="0"/>
        <v>-73.442495389692724</v>
      </c>
      <c r="K10" s="13">
        <v>8</v>
      </c>
      <c r="L10" s="10">
        <v>4707</v>
      </c>
      <c r="M10" s="11">
        <v>4472</v>
      </c>
      <c r="N10" s="12">
        <v>4336</v>
      </c>
      <c r="O10" s="10">
        <v>5073</v>
      </c>
      <c r="P10" s="11">
        <v>4898</v>
      </c>
      <c r="Q10" s="21">
        <v>4599</v>
      </c>
      <c r="R10" s="10">
        <f t="shared" si="1"/>
        <v>4680.833333333333</v>
      </c>
      <c r="S10" s="11">
        <f t="shared" si="2"/>
        <v>74171.766666666663</v>
      </c>
      <c r="T10" s="12">
        <f t="shared" si="3"/>
        <v>24.704077322412065</v>
      </c>
    </row>
    <row r="11" spans="1:20" x14ac:dyDescent="0.3">
      <c r="A11" s="13">
        <v>9</v>
      </c>
      <c r="B11" s="10">
        <v>5000</v>
      </c>
      <c r="C11" s="11">
        <v>1000</v>
      </c>
      <c r="D11" s="12">
        <v>1000</v>
      </c>
      <c r="E11" s="10">
        <v>3000</v>
      </c>
      <c r="F11" s="11">
        <v>2800</v>
      </c>
      <c r="G11" s="21">
        <v>2000</v>
      </c>
      <c r="H11" s="13">
        <f t="shared" si="0"/>
        <v>-69.016399205967105</v>
      </c>
      <c r="K11" s="13">
        <v>9</v>
      </c>
      <c r="L11" s="10">
        <v>3859</v>
      </c>
      <c r="M11" s="11">
        <v>3822</v>
      </c>
      <c r="N11" s="12">
        <v>3850</v>
      </c>
      <c r="O11" s="10">
        <v>4110</v>
      </c>
      <c r="P11" s="11">
        <v>4067</v>
      </c>
      <c r="Q11" s="21">
        <v>4110</v>
      </c>
      <c r="R11" s="10">
        <f t="shared" si="1"/>
        <v>3969.6666666666665</v>
      </c>
      <c r="S11" s="11">
        <f t="shared" si="2"/>
        <v>19446.666666666664</v>
      </c>
      <c r="T11" s="12">
        <f t="shared" si="3"/>
        <v>29.086629110142894</v>
      </c>
    </row>
    <row r="12" spans="1:20" x14ac:dyDescent="0.3">
      <c r="A12" s="13">
        <v>10</v>
      </c>
      <c r="B12" s="10">
        <v>3</v>
      </c>
      <c r="C12" s="11">
        <v>0</v>
      </c>
      <c r="D12" s="12">
        <v>0</v>
      </c>
      <c r="E12" s="10">
        <v>1</v>
      </c>
      <c r="F12" s="11">
        <v>0</v>
      </c>
      <c r="G12" s="21">
        <v>1</v>
      </c>
      <c r="H12" s="13">
        <f t="shared" si="0"/>
        <v>-2.6324143477458142</v>
      </c>
      <c r="K12" s="13">
        <v>10</v>
      </c>
      <c r="L12" s="10">
        <v>3227</v>
      </c>
      <c r="M12" s="11">
        <v>3205</v>
      </c>
      <c r="N12" s="12">
        <v>3242</v>
      </c>
      <c r="O12" s="10">
        <v>3599</v>
      </c>
      <c r="P12" s="11">
        <v>3591</v>
      </c>
      <c r="Q12" s="21">
        <v>3535</v>
      </c>
      <c r="R12" s="10">
        <f t="shared" si="1"/>
        <v>3399.8333333333335</v>
      </c>
      <c r="S12" s="11">
        <f t="shared" si="2"/>
        <v>37444.966666666674</v>
      </c>
      <c r="T12" s="12">
        <f t="shared" si="3"/>
        <v>24.895218068347312</v>
      </c>
    </row>
    <row r="13" spans="1:20" x14ac:dyDescent="0.3">
      <c r="A13" s="13">
        <v>11</v>
      </c>
      <c r="B13" s="10">
        <v>1</v>
      </c>
      <c r="C13" s="11">
        <v>0</v>
      </c>
      <c r="D13" s="12">
        <v>1</v>
      </c>
      <c r="E13" s="10">
        <v>1</v>
      </c>
      <c r="F13" s="11">
        <v>0</v>
      </c>
      <c r="G13" s="21">
        <v>1</v>
      </c>
      <c r="H13" s="13">
        <f t="shared" si="0"/>
        <v>1.7609125905568126</v>
      </c>
      <c r="K13" s="13">
        <v>11</v>
      </c>
      <c r="L13" s="10">
        <v>2521</v>
      </c>
      <c r="M13" s="11">
        <v>2499</v>
      </c>
      <c r="N13" s="12">
        <v>2499</v>
      </c>
      <c r="O13" s="10">
        <v>2551</v>
      </c>
      <c r="P13" s="11">
        <v>2552</v>
      </c>
      <c r="Q13" s="21">
        <v>2570</v>
      </c>
      <c r="R13" s="10">
        <f t="shared" si="1"/>
        <v>2532</v>
      </c>
      <c r="S13" s="11">
        <f t="shared" si="2"/>
        <v>900.8</v>
      </c>
      <c r="T13" s="12">
        <f t="shared" si="3"/>
        <v>38.52299025183364</v>
      </c>
    </row>
    <row r="14" spans="1:20" x14ac:dyDescent="0.3">
      <c r="A14" s="13">
        <v>12</v>
      </c>
      <c r="B14" s="10">
        <v>3</v>
      </c>
      <c r="C14" s="11">
        <v>1620</v>
      </c>
      <c r="D14" s="12">
        <v>90</v>
      </c>
      <c r="E14" s="10">
        <v>270</v>
      </c>
      <c r="F14" s="11">
        <v>8</v>
      </c>
      <c r="G14" s="21">
        <v>3</v>
      </c>
      <c r="H14" s="13">
        <f t="shared" si="0"/>
        <v>-56.540933984646358</v>
      </c>
      <c r="K14" s="13">
        <v>12</v>
      </c>
      <c r="L14" s="10">
        <v>5921</v>
      </c>
      <c r="M14" s="11">
        <v>5766</v>
      </c>
      <c r="N14" s="12">
        <v>5844</v>
      </c>
      <c r="O14" s="10">
        <v>5691</v>
      </c>
      <c r="P14" s="11">
        <v>5777</v>
      </c>
      <c r="Q14" s="21">
        <v>5743</v>
      </c>
      <c r="R14" s="10">
        <f t="shared" si="1"/>
        <v>5790.333333333333</v>
      </c>
      <c r="S14" s="11">
        <f t="shared" si="2"/>
        <v>6566.2666666666655</v>
      </c>
      <c r="T14" s="12">
        <f t="shared" si="3"/>
        <v>37.080886149872399</v>
      </c>
    </row>
    <row r="15" spans="1:20" x14ac:dyDescent="0.3">
      <c r="A15" s="13">
        <v>13</v>
      </c>
      <c r="B15" s="10">
        <v>1</v>
      </c>
      <c r="C15" s="11">
        <v>25</v>
      </c>
      <c r="D15" s="12">
        <v>270</v>
      </c>
      <c r="E15" s="10">
        <v>225</v>
      </c>
      <c r="F15" s="11">
        <v>3</v>
      </c>
      <c r="G15" s="21">
        <v>0</v>
      </c>
      <c r="H15" s="13">
        <f t="shared" si="0"/>
        <v>-43.158304535304694</v>
      </c>
      <c r="K15" s="13">
        <v>13</v>
      </c>
      <c r="L15" s="10">
        <v>2792</v>
      </c>
      <c r="M15" s="11">
        <v>2752</v>
      </c>
      <c r="N15" s="12">
        <v>2716</v>
      </c>
      <c r="O15" s="10">
        <v>2765</v>
      </c>
      <c r="P15" s="11">
        <v>2786</v>
      </c>
      <c r="Q15" s="21">
        <v>2773</v>
      </c>
      <c r="R15" s="10">
        <f t="shared" si="1"/>
        <v>2764</v>
      </c>
      <c r="S15" s="11">
        <f t="shared" si="2"/>
        <v>759.6</v>
      </c>
      <c r="T15" s="12">
        <f t="shared" si="3"/>
        <v>40.024911213393409</v>
      </c>
    </row>
    <row r="16" spans="1:20" x14ac:dyDescent="0.3">
      <c r="A16" s="13">
        <v>14</v>
      </c>
      <c r="B16" s="10">
        <v>3</v>
      </c>
      <c r="C16" s="11">
        <v>21</v>
      </c>
      <c r="D16" s="12">
        <v>162</v>
      </c>
      <c r="E16" s="10">
        <v>63</v>
      </c>
      <c r="F16" s="11">
        <v>15</v>
      </c>
      <c r="G16" s="21">
        <v>39</v>
      </c>
      <c r="H16" s="13">
        <f t="shared" si="0"/>
        <v>-37.325143804269665</v>
      </c>
      <c r="K16" s="13">
        <v>14</v>
      </c>
      <c r="L16" s="10">
        <v>2863</v>
      </c>
      <c r="M16" s="11">
        <v>2835</v>
      </c>
      <c r="N16" s="12">
        <v>2859</v>
      </c>
      <c r="O16" s="10">
        <v>2891</v>
      </c>
      <c r="P16" s="11">
        <v>2844</v>
      </c>
      <c r="Q16" s="21">
        <v>2841</v>
      </c>
      <c r="R16" s="10">
        <f t="shared" si="1"/>
        <v>2855.5</v>
      </c>
      <c r="S16" s="11">
        <f t="shared" si="2"/>
        <v>418.3</v>
      </c>
      <c r="T16" s="12">
        <f t="shared" si="3"/>
        <v>42.898764644209507</v>
      </c>
    </row>
    <row r="17" spans="1:36" x14ac:dyDescent="0.3">
      <c r="A17" s="13">
        <v>15</v>
      </c>
      <c r="B17" s="10">
        <v>450</v>
      </c>
      <c r="C17" s="11">
        <v>1200</v>
      </c>
      <c r="D17" s="12">
        <v>1800</v>
      </c>
      <c r="E17" s="10">
        <v>1890</v>
      </c>
      <c r="F17" s="11">
        <v>180</v>
      </c>
      <c r="G17" s="21">
        <v>25</v>
      </c>
      <c r="H17" s="13">
        <f t="shared" si="0"/>
        <v>-61.506349329473871</v>
      </c>
      <c r="K17" s="13">
        <v>15</v>
      </c>
      <c r="L17" s="10">
        <v>3218</v>
      </c>
      <c r="M17" s="11">
        <v>3149</v>
      </c>
      <c r="N17" s="12">
        <v>3124</v>
      </c>
      <c r="O17" s="10">
        <v>3241</v>
      </c>
      <c r="P17" s="11">
        <v>3189</v>
      </c>
      <c r="Q17" s="21">
        <v>3197</v>
      </c>
      <c r="R17" s="10">
        <f t="shared" si="1"/>
        <v>3186.3333333333335</v>
      </c>
      <c r="S17" s="11">
        <f t="shared" si="2"/>
        <v>1878.2666666666664</v>
      </c>
      <c r="T17" s="12">
        <f t="shared" si="3"/>
        <v>37.3282516256414</v>
      </c>
    </row>
    <row r="18" spans="1:36" ht="16.2" x14ac:dyDescent="0.3">
      <c r="A18" s="13">
        <v>16</v>
      </c>
      <c r="B18" s="10">
        <v>5</v>
      </c>
      <c r="C18" s="11">
        <v>6</v>
      </c>
      <c r="D18" s="12">
        <v>40</v>
      </c>
      <c r="E18" s="10">
        <v>14</v>
      </c>
      <c r="F18" s="11">
        <v>1</v>
      </c>
      <c r="G18" s="21">
        <v>1</v>
      </c>
      <c r="H18" s="13">
        <f t="shared" si="0"/>
        <v>-24.91128139388255</v>
      </c>
      <c r="J18"/>
      <c r="K18" s="13">
        <v>16</v>
      </c>
      <c r="L18" s="10">
        <v>3020</v>
      </c>
      <c r="M18" s="11">
        <v>3008</v>
      </c>
      <c r="N18" s="12">
        <v>3016</v>
      </c>
      <c r="O18" s="10">
        <v>3235</v>
      </c>
      <c r="P18" s="11">
        <v>3162</v>
      </c>
      <c r="Q18" s="21">
        <v>3140</v>
      </c>
      <c r="R18" s="10">
        <f t="shared" si="1"/>
        <v>3096.8333333333335</v>
      </c>
      <c r="S18" s="11">
        <f t="shared" si="2"/>
        <v>9105.7666666666664</v>
      </c>
      <c r="T18" s="12">
        <f t="shared" si="3"/>
        <v>30.22519148477603</v>
      </c>
    </row>
    <row r="19" spans="1:36" ht="16.2" x14ac:dyDescent="0.3">
      <c r="A19" s="13">
        <v>17</v>
      </c>
      <c r="B19" s="10">
        <v>1200</v>
      </c>
      <c r="C19" s="11">
        <v>3500</v>
      </c>
      <c r="D19" s="12">
        <v>3500</v>
      </c>
      <c r="E19" s="10">
        <v>9999</v>
      </c>
      <c r="F19" s="11">
        <v>600</v>
      </c>
      <c r="G19" s="21">
        <v>8</v>
      </c>
      <c r="H19" s="13">
        <f t="shared" si="0"/>
        <v>-73.231835463805183</v>
      </c>
      <c r="I19"/>
      <c r="K19" s="13">
        <v>17</v>
      </c>
      <c r="L19" s="10">
        <v>4277</v>
      </c>
      <c r="M19" s="11">
        <v>4150</v>
      </c>
      <c r="N19" s="12">
        <v>3992</v>
      </c>
      <c r="O19" s="10">
        <v>4593</v>
      </c>
      <c r="P19" s="11">
        <v>4298</v>
      </c>
      <c r="Q19" s="21">
        <v>4219</v>
      </c>
      <c r="R19" s="10">
        <f t="shared" si="1"/>
        <v>4254.833333333333</v>
      </c>
      <c r="S19" s="11">
        <f t="shared" si="2"/>
        <v>39613.366666666661</v>
      </c>
      <c r="T19" s="12">
        <f t="shared" si="3"/>
        <v>26.599233520322784</v>
      </c>
    </row>
    <row r="20" spans="1:36" ht="16.2" thickBot="1" x14ac:dyDescent="0.35">
      <c r="A20" s="14">
        <v>18</v>
      </c>
      <c r="B20" s="15">
        <v>8000</v>
      </c>
      <c r="C20" s="16">
        <v>2500</v>
      </c>
      <c r="D20" s="17">
        <v>3500</v>
      </c>
      <c r="E20" s="15">
        <v>5000</v>
      </c>
      <c r="F20" s="16">
        <v>2000</v>
      </c>
      <c r="G20" s="22">
        <v>2000</v>
      </c>
      <c r="H20" s="14">
        <f t="shared" si="0"/>
        <v>-72.844307338445191</v>
      </c>
      <c r="K20" s="14">
        <v>18</v>
      </c>
      <c r="L20" s="15">
        <v>3125</v>
      </c>
      <c r="M20" s="16">
        <v>3119</v>
      </c>
      <c r="N20" s="17">
        <v>3127</v>
      </c>
      <c r="O20" s="15">
        <v>4120</v>
      </c>
      <c r="P20" s="16">
        <v>4088</v>
      </c>
      <c r="Q20" s="22">
        <v>4138</v>
      </c>
      <c r="R20" s="15">
        <f t="shared" si="1"/>
        <v>3619.5</v>
      </c>
      <c r="S20" s="16">
        <f t="shared" si="2"/>
        <v>295284.3</v>
      </c>
      <c r="T20" s="17">
        <f t="shared" si="3"/>
        <v>16.470568053960513</v>
      </c>
    </row>
    <row r="22" spans="1:36" ht="16.2" thickBot="1" x14ac:dyDescent="0.35"/>
    <row r="23" spans="1:36" x14ac:dyDescent="0.3">
      <c r="A23" s="27" t="s">
        <v>11</v>
      </c>
      <c r="B23" s="28"/>
      <c r="C23" s="28" t="s">
        <v>12</v>
      </c>
      <c r="D23" s="28"/>
      <c r="E23" s="28" t="s">
        <v>13</v>
      </c>
      <c r="F23" s="28"/>
      <c r="G23" s="28" t="s">
        <v>14</v>
      </c>
      <c r="H23" s="28"/>
      <c r="I23" s="28" t="s">
        <v>15</v>
      </c>
      <c r="J23" s="28"/>
      <c r="K23" s="28" t="s">
        <v>16</v>
      </c>
      <c r="L23" s="28"/>
      <c r="M23" s="28" t="s">
        <v>18</v>
      </c>
      <c r="N23" s="28"/>
      <c r="O23" s="28" t="s">
        <v>19</v>
      </c>
      <c r="P23" s="28"/>
      <c r="Q23" s="28" t="s">
        <v>20</v>
      </c>
      <c r="R23" s="29"/>
      <c r="S23" s="28" t="s">
        <v>53</v>
      </c>
      <c r="T23" s="28"/>
      <c r="U23" s="28" t="s">
        <v>54</v>
      </c>
      <c r="V23" s="28"/>
      <c r="W23" s="28" t="s">
        <v>55</v>
      </c>
      <c r="X23" s="28"/>
      <c r="Y23" s="28" t="s">
        <v>56</v>
      </c>
      <c r="Z23" s="28"/>
      <c r="AA23" s="28" t="s">
        <v>57</v>
      </c>
      <c r="AB23" s="28"/>
      <c r="AC23" s="28" t="s">
        <v>58</v>
      </c>
      <c r="AD23" s="28"/>
      <c r="AE23" s="28" t="s">
        <v>59</v>
      </c>
      <c r="AF23" s="28"/>
      <c r="AG23" s="28" t="s">
        <v>60</v>
      </c>
      <c r="AH23" s="29"/>
      <c r="AI23" s="28" t="s">
        <v>61</v>
      </c>
      <c r="AJ23" s="28"/>
    </row>
    <row r="24" spans="1:36" x14ac:dyDescent="0.3">
      <c r="A24" s="30">
        <v>1</v>
      </c>
      <c r="B24" s="31">
        <f>INDEX($A$1:$T$20,A24+2,8)</f>
        <v>1.7609125905568126</v>
      </c>
      <c r="C24" s="32">
        <v>4</v>
      </c>
      <c r="D24" s="31">
        <f>INDEX($A$1:$T$20,C24+2,8)</f>
        <v>-26.103052023166228</v>
      </c>
      <c r="E24" s="32">
        <v>7</v>
      </c>
      <c r="F24" s="31">
        <f>INDEX($A$1:$T$20,E24+2,8)</f>
        <v>-60.0856823717005</v>
      </c>
      <c r="G24" s="32">
        <v>1</v>
      </c>
      <c r="H24" s="31">
        <f>INDEX($A$1:$T$20,G24+2,8)</f>
        <v>1.7609125905568126</v>
      </c>
      <c r="I24" s="32">
        <v>2</v>
      </c>
      <c r="J24" s="31">
        <f>INDEX($A$1:$T$20,I24+2,8)</f>
        <v>-34.247455581458858</v>
      </c>
      <c r="K24" s="32">
        <v>3</v>
      </c>
      <c r="L24" s="31">
        <f>INDEX($A$1:$T$20,K24+2,8)</f>
        <v>-43.879679074423322</v>
      </c>
      <c r="M24" s="32">
        <v>1</v>
      </c>
      <c r="N24" s="31">
        <f>INDEX($A$1:$T$20,M24+2,8)</f>
        <v>1.7609125905568126</v>
      </c>
      <c r="O24" s="32">
        <v>2</v>
      </c>
      <c r="P24" s="31">
        <f>INDEX($A$1:$T$20,O24+2,8)</f>
        <v>-34.247455581458858</v>
      </c>
      <c r="Q24" s="32">
        <v>3</v>
      </c>
      <c r="R24" s="33">
        <f>INDEX($A$1:$T$20,Q24+2,8)</f>
        <v>-43.879679074423322</v>
      </c>
      <c r="S24" s="32">
        <v>1</v>
      </c>
      <c r="T24" s="31">
        <f>INDEX($A$1:$T$20,S24+2,COLUMN($T$3))</f>
        <v>35.73890318438751</v>
      </c>
      <c r="U24" s="32">
        <v>4</v>
      </c>
      <c r="V24" s="31">
        <f>INDEX($A$1:$T$20,U24+2,COLUMN($T$3))</f>
        <v>41.512479508272108</v>
      </c>
      <c r="W24" s="32">
        <v>7</v>
      </c>
      <c r="X24" s="31">
        <f>INDEX($A$1:$T$20,W24+2,COLUMN($T$3))</f>
        <v>19.419254792486065</v>
      </c>
      <c r="Y24" s="32">
        <v>1</v>
      </c>
      <c r="Z24" s="31">
        <f>INDEX($A$1:$T$20,Y24+2,COLUMN($T$3))</f>
        <v>35.73890318438751</v>
      </c>
      <c r="AA24" s="32">
        <v>2</v>
      </c>
      <c r="AB24" s="31">
        <f>INDEX($A$1:$T$20,AA24+2,COLUMN($T$3))</f>
        <v>34.167239095218186</v>
      </c>
      <c r="AC24" s="32">
        <v>3</v>
      </c>
      <c r="AD24" s="31">
        <f>INDEX($A$1:$T$20,AC24+2,COLUMN($T$3))</f>
        <v>38.256818406275272</v>
      </c>
      <c r="AE24" s="32">
        <v>1</v>
      </c>
      <c r="AF24" s="31">
        <f>INDEX($A$1:$T$20,AE24+2,COLUMN($T$3))</f>
        <v>35.73890318438751</v>
      </c>
      <c r="AG24" s="32">
        <v>2</v>
      </c>
      <c r="AH24" s="33">
        <f>INDEX($A$1:$T$20,AG24+2,COLUMN($T$3))</f>
        <v>34.167239095218186</v>
      </c>
      <c r="AI24" s="32">
        <v>3</v>
      </c>
      <c r="AJ24" s="31">
        <f>INDEX($A$1:$T$20,AI24+2,COLUMN($T$3))</f>
        <v>38.256818406275272</v>
      </c>
    </row>
    <row r="25" spans="1:36" x14ac:dyDescent="0.3">
      <c r="A25" s="30">
        <v>2</v>
      </c>
      <c r="B25" s="31">
        <f t="shared" ref="B25:B29" si="4">INDEX($A$1:$T$20,A25+2,8)</f>
        <v>-34.247455581458858</v>
      </c>
      <c r="C25" s="32">
        <v>5</v>
      </c>
      <c r="D25" s="31">
        <f t="shared" ref="D25:D29" si="5">INDEX($A$1:$T$20,C25+2,8)</f>
        <v>-64.005083159056838</v>
      </c>
      <c r="E25" s="32">
        <v>8</v>
      </c>
      <c r="F25" s="31">
        <f t="shared" ref="F25:F29" si="6">INDEX($A$1:$T$20,E25+2,8)</f>
        <v>-73.442495389692724</v>
      </c>
      <c r="G25" s="32">
        <v>4</v>
      </c>
      <c r="H25" s="31">
        <f t="shared" ref="H25:H29" si="7">INDEX($A$1:$T$20,G25+2,8)</f>
        <v>-26.103052023166228</v>
      </c>
      <c r="I25" s="32">
        <v>5</v>
      </c>
      <c r="J25" s="31">
        <f t="shared" ref="J25:J29" si="8">INDEX($A$1:$T$20,I25+2,8)</f>
        <v>-64.005083159056838</v>
      </c>
      <c r="K25" s="32">
        <v>6</v>
      </c>
      <c r="L25" s="31">
        <f t="shared" ref="L25:L29" si="9">INDEX($A$1:$T$20,K25+2,8)</f>
        <v>-61.807159119539421</v>
      </c>
      <c r="M25" s="32">
        <v>4</v>
      </c>
      <c r="N25" s="31">
        <f t="shared" ref="N25:N29" si="10">INDEX($A$1:$T$20,M25+2,8)</f>
        <v>-26.103052023166228</v>
      </c>
      <c r="O25" s="32">
        <v>5</v>
      </c>
      <c r="P25" s="31">
        <f t="shared" ref="P25:P29" si="11">INDEX($A$1:$T$20,O25+2,8)</f>
        <v>-64.005083159056838</v>
      </c>
      <c r="Q25" s="32">
        <v>6</v>
      </c>
      <c r="R25" s="33">
        <f t="shared" ref="R25:R29" si="12">INDEX($A$1:$T$20,Q25+2,8)</f>
        <v>-61.807159119539421</v>
      </c>
      <c r="S25" s="32">
        <v>2</v>
      </c>
      <c r="T25" s="31">
        <f t="shared" ref="T25:V29" si="13">INDEX($A$1:$T$20,S25+2,COLUMN($T$3))</f>
        <v>34.167239095218186</v>
      </c>
      <c r="U25" s="32">
        <v>5</v>
      </c>
      <c r="V25" s="31">
        <f t="shared" si="13"/>
        <v>19.448071259763328</v>
      </c>
      <c r="W25" s="32">
        <v>8</v>
      </c>
      <c r="X25" s="31">
        <f t="shared" ref="X25" si="14">INDEX($A$1:$T$20,W25+2,COLUMN($T$3))</f>
        <v>24.704077322412065</v>
      </c>
      <c r="Y25" s="32">
        <v>4</v>
      </c>
      <c r="Z25" s="31">
        <f t="shared" ref="Z25" si="15">INDEX($A$1:$T$20,Y25+2,COLUMN($T$3))</f>
        <v>41.512479508272108</v>
      </c>
      <c r="AA25" s="32">
        <v>5</v>
      </c>
      <c r="AB25" s="31">
        <f t="shared" ref="AB25" si="16">INDEX($A$1:$T$20,AA25+2,COLUMN($T$3))</f>
        <v>19.448071259763328</v>
      </c>
      <c r="AC25" s="32">
        <v>6</v>
      </c>
      <c r="AD25" s="31">
        <f t="shared" ref="AD25" si="17">INDEX($A$1:$T$20,AC25+2,COLUMN($T$3))</f>
        <v>33.495210350685618</v>
      </c>
      <c r="AE25" s="32">
        <v>4</v>
      </c>
      <c r="AF25" s="31">
        <f t="shared" ref="AF25" si="18">INDEX($A$1:$T$20,AE25+2,COLUMN($T$3))</f>
        <v>41.512479508272108</v>
      </c>
      <c r="AG25" s="32">
        <v>5</v>
      </c>
      <c r="AH25" s="33">
        <f t="shared" ref="AH25" si="19">INDEX($A$1:$T$20,AG25+2,COLUMN($T$3))</f>
        <v>19.448071259763328</v>
      </c>
      <c r="AI25" s="32">
        <v>6</v>
      </c>
      <c r="AJ25" s="31">
        <f t="shared" ref="AJ25" si="20">INDEX($A$1:$T$20,AI25+2,COLUMN($T$3))</f>
        <v>33.495210350685618</v>
      </c>
    </row>
    <row r="26" spans="1:36" x14ac:dyDescent="0.3">
      <c r="A26" s="30">
        <v>3</v>
      </c>
      <c r="B26" s="31">
        <f t="shared" si="4"/>
        <v>-43.879679074423322</v>
      </c>
      <c r="C26" s="32">
        <v>6</v>
      </c>
      <c r="D26" s="31">
        <f t="shared" si="5"/>
        <v>-61.807159119539421</v>
      </c>
      <c r="E26" s="32">
        <v>9</v>
      </c>
      <c r="F26" s="31">
        <f t="shared" si="6"/>
        <v>-69.016399205967105</v>
      </c>
      <c r="G26" s="32">
        <v>7</v>
      </c>
      <c r="H26" s="31">
        <f t="shared" si="7"/>
        <v>-60.0856823717005</v>
      </c>
      <c r="I26" s="32">
        <v>8</v>
      </c>
      <c r="J26" s="31">
        <f t="shared" si="8"/>
        <v>-73.442495389692724</v>
      </c>
      <c r="K26" s="32">
        <v>9</v>
      </c>
      <c r="L26" s="31">
        <f t="shared" si="9"/>
        <v>-69.016399205967105</v>
      </c>
      <c r="M26" s="32">
        <v>9</v>
      </c>
      <c r="N26" s="31">
        <f t="shared" si="10"/>
        <v>-69.016399205967105</v>
      </c>
      <c r="O26" s="32">
        <v>7</v>
      </c>
      <c r="P26" s="31">
        <f t="shared" si="11"/>
        <v>-60.0856823717005</v>
      </c>
      <c r="Q26" s="32">
        <v>8</v>
      </c>
      <c r="R26" s="33">
        <f t="shared" si="12"/>
        <v>-73.442495389692724</v>
      </c>
      <c r="S26" s="32">
        <v>3</v>
      </c>
      <c r="T26" s="31">
        <f t="shared" si="13"/>
        <v>38.256818406275272</v>
      </c>
      <c r="U26" s="32">
        <v>6</v>
      </c>
      <c r="V26" s="31">
        <f t="shared" si="13"/>
        <v>33.495210350685618</v>
      </c>
      <c r="W26" s="32">
        <v>9</v>
      </c>
      <c r="X26" s="31">
        <f t="shared" ref="X26" si="21">INDEX($A$1:$T$20,W26+2,COLUMN($T$3))</f>
        <v>29.086629110142894</v>
      </c>
      <c r="Y26" s="32">
        <v>7</v>
      </c>
      <c r="Z26" s="31">
        <f t="shared" ref="Z26" si="22">INDEX($A$1:$T$20,Y26+2,COLUMN($T$3))</f>
        <v>19.419254792486065</v>
      </c>
      <c r="AA26" s="32">
        <v>8</v>
      </c>
      <c r="AB26" s="31">
        <f t="shared" ref="AB26" si="23">INDEX($A$1:$T$20,AA26+2,COLUMN($T$3))</f>
        <v>24.704077322412065</v>
      </c>
      <c r="AC26" s="32">
        <v>9</v>
      </c>
      <c r="AD26" s="31">
        <f t="shared" ref="AD26" si="24">INDEX($A$1:$T$20,AC26+2,COLUMN($T$3))</f>
        <v>29.086629110142894</v>
      </c>
      <c r="AE26" s="32">
        <v>9</v>
      </c>
      <c r="AF26" s="31">
        <f t="shared" ref="AF26" si="25">INDEX($A$1:$T$20,AE26+2,COLUMN($T$3))</f>
        <v>29.086629110142894</v>
      </c>
      <c r="AG26" s="32">
        <v>7</v>
      </c>
      <c r="AH26" s="33">
        <f t="shared" ref="AH26" si="26">INDEX($A$1:$T$20,AG26+2,COLUMN($T$3))</f>
        <v>19.419254792486065</v>
      </c>
      <c r="AI26" s="32">
        <v>8</v>
      </c>
      <c r="AJ26" s="31">
        <f t="shared" ref="AJ26" si="27">INDEX($A$1:$T$20,AI26+2,COLUMN($T$3))</f>
        <v>24.704077322412065</v>
      </c>
    </row>
    <row r="27" spans="1:36" x14ac:dyDescent="0.3">
      <c r="A27" s="30">
        <v>10</v>
      </c>
      <c r="B27" s="31">
        <f t="shared" si="4"/>
        <v>-2.6324143477458142</v>
      </c>
      <c r="C27" s="32">
        <v>13</v>
      </c>
      <c r="D27" s="31">
        <f t="shared" si="5"/>
        <v>-43.158304535304694</v>
      </c>
      <c r="E27" s="32">
        <v>16</v>
      </c>
      <c r="F27" s="31">
        <f t="shared" si="6"/>
        <v>-24.91128139388255</v>
      </c>
      <c r="G27" s="32">
        <v>10</v>
      </c>
      <c r="H27" s="31">
        <f t="shared" si="7"/>
        <v>-2.6324143477458142</v>
      </c>
      <c r="I27" s="32">
        <v>11</v>
      </c>
      <c r="J27" s="31">
        <f t="shared" si="8"/>
        <v>1.7609125905568126</v>
      </c>
      <c r="K27" s="32">
        <v>12</v>
      </c>
      <c r="L27" s="31">
        <f t="shared" si="9"/>
        <v>-56.540933984646358</v>
      </c>
      <c r="M27" s="32">
        <v>11</v>
      </c>
      <c r="N27" s="31">
        <f t="shared" si="10"/>
        <v>1.7609125905568126</v>
      </c>
      <c r="O27" s="32">
        <v>12</v>
      </c>
      <c r="P27" s="31">
        <f t="shared" si="11"/>
        <v>-56.540933984646358</v>
      </c>
      <c r="Q27" s="32">
        <v>10</v>
      </c>
      <c r="R27" s="33">
        <f t="shared" si="12"/>
        <v>-2.6324143477458142</v>
      </c>
      <c r="S27" s="32">
        <v>10</v>
      </c>
      <c r="T27" s="31">
        <f t="shared" si="13"/>
        <v>24.895218068347312</v>
      </c>
      <c r="U27" s="32">
        <v>13</v>
      </c>
      <c r="V27" s="31">
        <f t="shared" si="13"/>
        <v>40.024911213393409</v>
      </c>
      <c r="W27" s="32">
        <v>16</v>
      </c>
      <c r="X27" s="31">
        <f t="shared" ref="X27" si="28">INDEX($A$1:$T$20,W27+2,COLUMN($T$3))</f>
        <v>30.22519148477603</v>
      </c>
      <c r="Y27" s="32">
        <v>10</v>
      </c>
      <c r="Z27" s="31">
        <f t="shared" ref="Z27" si="29">INDEX($A$1:$T$20,Y27+2,COLUMN($T$3))</f>
        <v>24.895218068347312</v>
      </c>
      <c r="AA27" s="32">
        <v>11</v>
      </c>
      <c r="AB27" s="31">
        <f t="shared" ref="AB27" si="30">INDEX($A$1:$T$20,AA27+2,COLUMN($T$3))</f>
        <v>38.52299025183364</v>
      </c>
      <c r="AC27" s="32">
        <v>12</v>
      </c>
      <c r="AD27" s="31">
        <f t="shared" ref="AD27" si="31">INDEX($A$1:$T$20,AC27+2,COLUMN($T$3))</f>
        <v>37.080886149872399</v>
      </c>
      <c r="AE27" s="32">
        <v>11</v>
      </c>
      <c r="AF27" s="31">
        <f t="shared" ref="AF27" si="32">INDEX($A$1:$T$20,AE27+2,COLUMN($T$3))</f>
        <v>38.52299025183364</v>
      </c>
      <c r="AG27" s="32">
        <v>12</v>
      </c>
      <c r="AH27" s="33">
        <f t="shared" ref="AH27" si="33">INDEX($A$1:$T$20,AG27+2,COLUMN($T$3))</f>
        <v>37.080886149872399</v>
      </c>
      <c r="AI27" s="32">
        <v>10</v>
      </c>
      <c r="AJ27" s="31">
        <f t="shared" ref="AJ27" si="34">INDEX($A$1:$T$20,AI27+2,COLUMN($T$3))</f>
        <v>24.895218068347312</v>
      </c>
    </row>
    <row r="28" spans="1:36" x14ac:dyDescent="0.3">
      <c r="A28" s="30">
        <v>11</v>
      </c>
      <c r="B28" s="31">
        <f t="shared" si="4"/>
        <v>1.7609125905568126</v>
      </c>
      <c r="C28" s="32">
        <v>14</v>
      </c>
      <c r="D28" s="31">
        <f t="shared" si="5"/>
        <v>-37.325143804269665</v>
      </c>
      <c r="E28" s="32">
        <v>17</v>
      </c>
      <c r="F28" s="31">
        <f t="shared" si="6"/>
        <v>-73.231835463805183</v>
      </c>
      <c r="G28" s="32">
        <v>13</v>
      </c>
      <c r="H28" s="31">
        <f t="shared" si="7"/>
        <v>-43.158304535304694</v>
      </c>
      <c r="I28" s="32">
        <v>14</v>
      </c>
      <c r="J28" s="31">
        <f t="shared" si="8"/>
        <v>-37.325143804269665</v>
      </c>
      <c r="K28" s="32">
        <v>15</v>
      </c>
      <c r="L28" s="31">
        <f t="shared" si="9"/>
        <v>-61.506349329473871</v>
      </c>
      <c r="M28" s="32">
        <v>15</v>
      </c>
      <c r="N28" s="31">
        <f t="shared" si="10"/>
        <v>-61.506349329473871</v>
      </c>
      <c r="O28" s="32">
        <v>13</v>
      </c>
      <c r="P28" s="31">
        <f t="shared" si="11"/>
        <v>-43.158304535304694</v>
      </c>
      <c r="Q28" s="32">
        <v>14</v>
      </c>
      <c r="R28" s="33">
        <f t="shared" si="12"/>
        <v>-37.325143804269665</v>
      </c>
      <c r="S28" s="32">
        <v>11</v>
      </c>
      <c r="T28" s="31">
        <f t="shared" si="13"/>
        <v>38.52299025183364</v>
      </c>
      <c r="U28" s="32">
        <v>14</v>
      </c>
      <c r="V28" s="31">
        <f t="shared" si="13"/>
        <v>42.898764644209507</v>
      </c>
      <c r="W28" s="32">
        <v>17</v>
      </c>
      <c r="X28" s="31">
        <f t="shared" ref="X28" si="35">INDEX($A$1:$T$20,W28+2,COLUMN($T$3))</f>
        <v>26.599233520322784</v>
      </c>
      <c r="Y28" s="32">
        <v>13</v>
      </c>
      <c r="Z28" s="31">
        <f t="shared" ref="Z28" si="36">INDEX($A$1:$T$20,Y28+2,COLUMN($T$3))</f>
        <v>40.024911213393409</v>
      </c>
      <c r="AA28" s="32">
        <v>14</v>
      </c>
      <c r="AB28" s="31">
        <f t="shared" ref="AB28" si="37">INDEX($A$1:$T$20,AA28+2,COLUMN($T$3))</f>
        <v>42.898764644209507</v>
      </c>
      <c r="AC28" s="32">
        <v>15</v>
      </c>
      <c r="AD28" s="31">
        <f t="shared" ref="AD28" si="38">INDEX($A$1:$T$20,AC28+2,COLUMN($T$3))</f>
        <v>37.3282516256414</v>
      </c>
      <c r="AE28" s="32">
        <v>15</v>
      </c>
      <c r="AF28" s="31">
        <f t="shared" ref="AF28" si="39">INDEX($A$1:$T$20,AE28+2,COLUMN($T$3))</f>
        <v>37.3282516256414</v>
      </c>
      <c r="AG28" s="32">
        <v>13</v>
      </c>
      <c r="AH28" s="33">
        <f t="shared" ref="AH28" si="40">INDEX($A$1:$T$20,AG28+2,COLUMN($T$3))</f>
        <v>40.024911213393409</v>
      </c>
      <c r="AI28" s="32">
        <v>14</v>
      </c>
      <c r="AJ28" s="31">
        <f t="shared" ref="AJ28" si="41">INDEX($A$1:$T$20,AI28+2,COLUMN($T$3))</f>
        <v>42.898764644209507</v>
      </c>
    </row>
    <row r="29" spans="1:36" x14ac:dyDescent="0.3">
      <c r="A29" s="30">
        <v>12</v>
      </c>
      <c r="B29" s="31">
        <f t="shared" si="4"/>
        <v>-56.540933984646358</v>
      </c>
      <c r="C29" s="32">
        <v>15</v>
      </c>
      <c r="D29" s="31">
        <f t="shared" si="5"/>
        <v>-61.506349329473871</v>
      </c>
      <c r="E29" s="32">
        <v>18</v>
      </c>
      <c r="F29" s="31">
        <f t="shared" si="6"/>
        <v>-72.844307338445191</v>
      </c>
      <c r="G29" s="32">
        <v>16</v>
      </c>
      <c r="H29" s="31">
        <f t="shared" si="7"/>
        <v>-24.91128139388255</v>
      </c>
      <c r="I29" s="32">
        <v>17</v>
      </c>
      <c r="J29" s="31">
        <f t="shared" si="8"/>
        <v>-73.231835463805183</v>
      </c>
      <c r="K29" s="32">
        <v>18</v>
      </c>
      <c r="L29" s="31">
        <f t="shared" si="9"/>
        <v>-72.844307338445191</v>
      </c>
      <c r="M29" s="32">
        <v>17</v>
      </c>
      <c r="N29" s="31">
        <f t="shared" si="10"/>
        <v>-73.231835463805183</v>
      </c>
      <c r="O29" s="32">
        <v>18</v>
      </c>
      <c r="P29" s="31">
        <f t="shared" si="11"/>
        <v>-72.844307338445191</v>
      </c>
      <c r="Q29" s="32">
        <v>16</v>
      </c>
      <c r="R29" s="33">
        <f t="shared" si="12"/>
        <v>-24.91128139388255</v>
      </c>
      <c r="S29" s="32">
        <v>12</v>
      </c>
      <c r="T29" s="31">
        <f t="shared" si="13"/>
        <v>37.080886149872399</v>
      </c>
      <c r="U29" s="32">
        <v>15</v>
      </c>
      <c r="V29" s="31">
        <f t="shared" si="13"/>
        <v>37.3282516256414</v>
      </c>
      <c r="W29" s="32">
        <v>18</v>
      </c>
      <c r="X29" s="31">
        <f t="shared" ref="X29" si="42">INDEX($A$1:$T$20,W29+2,COLUMN($T$3))</f>
        <v>16.470568053960513</v>
      </c>
      <c r="Y29" s="32">
        <v>16</v>
      </c>
      <c r="Z29" s="31">
        <f t="shared" ref="Z29" si="43">INDEX($A$1:$T$20,Y29+2,COLUMN($T$3))</f>
        <v>30.22519148477603</v>
      </c>
      <c r="AA29" s="32">
        <v>17</v>
      </c>
      <c r="AB29" s="31">
        <f t="shared" ref="AB29" si="44">INDEX($A$1:$T$20,AA29+2,COLUMN($T$3))</f>
        <v>26.599233520322784</v>
      </c>
      <c r="AC29" s="32">
        <v>18</v>
      </c>
      <c r="AD29" s="31">
        <f t="shared" ref="AD29" si="45">INDEX($A$1:$T$20,AC29+2,COLUMN($T$3))</f>
        <v>16.470568053960513</v>
      </c>
      <c r="AE29" s="32">
        <v>17</v>
      </c>
      <c r="AF29" s="31">
        <f t="shared" ref="AF29" si="46">INDEX($A$1:$T$20,AE29+2,COLUMN($T$3))</f>
        <v>26.599233520322784</v>
      </c>
      <c r="AG29" s="32">
        <v>18</v>
      </c>
      <c r="AH29" s="33">
        <f t="shared" ref="AH29" si="47">INDEX($A$1:$T$20,AG29+2,COLUMN($T$3))</f>
        <v>16.470568053960513</v>
      </c>
      <c r="AI29" s="32">
        <v>16</v>
      </c>
      <c r="AJ29" s="31">
        <f t="shared" ref="AJ29" si="48">INDEX($A$1:$T$20,AI29+2,COLUMN($T$3))</f>
        <v>30.22519148477603</v>
      </c>
    </row>
    <row r="30" spans="1:36" x14ac:dyDescent="0.3">
      <c r="A30" s="30"/>
      <c r="B30" s="34">
        <f>AVERAGE(B24:B29)</f>
        <v>-22.296442967860116</v>
      </c>
      <c r="C30" s="32"/>
      <c r="D30" s="34">
        <f>AVERAGE(D24:D29)</f>
        <v>-48.984181995135117</v>
      </c>
      <c r="E30" s="32"/>
      <c r="F30" s="34">
        <f>AVERAGE(F24:F29)</f>
        <v>-62.255333527248887</v>
      </c>
      <c r="G30" s="32"/>
      <c r="H30" s="34">
        <f>AVERAGE(H24:H29)</f>
        <v>-25.854970346873827</v>
      </c>
      <c r="I30" s="32"/>
      <c r="J30" s="34">
        <f>AVERAGE(J24:J29)</f>
        <v>-46.748516801287735</v>
      </c>
      <c r="K30" s="32"/>
      <c r="L30" s="34">
        <f>AVERAGE(L24:L29)</f>
        <v>-60.932471342082543</v>
      </c>
      <c r="M30" s="32"/>
      <c r="N30" s="34">
        <f>AVERAGE(N24:N29)</f>
        <v>-37.722635140216461</v>
      </c>
      <c r="O30" s="32"/>
      <c r="P30" s="34">
        <f>AVERAGE(P24:P29)</f>
        <v>-55.146961161768751</v>
      </c>
      <c r="Q30" s="32"/>
      <c r="R30" s="35">
        <f>AVERAGE(R24:R29)</f>
        <v>-40.666362188258915</v>
      </c>
      <c r="S30" s="32"/>
      <c r="T30" s="34">
        <f>AVERAGE(T24:T29)</f>
        <v>34.777009192655719</v>
      </c>
      <c r="U30" s="32"/>
      <c r="V30" s="34">
        <f>AVERAGE(V24:V29)</f>
        <v>35.784614766994231</v>
      </c>
      <c r="W30" s="32"/>
      <c r="X30" s="34">
        <f>AVERAGE(X24:X29)</f>
        <v>24.417492380683388</v>
      </c>
      <c r="Y30" s="32"/>
      <c r="Z30" s="34">
        <f>AVERAGE(Z24:Z29)</f>
        <v>31.969326375277067</v>
      </c>
      <c r="AA30" s="32"/>
      <c r="AB30" s="34">
        <f>AVERAGE(AB24:AB29)</f>
        <v>31.056729348959919</v>
      </c>
      <c r="AC30" s="32"/>
      <c r="AD30" s="34">
        <f>AVERAGE(AD24:AD29)</f>
        <v>31.953060616096352</v>
      </c>
      <c r="AE30" s="32"/>
      <c r="AF30" s="34">
        <f>AVERAGE(AF24:AF29)</f>
        <v>34.798081200100057</v>
      </c>
      <c r="AG30" s="32"/>
      <c r="AH30" s="35">
        <f>AVERAGE(AH24:AH29)</f>
        <v>27.768488427448982</v>
      </c>
      <c r="AI30" s="32"/>
      <c r="AJ30" s="34">
        <f>AVERAGE(AJ24:AJ29)</f>
        <v>32.412546712784298</v>
      </c>
    </row>
    <row r="31" spans="1:36" x14ac:dyDescent="0.3">
      <c r="A31" s="30" t="s">
        <v>21</v>
      </c>
      <c r="B31" s="32"/>
      <c r="C31" s="32" t="s">
        <v>22</v>
      </c>
      <c r="D31" s="32"/>
      <c r="E31" s="32" t="s">
        <v>23</v>
      </c>
      <c r="F31" s="32"/>
      <c r="G31" s="32" t="s">
        <v>24</v>
      </c>
      <c r="H31" s="32"/>
      <c r="I31" s="32" t="s">
        <v>25</v>
      </c>
      <c r="J31" s="32"/>
      <c r="K31" s="32" t="s">
        <v>26</v>
      </c>
      <c r="L31" s="32"/>
      <c r="M31" s="32" t="s">
        <v>27</v>
      </c>
      <c r="N31" s="32"/>
      <c r="O31" s="32" t="s">
        <v>28</v>
      </c>
      <c r="P31" s="32"/>
      <c r="Q31" s="32" t="s">
        <v>29</v>
      </c>
      <c r="R31" s="36"/>
      <c r="S31" s="32" t="s">
        <v>62</v>
      </c>
      <c r="T31" s="32"/>
      <c r="U31" s="32" t="s">
        <v>63</v>
      </c>
      <c r="V31" s="32"/>
      <c r="W31" s="32" t="s">
        <v>64</v>
      </c>
      <c r="X31" s="32"/>
      <c r="Y31" s="32" t="s">
        <v>65</v>
      </c>
      <c r="Z31" s="32"/>
      <c r="AA31" s="32" t="s">
        <v>66</v>
      </c>
      <c r="AB31" s="32"/>
      <c r="AC31" s="32" t="s">
        <v>67</v>
      </c>
      <c r="AD31" s="32"/>
      <c r="AE31" s="32" t="s">
        <v>68</v>
      </c>
      <c r="AF31" s="32"/>
      <c r="AG31" s="32" t="s">
        <v>69</v>
      </c>
      <c r="AH31" s="36"/>
      <c r="AI31" s="32" t="s">
        <v>70</v>
      </c>
      <c r="AJ31" s="32"/>
    </row>
    <row r="32" spans="1:36" x14ac:dyDescent="0.3">
      <c r="A32" s="30">
        <v>1</v>
      </c>
      <c r="B32" s="31">
        <f>INDEX($A$1:$T$20,A32+2,8)</f>
        <v>1.7609125905568126</v>
      </c>
      <c r="C32" s="32">
        <v>2</v>
      </c>
      <c r="D32" s="31">
        <f>INDEX($A$1:$T$20,C32+2,8)</f>
        <v>-34.247455581458858</v>
      </c>
      <c r="E32" s="32">
        <v>3</v>
      </c>
      <c r="F32" s="31">
        <f>INDEX($A$1:$T$20,E32+2,8)</f>
        <v>-43.879679074423322</v>
      </c>
      <c r="G32" s="32">
        <v>1</v>
      </c>
      <c r="H32" s="31">
        <f>INDEX($A$1:$T$20,G32+2,8)</f>
        <v>1.7609125905568126</v>
      </c>
      <c r="I32" s="32">
        <v>2</v>
      </c>
      <c r="J32" s="31">
        <f>INDEX($A$1:$T$20,I32+2,8)</f>
        <v>-34.247455581458858</v>
      </c>
      <c r="K32" s="32">
        <v>3</v>
      </c>
      <c r="L32" s="31">
        <f>INDEX($A$1:$T$20,K32+2,8)</f>
        <v>-43.879679074423322</v>
      </c>
      <c r="M32" s="32">
        <v>1</v>
      </c>
      <c r="N32" s="31">
        <f>INDEX($A$1:$T$20,M32+2,8)</f>
        <v>1.7609125905568126</v>
      </c>
      <c r="O32" s="32">
        <v>2</v>
      </c>
      <c r="P32" s="31">
        <f>INDEX($A$1:$T$20,O32+2,8)</f>
        <v>-34.247455581458858</v>
      </c>
      <c r="Q32" s="32">
        <v>3</v>
      </c>
      <c r="R32" s="33">
        <f>INDEX($A$1:$T$20,Q32+2,8)</f>
        <v>-43.879679074423322</v>
      </c>
      <c r="S32" s="32">
        <v>1</v>
      </c>
      <c r="T32" s="31">
        <f>INDEX($A$1:$T$20,S32+2,COLUMN($T$3))</f>
        <v>35.73890318438751</v>
      </c>
      <c r="U32" s="32">
        <v>2</v>
      </c>
      <c r="V32" s="31">
        <f>INDEX($A$1:$T$20,U32+2,COLUMN($T$3))</f>
        <v>34.167239095218186</v>
      </c>
      <c r="W32" s="32">
        <v>3</v>
      </c>
      <c r="X32" s="31">
        <f>INDEX($A$1:$T$20,W32+2,COLUMN($T$3))</f>
        <v>38.256818406275272</v>
      </c>
      <c r="Y32" s="32">
        <v>1</v>
      </c>
      <c r="Z32" s="31">
        <f>INDEX($A$1:$T$20,Y32+2,COLUMN($T$3))</f>
        <v>35.73890318438751</v>
      </c>
      <c r="AA32" s="32">
        <v>2</v>
      </c>
      <c r="AB32" s="31">
        <f>INDEX($A$1:$T$20,AA32+2,COLUMN($T$3))</f>
        <v>34.167239095218186</v>
      </c>
      <c r="AC32" s="32">
        <v>3</v>
      </c>
      <c r="AD32" s="31">
        <f>INDEX($A$1:$T$20,AC32+2,COLUMN($T$3))</f>
        <v>38.256818406275272</v>
      </c>
      <c r="AE32" s="32">
        <v>1</v>
      </c>
      <c r="AF32" s="31">
        <f>INDEX($A$1:$T$20,AE32+2,COLUMN($T$3))</f>
        <v>35.73890318438751</v>
      </c>
      <c r="AG32" s="32">
        <v>2</v>
      </c>
      <c r="AH32" s="33">
        <f>INDEX($A$1:$T$20,AG32+2,COLUMN($T$3))</f>
        <v>34.167239095218186</v>
      </c>
      <c r="AI32" s="32">
        <v>3</v>
      </c>
      <c r="AJ32" s="31">
        <f>INDEX($A$1:$T$20,AI32+2,COLUMN($T$3))</f>
        <v>38.256818406275272</v>
      </c>
    </row>
    <row r="33" spans="1:36" x14ac:dyDescent="0.3">
      <c r="A33" s="30">
        <v>6</v>
      </c>
      <c r="B33" s="31">
        <f t="shared" ref="B33:B37" si="49">INDEX($A$1:$T$20,A33+2,8)</f>
        <v>-61.807159119539421</v>
      </c>
      <c r="C33" s="32">
        <v>4</v>
      </c>
      <c r="D33" s="31">
        <f t="shared" ref="D33:D37" si="50">INDEX($A$1:$T$20,C33+2,8)</f>
        <v>-26.103052023166228</v>
      </c>
      <c r="E33" s="32">
        <v>5</v>
      </c>
      <c r="F33" s="31">
        <f t="shared" ref="F33:F37" si="51">INDEX($A$1:$T$20,E33+2,8)</f>
        <v>-64.005083159056838</v>
      </c>
      <c r="G33" s="32">
        <v>6</v>
      </c>
      <c r="H33" s="31">
        <f t="shared" ref="H33:H37" si="52">INDEX($A$1:$T$20,G33+2,8)</f>
        <v>-61.807159119539421</v>
      </c>
      <c r="I33" s="32">
        <v>4</v>
      </c>
      <c r="J33" s="31">
        <f t="shared" ref="J33:J37" si="53">INDEX($A$1:$T$20,I33+2,8)</f>
        <v>-26.103052023166228</v>
      </c>
      <c r="K33" s="32">
        <v>5</v>
      </c>
      <c r="L33" s="31">
        <f t="shared" ref="L33:L37" si="54">INDEX($A$1:$T$20,K33+2,8)</f>
        <v>-64.005083159056838</v>
      </c>
      <c r="M33" s="32">
        <v>5</v>
      </c>
      <c r="N33" s="31">
        <f t="shared" ref="N33:N37" si="55">INDEX($A$1:$T$20,M33+2,8)</f>
        <v>-64.005083159056838</v>
      </c>
      <c r="O33" s="32">
        <v>6</v>
      </c>
      <c r="P33" s="31">
        <f t="shared" ref="P33:P37" si="56">INDEX($A$1:$T$20,O33+2,8)</f>
        <v>-61.807159119539421</v>
      </c>
      <c r="Q33" s="32">
        <v>4</v>
      </c>
      <c r="R33" s="33">
        <f t="shared" ref="R33:R37" si="57">INDEX($A$1:$T$20,Q33+2,8)</f>
        <v>-26.103052023166228</v>
      </c>
      <c r="S33" s="32">
        <v>6</v>
      </c>
      <c r="T33" s="31">
        <f t="shared" ref="T33:T37" si="58">INDEX($A$1:$T$20,S33+2,COLUMN($T$3))</f>
        <v>33.495210350685618</v>
      </c>
      <c r="U33" s="32">
        <v>4</v>
      </c>
      <c r="V33" s="31">
        <f t="shared" ref="V33" si="59">INDEX($A$1:$T$20,U33+2,COLUMN($T$3))</f>
        <v>41.512479508272108</v>
      </c>
      <c r="W33" s="32">
        <v>5</v>
      </c>
      <c r="X33" s="31">
        <f t="shared" ref="X33" si="60">INDEX($A$1:$T$20,W33+2,COLUMN($T$3))</f>
        <v>19.448071259763328</v>
      </c>
      <c r="Y33" s="32">
        <v>6</v>
      </c>
      <c r="Z33" s="31">
        <f t="shared" ref="Z33" si="61">INDEX($A$1:$T$20,Y33+2,COLUMN($T$3))</f>
        <v>33.495210350685618</v>
      </c>
      <c r="AA33" s="32">
        <v>4</v>
      </c>
      <c r="AB33" s="31">
        <f t="shared" ref="AB33" si="62">INDEX($A$1:$T$20,AA33+2,COLUMN($T$3))</f>
        <v>41.512479508272108</v>
      </c>
      <c r="AC33" s="32">
        <v>5</v>
      </c>
      <c r="AD33" s="31">
        <f t="shared" ref="AD33" si="63">INDEX($A$1:$T$20,AC33+2,COLUMN($T$3))</f>
        <v>19.448071259763328</v>
      </c>
      <c r="AE33" s="32">
        <v>5</v>
      </c>
      <c r="AF33" s="31">
        <f t="shared" ref="AF33" si="64">INDEX($A$1:$T$20,AE33+2,COLUMN($T$3))</f>
        <v>19.448071259763328</v>
      </c>
      <c r="AG33" s="32">
        <v>6</v>
      </c>
      <c r="AH33" s="33">
        <f t="shared" ref="AH33" si="65">INDEX($A$1:$T$20,AG33+2,COLUMN($T$3))</f>
        <v>33.495210350685618</v>
      </c>
      <c r="AI33" s="32">
        <v>4</v>
      </c>
      <c r="AJ33" s="31">
        <f t="shared" ref="AJ33" si="66">INDEX($A$1:$T$20,AI33+2,COLUMN($T$3))</f>
        <v>41.512479508272108</v>
      </c>
    </row>
    <row r="34" spans="1:36" x14ac:dyDescent="0.3">
      <c r="A34" s="30">
        <v>7</v>
      </c>
      <c r="B34" s="31">
        <f t="shared" si="49"/>
        <v>-60.0856823717005</v>
      </c>
      <c r="C34" s="32">
        <v>8</v>
      </c>
      <c r="D34" s="31">
        <f t="shared" si="50"/>
        <v>-73.442495389692724</v>
      </c>
      <c r="E34" s="32">
        <v>9</v>
      </c>
      <c r="F34" s="31">
        <f t="shared" si="51"/>
        <v>-69.016399205967105</v>
      </c>
      <c r="G34" s="32">
        <v>8</v>
      </c>
      <c r="H34" s="31">
        <f t="shared" si="52"/>
        <v>-73.442495389692724</v>
      </c>
      <c r="I34" s="32">
        <v>9</v>
      </c>
      <c r="J34" s="31">
        <f t="shared" si="53"/>
        <v>-69.016399205967105</v>
      </c>
      <c r="K34" s="32">
        <v>7</v>
      </c>
      <c r="L34" s="31">
        <f t="shared" si="54"/>
        <v>-60.0856823717005</v>
      </c>
      <c r="M34" s="32">
        <v>8</v>
      </c>
      <c r="N34" s="31">
        <f t="shared" si="55"/>
        <v>-73.442495389692724</v>
      </c>
      <c r="O34" s="32">
        <v>9</v>
      </c>
      <c r="P34" s="31">
        <f t="shared" si="56"/>
        <v>-69.016399205967105</v>
      </c>
      <c r="Q34" s="32">
        <v>7</v>
      </c>
      <c r="R34" s="33">
        <f t="shared" si="57"/>
        <v>-60.0856823717005</v>
      </c>
      <c r="S34" s="32">
        <v>7</v>
      </c>
      <c r="T34" s="31">
        <f t="shared" si="58"/>
        <v>19.419254792486065</v>
      </c>
      <c r="U34" s="32">
        <v>8</v>
      </c>
      <c r="V34" s="31">
        <f t="shared" ref="V34" si="67">INDEX($A$1:$T$20,U34+2,COLUMN($T$3))</f>
        <v>24.704077322412065</v>
      </c>
      <c r="W34" s="32">
        <v>9</v>
      </c>
      <c r="X34" s="31">
        <f t="shared" ref="X34" si="68">INDEX($A$1:$T$20,W34+2,COLUMN($T$3))</f>
        <v>29.086629110142894</v>
      </c>
      <c r="Y34" s="32">
        <v>8</v>
      </c>
      <c r="Z34" s="31">
        <f t="shared" ref="Z34" si="69">INDEX($A$1:$T$20,Y34+2,COLUMN($T$3))</f>
        <v>24.704077322412065</v>
      </c>
      <c r="AA34" s="32">
        <v>9</v>
      </c>
      <c r="AB34" s="31">
        <f t="shared" ref="AB34" si="70">INDEX($A$1:$T$20,AA34+2,COLUMN($T$3))</f>
        <v>29.086629110142894</v>
      </c>
      <c r="AC34" s="32">
        <v>7</v>
      </c>
      <c r="AD34" s="31">
        <f t="shared" ref="AD34" si="71">INDEX($A$1:$T$20,AC34+2,COLUMN($T$3))</f>
        <v>19.419254792486065</v>
      </c>
      <c r="AE34" s="32">
        <v>8</v>
      </c>
      <c r="AF34" s="31">
        <f t="shared" ref="AF34" si="72">INDEX($A$1:$T$20,AE34+2,COLUMN($T$3))</f>
        <v>24.704077322412065</v>
      </c>
      <c r="AG34" s="32">
        <v>9</v>
      </c>
      <c r="AH34" s="33">
        <f t="shared" ref="AH34" si="73">INDEX($A$1:$T$20,AG34+2,COLUMN($T$3))</f>
        <v>29.086629110142894</v>
      </c>
      <c r="AI34" s="32">
        <v>7</v>
      </c>
      <c r="AJ34" s="31">
        <f t="shared" ref="AJ34" si="74">INDEX($A$1:$T$20,AI34+2,COLUMN($T$3))</f>
        <v>19.419254792486065</v>
      </c>
    </row>
    <row r="35" spans="1:36" x14ac:dyDescent="0.3">
      <c r="A35" s="30">
        <v>11</v>
      </c>
      <c r="B35" s="31">
        <f t="shared" si="49"/>
        <v>1.7609125905568126</v>
      </c>
      <c r="C35" s="32">
        <v>12</v>
      </c>
      <c r="D35" s="31">
        <f t="shared" si="50"/>
        <v>-56.540933984646358</v>
      </c>
      <c r="E35" s="32">
        <v>10</v>
      </c>
      <c r="F35" s="31">
        <f t="shared" si="51"/>
        <v>-2.6324143477458142</v>
      </c>
      <c r="G35" s="32">
        <v>12</v>
      </c>
      <c r="H35" s="31">
        <f t="shared" si="52"/>
        <v>-56.540933984646358</v>
      </c>
      <c r="I35" s="32">
        <v>10</v>
      </c>
      <c r="J35" s="31">
        <f t="shared" si="53"/>
        <v>-2.6324143477458142</v>
      </c>
      <c r="K35" s="32">
        <v>11</v>
      </c>
      <c r="L35" s="31">
        <f t="shared" si="54"/>
        <v>1.7609125905568126</v>
      </c>
      <c r="M35" s="32">
        <v>10</v>
      </c>
      <c r="N35" s="31">
        <f t="shared" si="55"/>
        <v>-2.6324143477458142</v>
      </c>
      <c r="O35" s="32">
        <v>11</v>
      </c>
      <c r="P35" s="31">
        <f t="shared" si="56"/>
        <v>1.7609125905568126</v>
      </c>
      <c r="Q35" s="32">
        <v>12</v>
      </c>
      <c r="R35" s="33">
        <f t="shared" si="57"/>
        <v>-56.540933984646358</v>
      </c>
      <c r="S35" s="32">
        <v>11</v>
      </c>
      <c r="T35" s="31">
        <f t="shared" si="58"/>
        <v>38.52299025183364</v>
      </c>
      <c r="U35" s="32">
        <v>12</v>
      </c>
      <c r="V35" s="31">
        <f t="shared" ref="V35" si="75">INDEX($A$1:$T$20,U35+2,COLUMN($T$3))</f>
        <v>37.080886149872399</v>
      </c>
      <c r="W35" s="32">
        <v>10</v>
      </c>
      <c r="X35" s="31">
        <f t="shared" ref="X35" si="76">INDEX($A$1:$T$20,W35+2,COLUMN($T$3))</f>
        <v>24.895218068347312</v>
      </c>
      <c r="Y35" s="32">
        <v>12</v>
      </c>
      <c r="Z35" s="31">
        <f t="shared" ref="Z35" si="77">INDEX($A$1:$T$20,Y35+2,COLUMN($T$3))</f>
        <v>37.080886149872399</v>
      </c>
      <c r="AA35" s="32">
        <v>10</v>
      </c>
      <c r="AB35" s="31">
        <f t="shared" ref="AB35" si="78">INDEX($A$1:$T$20,AA35+2,COLUMN($T$3))</f>
        <v>24.895218068347312</v>
      </c>
      <c r="AC35" s="32">
        <v>11</v>
      </c>
      <c r="AD35" s="31">
        <f t="shared" ref="AD35" si="79">INDEX($A$1:$T$20,AC35+2,COLUMN($T$3))</f>
        <v>38.52299025183364</v>
      </c>
      <c r="AE35" s="32">
        <v>10</v>
      </c>
      <c r="AF35" s="31">
        <f t="shared" ref="AF35" si="80">INDEX($A$1:$T$20,AE35+2,COLUMN($T$3))</f>
        <v>24.895218068347312</v>
      </c>
      <c r="AG35" s="32">
        <v>11</v>
      </c>
      <c r="AH35" s="33">
        <f t="shared" ref="AH35" si="81">INDEX($A$1:$T$20,AG35+2,COLUMN($T$3))</f>
        <v>38.52299025183364</v>
      </c>
      <c r="AI35" s="32">
        <v>12</v>
      </c>
      <c r="AJ35" s="31">
        <f t="shared" ref="AJ35" si="82">INDEX($A$1:$T$20,AI35+2,COLUMN($T$3))</f>
        <v>37.080886149872399</v>
      </c>
    </row>
    <row r="36" spans="1:36" x14ac:dyDescent="0.3">
      <c r="A36" s="30">
        <v>14</v>
      </c>
      <c r="B36" s="31">
        <f t="shared" si="49"/>
        <v>-37.325143804269665</v>
      </c>
      <c r="C36" s="32">
        <v>15</v>
      </c>
      <c r="D36" s="31">
        <f t="shared" si="50"/>
        <v>-61.506349329473871</v>
      </c>
      <c r="E36" s="32">
        <v>13</v>
      </c>
      <c r="F36" s="31">
        <f t="shared" si="51"/>
        <v>-43.158304535304694</v>
      </c>
      <c r="G36" s="32">
        <v>13</v>
      </c>
      <c r="H36" s="31">
        <f t="shared" si="52"/>
        <v>-43.158304535304694</v>
      </c>
      <c r="I36" s="32">
        <v>14</v>
      </c>
      <c r="J36" s="31">
        <f t="shared" si="53"/>
        <v>-37.325143804269665</v>
      </c>
      <c r="K36" s="32">
        <v>15</v>
      </c>
      <c r="L36" s="31">
        <f t="shared" si="54"/>
        <v>-61.506349329473871</v>
      </c>
      <c r="M36" s="32">
        <v>15</v>
      </c>
      <c r="N36" s="31">
        <f t="shared" si="55"/>
        <v>-61.506349329473871</v>
      </c>
      <c r="O36" s="32">
        <v>13</v>
      </c>
      <c r="P36" s="31">
        <f t="shared" si="56"/>
        <v>-43.158304535304694</v>
      </c>
      <c r="Q36" s="32">
        <v>14</v>
      </c>
      <c r="R36" s="33">
        <f t="shared" si="57"/>
        <v>-37.325143804269665</v>
      </c>
      <c r="S36" s="32">
        <v>14</v>
      </c>
      <c r="T36" s="31">
        <f t="shared" si="58"/>
        <v>42.898764644209507</v>
      </c>
      <c r="U36" s="32">
        <v>15</v>
      </c>
      <c r="V36" s="31">
        <f t="shared" ref="V36" si="83">INDEX($A$1:$T$20,U36+2,COLUMN($T$3))</f>
        <v>37.3282516256414</v>
      </c>
      <c r="W36" s="32">
        <v>13</v>
      </c>
      <c r="X36" s="31">
        <f t="shared" ref="X36" si="84">INDEX($A$1:$T$20,W36+2,COLUMN($T$3))</f>
        <v>40.024911213393409</v>
      </c>
      <c r="Y36" s="32">
        <v>13</v>
      </c>
      <c r="Z36" s="31">
        <f t="shared" ref="Z36" si="85">INDEX($A$1:$T$20,Y36+2,COLUMN($T$3))</f>
        <v>40.024911213393409</v>
      </c>
      <c r="AA36" s="32">
        <v>14</v>
      </c>
      <c r="AB36" s="31">
        <f t="shared" ref="AB36" si="86">INDEX($A$1:$T$20,AA36+2,COLUMN($T$3))</f>
        <v>42.898764644209507</v>
      </c>
      <c r="AC36" s="32">
        <v>15</v>
      </c>
      <c r="AD36" s="31">
        <f t="shared" ref="AD36" si="87">INDEX($A$1:$T$20,AC36+2,COLUMN($T$3))</f>
        <v>37.3282516256414</v>
      </c>
      <c r="AE36" s="32">
        <v>15</v>
      </c>
      <c r="AF36" s="31">
        <f t="shared" ref="AF36" si="88">INDEX($A$1:$T$20,AE36+2,COLUMN($T$3))</f>
        <v>37.3282516256414</v>
      </c>
      <c r="AG36" s="32">
        <v>13</v>
      </c>
      <c r="AH36" s="33">
        <f t="shared" ref="AH36" si="89">INDEX($A$1:$T$20,AG36+2,COLUMN($T$3))</f>
        <v>40.024911213393409</v>
      </c>
      <c r="AI36" s="32">
        <v>14</v>
      </c>
      <c r="AJ36" s="31">
        <f t="shared" ref="AJ36" si="90">INDEX($A$1:$T$20,AI36+2,COLUMN($T$3))</f>
        <v>42.898764644209507</v>
      </c>
    </row>
    <row r="37" spans="1:36" x14ac:dyDescent="0.3">
      <c r="A37" s="30">
        <v>18</v>
      </c>
      <c r="B37" s="31">
        <f t="shared" si="49"/>
        <v>-72.844307338445191</v>
      </c>
      <c r="C37" s="32">
        <v>16</v>
      </c>
      <c r="D37" s="31">
        <f t="shared" si="50"/>
        <v>-24.91128139388255</v>
      </c>
      <c r="E37" s="32">
        <v>17</v>
      </c>
      <c r="F37" s="31">
        <f t="shared" si="51"/>
        <v>-73.231835463805183</v>
      </c>
      <c r="G37" s="32">
        <v>17</v>
      </c>
      <c r="H37" s="31">
        <f t="shared" si="52"/>
        <v>-73.231835463805183</v>
      </c>
      <c r="I37" s="32">
        <v>18</v>
      </c>
      <c r="J37" s="31">
        <f t="shared" si="53"/>
        <v>-72.844307338445191</v>
      </c>
      <c r="K37" s="32">
        <v>16</v>
      </c>
      <c r="L37" s="31">
        <f t="shared" si="54"/>
        <v>-24.91128139388255</v>
      </c>
      <c r="M37" s="32">
        <v>18</v>
      </c>
      <c r="N37" s="31">
        <f t="shared" si="55"/>
        <v>-72.844307338445191</v>
      </c>
      <c r="O37" s="32">
        <v>16</v>
      </c>
      <c r="P37" s="31">
        <f t="shared" si="56"/>
        <v>-24.91128139388255</v>
      </c>
      <c r="Q37" s="32">
        <v>17</v>
      </c>
      <c r="R37" s="33">
        <f t="shared" si="57"/>
        <v>-73.231835463805183</v>
      </c>
      <c r="S37" s="32">
        <v>18</v>
      </c>
      <c r="T37" s="31">
        <f t="shared" si="58"/>
        <v>16.470568053960513</v>
      </c>
      <c r="U37" s="32">
        <v>16</v>
      </c>
      <c r="V37" s="31">
        <f t="shared" ref="V37" si="91">INDEX($A$1:$T$20,U37+2,COLUMN($T$3))</f>
        <v>30.22519148477603</v>
      </c>
      <c r="W37" s="32">
        <v>17</v>
      </c>
      <c r="X37" s="31">
        <f t="shared" ref="X37" si="92">INDEX($A$1:$T$20,W37+2,COLUMN($T$3))</f>
        <v>26.599233520322784</v>
      </c>
      <c r="Y37" s="32">
        <v>17</v>
      </c>
      <c r="Z37" s="31">
        <f t="shared" ref="Z37" si="93">INDEX($A$1:$T$20,Y37+2,COLUMN($T$3))</f>
        <v>26.599233520322784</v>
      </c>
      <c r="AA37" s="32">
        <v>18</v>
      </c>
      <c r="AB37" s="31">
        <f t="shared" ref="AB37" si="94">INDEX($A$1:$T$20,AA37+2,COLUMN($T$3))</f>
        <v>16.470568053960513</v>
      </c>
      <c r="AC37" s="32">
        <v>16</v>
      </c>
      <c r="AD37" s="31">
        <f t="shared" ref="AD37" si="95">INDEX($A$1:$T$20,AC37+2,COLUMN($T$3))</f>
        <v>30.22519148477603</v>
      </c>
      <c r="AE37" s="32">
        <v>18</v>
      </c>
      <c r="AF37" s="31">
        <f t="shared" ref="AF37" si="96">INDEX($A$1:$T$20,AE37+2,COLUMN($T$3))</f>
        <v>16.470568053960513</v>
      </c>
      <c r="AG37" s="32">
        <v>16</v>
      </c>
      <c r="AH37" s="33">
        <f t="shared" ref="AH37" si="97">INDEX($A$1:$T$20,AG37+2,COLUMN($T$3))</f>
        <v>30.22519148477603</v>
      </c>
      <c r="AI37" s="32">
        <v>17</v>
      </c>
      <c r="AJ37" s="31">
        <f t="shared" ref="AJ37" si="98">INDEX($A$1:$T$20,AI37+2,COLUMN($T$3))</f>
        <v>26.599233520322784</v>
      </c>
    </row>
    <row r="38" spans="1:36" ht="16.2" thickBot="1" x14ac:dyDescent="0.35">
      <c r="A38" s="37"/>
      <c r="B38" s="38">
        <f>AVERAGE(B32:B37)</f>
        <v>-38.090077908806855</v>
      </c>
      <c r="C38" s="39"/>
      <c r="D38" s="38">
        <f>AVERAGE(D32:D37)</f>
        <v>-46.1252612837201</v>
      </c>
      <c r="E38" s="39"/>
      <c r="F38" s="38">
        <f>AVERAGE(F32:F37)</f>
        <v>-49.320619297717165</v>
      </c>
      <c r="G38" s="39"/>
      <c r="H38" s="38">
        <f>AVERAGE(H32:H37)</f>
        <v>-51.069969317071923</v>
      </c>
      <c r="I38" s="39"/>
      <c r="J38" s="38">
        <f>AVERAGE(J32:J37)</f>
        <v>-40.361462050175476</v>
      </c>
      <c r="K38" s="39"/>
      <c r="L38" s="38">
        <f>AVERAGE(L32:L37)</f>
        <v>-42.104527122996707</v>
      </c>
      <c r="M38" s="39"/>
      <c r="N38" s="38">
        <f>AVERAGE(N32:N37)</f>
        <v>-45.444956162309609</v>
      </c>
      <c r="O38" s="39"/>
      <c r="P38" s="38">
        <f>AVERAGE(P32:P37)</f>
        <v>-38.563281207599303</v>
      </c>
      <c r="Q38" s="39"/>
      <c r="R38" s="40">
        <f>AVERAGE(R32:R37)</f>
        <v>-49.527721120335208</v>
      </c>
      <c r="S38" s="39"/>
      <c r="T38" s="38">
        <f>AVERAGE(T32:T37)</f>
        <v>31.090948546260478</v>
      </c>
      <c r="U38" s="39"/>
      <c r="V38" s="38">
        <f>AVERAGE(V32:V37)</f>
        <v>34.169687531032032</v>
      </c>
      <c r="W38" s="39"/>
      <c r="X38" s="38">
        <f>AVERAGE(X32:X37)</f>
        <v>29.718480263040835</v>
      </c>
      <c r="Y38" s="39"/>
      <c r="Z38" s="38">
        <f>AVERAGE(Z32:Z37)</f>
        <v>32.940536956845627</v>
      </c>
      <c r="AA38" s="39"/>
      <c r="AB38" s="38">
        <f>AVERAGE(AB32:AB37)</f>
        <v>31.505149746691753</v>
      </c>
      <c r="AC38" s="39"/>
      <c r="AD38" s="38">
        <f>AVERAGE(AD32:AD37)</f>
        <v>30.533429636795955</v>
      </c>
      <c r="AE38" s="39"/>
      <c r="AF38" s="38">
        <f>AVERAGE(AF32:AF37)</f>
        <v>26.430848252418684</v>
      </c>
      <c r="AG38" s="39"/>
      <c r="AH38" s="40">
        <f>AVERAGE(AH32:AH37)</f>
        <v>34.253695251008295</v>
      </c>
      <c r="AI38" s="39"/>
      <c r="AJ38" s="38">
        <f>AVERAGE(AJ32:AJ37)</f>
        <v>34.294572836906354</v>
      </c>
    </row>
    <row r="42" spans="1:36" x14ac:dyDescent="0.3">
      <c r="A42" s="9" t="s">
        <v>11</v>
      </c>
      <c r="B42" s="9" t="s">
        <v>12</v>
      </c>
      <c r="C42" s="9" t="s">
        <v>13</v>
      </c>
      <c r="D42" s="9" t="s">
        <v>14</v>
      </c>
      <c r="E42" s="9" t="s">
        <v>15</v>
      </c>
      <c r="F42" s="9" t="s">
        <v>16</v>
      </c>
      <c r="G42" s="9" t="s">
        <v>18</v>
      </c>
      <c r="H42" s="9" t="s">
        <v>19</v>
      </c>
      <c r="I42" s="9" t="s">
        <v>20</v>
      </c>
      <c r="J42" s="9" t="s">
        <v>21</v>
      </c>
      <c r="K42" s="9" t="s">
        <v>22</v>
      </c>
      <c r="L42" s="9" t="s">
        <v>23</v>
      </c>
      <c r="M42" s="9" t="s">
        <v>24</v>
      </c>
      <c r="N42" s="9" t="s">
        <v>25</v>
      </c>
      <c r="O42" s="9" t="s">
        <v>26</v>
      </c>
      <c r="P42" s="9" t="s">
        <v>27</v>
      </c>
      <c r="Q42" s="9" t="s">
        <v>28</v>
      </c>
      <c r="R42" s="9" t="s">
        <v>29</v>
      </c>
      <c r="S42" s="9" t="s">
        <v>11</v>
      </c>
      <c r="T42" s="9" t="s">
        <v>12</v>
      </c>
      <c r="U42" s="9" t="s">
        <v>13</v>
      </c>
      <c r="V42" s="9" t="s">
        <v>14</v>
      </c>
      <c r="W42" s="9" t="s">
        <v>15</v>
      </c>
      <c r="X42" s="9" t="s">
        <v>16</v>
      </c>
      <c r="Y42" s="9" t="s">
        <v>18</v>
      </c>
      <c r="Z42" s="9" t="s">
        <v>19</v>
      </c>
      <c r="AA42" s="9" t="s">
        <v>20</v>
      </c>
      <c r="AB42" s="9" t="s">
        <v>21</v>
      </c>
      <c r="AC42" s="9" t="s">
        <v>22</v>
      </c>
      <c r="AD42" s="9" t="s">
        <v>23</v>
      </c>
      <c r="AE42" s="9" t="s">
        <v>24</v>
      </c>
      <c r="AF42" s="9" t="s">
        <v>25</v>
      </c>
      <c r="AG42" s="9" t="s">
        <v>26</v>
      </c>
      <c r="AH42" s="9" t="s">
        <v>27</v>
      </c>
      <c r="AI42" s="9" t="s">
        <v>28</v>
      </c>
      <c r="AJ42" s="9" t="s">
        <v>29</v>
      </c>
    </row>
    <row r="43" spans="1:36" x14ac:dyDescent="0.3">
      <c r="A43" s="9">
        <f>B30</f>
        <v>-22.296442967860116</v>
      </c>
      <c r="B43" s="9">
        <f>D30</f>
        <v>-48.984181995135117</v>
      </c>
      <c r="C43" s="9">
        <f>F30</f>
        <v>-62.255333527248887</v>
      </c>
      <c r="D43" s="9">
        <f>H30</f>
        <v>-25.854970346873827</v>
      </c>
      <c r="E43" s="9">
        <f>J30</f>
        <v>-46.748516801287735</v>
      </c>
      <c r="F43" s="9">
        <f>L30</f>
        <v>-60.932471342082543</v>
      </c>
      <c r="G43" s="9">
        <f>N30</f>
        <v>-37.722635140216461</v>
      </c>
      <c r="H43" s="9">
        <f>P30</f>
        <v>-55.146961161768751</v>
      </c>
      <c r="I43" s="9">
        <f>R30</f>
        <v>-40.666362188258915</v>
      </c>
      <c r="J43" s="9">
        <f>B38</f>
        <v>-38.090077908806855</v>
      </c>
      <c r="K43" s="9">
        <f>D38</f>
        <v>-46.1252612837201</v>
      </c>
      <c r="L43" s="9">
        <f>F38</f>
        <v>-49.320619297717165</v>
      </c>
      <c r="M43" s="9">
        <f>H38</f>
        <v>-51.069969317071923</v>
      </c>
      <c r="N43" s="9">
        <f>J38</f>
        <v>-40.361462050175476</v>
      </c>
      <c r="O43" s="9">
        <f>L38</f>
        <v>-42.104527122996707</v>
      </c>
      <c r="P43" s="9">
        <f>N38</f>
        <v>-45.444956162309609</v>
      </c>
      <c r="Q43" s="9">
        <f>P38</f>
        <v>-38.563281207599303</v>
      </c>
      <c r="R43" s="9">
        <f>R38</f>
        <v>-49.527721120335208</v>
      </c>
      <c r="S43" s="9">
        <f>T30</f>
        <v>34.777009192655719</v>
      </c>
      <c r="T43" s="9">
        <f>V30</f>
        <v>35.784614766994231</v>
      </c>
      <c r="U43" s="9">
        <f>X30</f>
        <v>24.417492380683388</v>
      </c>
      <c r="V43" s="9">
        <f>Z30</f>
        <v>31.969326375277067</v>
      </c>
      <c r="W43" s="9">
        <f>AB30</f>
        <v>31.056729348959919</v>
      </c>
      <c r="X43" s="9">
        <f>AD30</f>
        <v>31.953060616096352</v>
      </c>
      <c r="Y43" s="9">
        <f>AF30</f>
        <v>34.798081200100057</v>
      </c>
      <c r="Z43" s="9">
        <f>AH30</f>
        <v>27.768488427448982</v>
      </c>
      <c r="AA43" s="9">
        <f>AJ30</f>
        <v>32.412546712784298</v>
      </c>
      <c r="AB43" s="9">
        <f>T38</f>
        <v>31.090948546260478</v>
      </c>
      <c r="AC43" s="9">
        <f>V38</f>
        <v>34.169687531032032</v>
      </c>
      <c r="AD43" s="9">
        <f>X38</f>
        <v>29.718480263040835</v>
      </c>
      <c r="AE43" s="9">
        <f>Z38</f>
        <v>32.940536956845627</v>
      </c>
      <c r="AF43" s="9">
        <f>AB38</f>
        <v>31.505149746691753</v>
      </c>
      <c r="AG43" s="9">
        <f>AD38</f>
        <v>30.533429636795955</v>
      </c>
      <c r="AH43" s="9">
        <f>AF38</f>
        <v>26.430848252418684</v>
      </c>
      <c r="AI43" s="9">
        <f>AH38</f>
        <v>34.253695251008295</v>
      </c>
      <c r="AJ43" s="9">
        <f>AJ38</f>
        <v>34.294572836906354</v>
      </c>
    </row>
    <row r="44" spans="1:36" x14ac:dyDescent="0.3">
      <c r="A44" s="9" t="s">
        <v>46</v>
      </c>
      <c r="B44" s="9">
        <f>AVERAGE(A43:R43)</f>
        <v>-44.511986163414704</v>
      </c>
      <c r="S44" s="9" t="s">
        <v>46</v>
      </c>
      <c r="T44" s="9">
        <f>AVERAGE(S43:AJ43)</f>
        <v>31.659705446777782</v>
      </c>
    </row>
    <row r="46" spans="1:36" x14ac:dyDescent="0.3">
      <c r="B46" s="9" t="s">
        <v>31</v>
      </c>
      <c r="C46" s="9" t="s">
        <v>32</v>
      </c>
      <c r="D46" s="9" t="s">
        <v>17</v>
      </c>
      <c r="E46" s="9" t="s">
        <v>30</v>
      </c>
      <c r="F46" s="9" t="s">
        <v>33</v>
      </c>
      <c r="G46" s="9" t="s">
        <v>34</v>
      </c>
      <c r="T46" s="9" t="s">
        <v>31</v>
      </c>
      <c r="U46" s="9" t="s">
        <v>32</v>
      </c>
      <c r="V46" s="9" t="s">
        <v>17</v>
      </c>
      <c r="W46" s="9" t="s">
        <v>30</v>
      </c>
      <c r="X46" s="9" t="s">
        <v>33</v>
      </c>
      <c r="Y46" s="9" t="s">
        <v>34</v>
      </c>
    </row>
    <row r="47" spans="1:36" x14ac:dyDescent="0.3">
      <c r="A47" s="9" t="s">
        <v>11</v>
      </c>
      <c r="B47" s="9">
        <f>B30</f>
        <v>-22.296442967860116</v>
      </c>
      <c r="S47" s="9" t="s">
        <v>11</v>
      </c>
      <c r="T47" s="9">
        <v>34.777009192655719</v>
      </c>
    </row>
    <row r="48" spans="1:36" x14ac:dyDescent="0.3">
      <c r="A48" s="9" t="s">
        <v>12</v>
      </c>
      <c r="B48" s="9">
        <f>D30</f>
        <v>-48.984181995135117</v>
      </c>
      <c r="S48" s="9" t="s">
        <v>12</v>
      </c>
      <c r="T48" s="9">
        <v>35.784614766994231</v>
      </c>
    </row>
    <row r="49" spans="1:25" x14ac:dyDescent="0.3">
      <c r="A49" s="9" t="s">
        <v>13</v>
      </c>
      <c r="B49" s="9">
        <f>F30</f>
        <v>-62.255333527248887</v>
      </c>
      <c r="S49" s="9" t="s">
        <v>13</v>
      </c>
      <c r="T49" s="9">
        <f>X30</f>
        <v>24.417492380683388</v>
      </c>
    </row>
    <row r="50" spans="1:25" x14ac:dyDescent="0.3">
      <c r="A50" s="9" t="s">
        <v>14</v>
      </c>
      <c r="C50" s="9">
        <f>H30</f>
        <v>-25.854970346873827</v>
      </c>
      <c r="S50" s="9" t="s">
        <v>14</v>
      </c>
      <c r="U50" s="9">
        <f>Z30</f>
        <v>31.969326375277067</v>
      </c>
    </row>
    <row r="51" spans="1:25" x14ac:dyDescent="0.3">
      <c r="A51" s="9" t="s">
        <v>15</v>
      </c>
      <c r="C51" s="9">
        <f>J30</f>
        <v>-46.748516801287735</v>
      </c>
      <c r="S51" s="9" t="s">
        <v>15</v>
      </c>
      <c r="U51" s="9">
        <f>AB30</f>
        <v>31.056729348959919</v>
      </c>
    </row>
    <row r="52" spans="1:25" x14ac:dyDescent="0.3">
      <c r="A52" s="9" t="s">
        <v>16</v>
      </c>
      <c r="C52" s="9">
        <f>L30</f>
        <v>-60.932471342082543</v>
      </c>
      <c r="S52" s="9" t="s">
        <v>16</v>
      </c>
      <c r="U52" s="9">
        <f>AD30</f>
        <v>31.953060616096352</v>
      </c>
    </row>
    <row r="53" spans="1:25" x14ac:dyDescent="0.3">
      <c r="A53" s="9" t="s">
        <v>18</v>
      </c>
      <c r="D53" s="9">
        <f>N30</f>
        <v>-37.722635140216461</v>
      </c>
      <c r="S53" s="9" t="s">
        <v>18</v>
      </c>
      <c r="V53" s="9">
        <f>AF30</f>
        <v>34.798081200100057</v>
      </c>
    </row>
    <row r="54" spans="1:25" x14ac:dyDescent="0.3">
      <c r="A54" s="9" t="s">
        <v>19</v>
      </c>
      <c r="D54" s="9">
        <f>P30</f>
        <v>-55.146961161768751</v>
      </c>
      <c r="S54" s="9" t="s">
        <v>19</v>
      </c>
      <c r="V54" s="9">
        <f>AH30</f>
        <v>27.768488427448982</v>
      </c>
    </row>
    <row r="55" spans="1:25" x14ac:dyDescent="0.3">
      <c r="A55" s="9" t="s">
        <v>20</v>
      </c>
      <c r="D55" s="9">
        <f>R30</f>
        <v>-40.666362188258915</v>
      </c>
      <c r="S55" s="9" t="s">
        <v>20</v>
      </c>
      <c r="V55" s="9">
        <f>AJ30</f>
        <v>32.412546712784298</v>
      </c>
    </row>
    <row r="56" spans="1:25" x14ac:dyDescent="0.3">
      <c r="A56" s="9" t="s">
        <v>21</v>
      </c>
      <c r="E56" s="9">
        <f>B38</f>
        <v>-38.090077908806855</v>
      </c>
      <c r="S56" s="9" t="s">
        <v>21</v>
      </c>
      <c r="W56" s="9">
        <f>T38</f>
        <v>31.090948546260478</v>
      </c>
    </row>
    <row r="57" spans="1:25" x14ac:dyDescent="0.3">
      <c r="A57" s="9" t="s">
        <v>22</v>
      </c>
      <c r="E57" s="9">
        <f>D38</f>
        <v>-46.1252612837201</v>
      </c>
      <c r="S57" s="9" t="s">
        <v>22</v>
      </c>
      <c r="W57" s="9">
        <f>V38</f>
        <v>34.169687531032032</v>
      </c>
    </row>
    <row r="58" spans="1:25" x14ac:dyDescent="0.3">
      <c r="A58" s="9" t="s">
        <v>23</v>
      </c>
      <c r="E58" s="9">
        <f>F38</f>
        <v>-49.320619297717165</v>
      </c>
      <c r="S58" s="9" t="s">
        <v>23</v>
      </c>
      <c r="W58" s="9">
        <f>X38</f>
        <v>29.718480263040835</v>
      </c>
    </row>
    <row r="59" spans="1:25" x14ac:dyDescent="0.3">
      <c r="A59" s="9" t="s">
        <v>24</v>
      </c>
      <c r="F59" s="9">
        <f>H38</f>
        <v>-51.069969317071923</v>
      </c>
      <c r="S59" s="9" t="s">
        <v>24</v>
      </c>
      <c r="X59" s="9">
        <f>Z38</f>
        <v>32.940536956845627</v>
      </c>
    </row>
    <row r="60" spans="1:25" x14ac:dyDescent="0.3">
      <c r="A60" s="9" t="s">
        <v>25</v>
      </c>
      <c r="F60" s="9">
        <f>J38</f>
        <v>-40.361462050175476</v>
      </c>
      <c r="S60" s="9" t="s">
        <v>25</v>
      </c>
      <c r="X60" s="9">
        <f>AB38</f>
        <v>31.505149746691753</v>
      </c>
    </row>
    <row r="61" spans="1:25" x14ac:dyDescent="0.3">
      <c r="A61" s="9" t="s">
        <v>26</v>
      </c>
      <c r="F61" s="9">
        <f>L38</f>
        <v>-42.104527122996707</v>
      </c>
      <c r="S61" s="9" t="s">
        <v>26</v>
      </c>
      <c r="X61" s="9">
        <f>AD38</f>
        <v>30.533429636795955</v>
      </c>
    </row>
    <row r="62" spans="1:25" x14ac:dyDescent="0.3">
      <c r="A62" s="9" t="s">
        <v>27</v>
      </c>
      <c r="G62" s="9">
        <f>N38</f>
        <v>-45.444956162309609</v>
      </c>
      <c r="S62" s="9" t="s">
        <v>27</v>
      </c>
      <c r="Y62" s="9">
        <f>AF38</f>
        <v>26.430848252418684</v>
      </c>
    </row>
    <row r="63" spans="1:25" x14ac:dyDescent="0.3">
      <c r="A63" s="9" t="s">
        <v>28</v>
      </c>
      <c r="G63" s="9">
        <f>P38</f>
        <v>-38.563281207599303</v>
      </c>
      <c r="S63" s="9" t="s">
        <v>28</v>
      </c>
      <c r="Y63" s="9">
        <f>AH38</f>
        <v>34.253695251008295</v>
      </c>
    </row>
    <row r="64" spans="1:25" x14ac:dyDescent="0.3">
      <c r="A64" s="9" t="s">
        <v>29</v>
      </c>
      <c r="G64" s="9">
        <f>R38</f>
        <v>-49.527721120335208</v>
      </c>
      <c r="S64" s="9" t="s">
        <v>29</v>
      </c>
      <c r="Y64" s="9">
        <f>AJ38</f>
        <v>34.294572836906354</v>
      </c>
    </row>
    <row r="67" spans="1:13" x14ac:dyDescent="0.3">
      <c r="A67" s="9" t="s">
        <v>35</v>
      </c>
    </row>
    <row r="68" spans="1:13" x14ac:dyDescent="0.3">
      <c r="A68" s="9" t="s">
        <v>11</v>
      </c>
      <c r="B68" s="9" t="s">
        <v>14</v>
      </c>
      <c r="C68" s="9" t="s">
        <v>71</v>
      </c>
      <c r="D68" s="9" t="s">
        <v>72</v>
      </c>
      <c r="E68" s="9" t="s">
        <v>73</v>
      </c>
      <c r="F68" s="9" t="s">
        <v>28</v>
      </c>
    </row>
    <row r="69" spans="1:13" ht="16.2" thickBot="1" x14ac:dyDescent="0.35">
      <c r="D69" s="18"/>
      <c r="E69" s="18"/>
      <c r="F69" s="18"/>
      <c r="G69" s="18"/>
      <c r="H69" s="18"/>
      <c r="I69" s="18"/>
      <c r="J69" s="18"/>
    </row>
    <row r="70" spans="1:13" x14ac:dyDescent="0.3">
      <c r="A70" s="51"/>
      <c r="B70" s="52" t="s">
        <v>44</v>
      </c>
      <c r="C70" s="52"/>
      <c r="D70" s="52"/>
      <c r="E70" s="52" t="s">
        <v>45</v>
      </c>
      <c r="F70" s="52"/>
      <c r="G70" s="56"/>
      <c r="H70" s="18"/>
      <c r="I70" s="18"/>
      <c r="J70" s="18"/>
    </row>
    <row r="71" spans="1:13" x14ac:dyDescent="0.3">
      <c r="A71" s="58"/>
      <c r="B71" s="59"/>
      <c r="C71" s="59" t="s">
        <v>43</v>
      </c>
      <c r="D71" s="59"/>
      <c r="E71" s="59"/>
      <c r="F71" s="59" t="s">
        <v>43</v>
      </c>
      <c r="G71" s="57"/>
      <c r="H71" s="18"/>
      <c r="I71" s="18"/>
      <c r="J71" s="18"/>
    </row>
    <row r="72" spans="1:13" x14ac:dyDescent="0.3">
      <c r="A72" s="58"/>
      <c r="B72" s="59"/>
      <c r="C72" s="59" t="s">
        <v>41</v>
      </c>
      <c r="D72" s="59" t="s">
        <v>42</v>
      </c>
      <c r="E72" s="59"/>
      <c r="F72" s="59" t="s">
        <v>41</v>
      </c>
      <c r="G72" s="57" t="s">
        <v>42</v>
      </c>
      <c r="I72" s="18"/>
      <c r="J72" s="18"/>
    </row>
    <row r="73" spans="1:13" x14ac:dyDescent="0.3">
      <c r="A73" s="10" t="s">
        <v>36</v>
      </c>
      <c r="B73" s="11" t="s">
        <v>40</v>
      </c>
      <c r="C73" s="59"/>
      <c r="D73" s="59"/>
      <c r="E73" s="11" t="s">
        <v>40</v>
      </c>
      <c r="F73" s="59"/>
      <c r="G73" s="57"/>
      <c r="M73" s="9">
        <f>SUM(F74:F80)</f>
        <v>19.671061195541483</v>
      </c>
    </row>
    <row r="74" spans="1:13" x14ac:dyDescent="0.3">
      <c r="A74" s="10" t="s">
        <v>31</v>
      </c>
      <c r="B74" s="11" t="s">
        <v>12</v>
      </c>
      <c r="C74" s="11">
        <f>B48-$C$80</f>
        <v>-4.4721958317204127</v>
      </c>
      <c r="D74" s="11">
        <f>T48-D80</f>
        <v>4.1249093202164495</v>
      </c>
      <c r="E74" s="11" t="s">
        <v>11</v>
      </c>
      <c r="F74" s="11">
        <f>B47-$F$80</f>
        <v>22.215543195554588</v>
      </c>
      <c r="G74" s="12">
        <f>T47-G80</f>
        <v>3.1173037458779369</v>
      </c>
    </row>
    <row r="75" spans="1:13" x14ac:dyDescent="0.3">
      <c r="A75" s="10" t="s">
        <v>32</v>
      </c>
      <c r="B75" s="11" t="s">
        <v>15</v>
      </c>
      <c r="C75" s="11">
        <f>C51-$C$80</f>
        <v>-2.236530637873031</v>
      </c>
      <c r="D75" s="11">
        <f>U51-D80</f>
        <v>-0.60297609781786221</v>
      </c>
      <c r="E75" s="11" t="s">
        <v>14</v>
      </c>
      <c r="F75" s="11">
        <f>C50-$F$80</f>
        <v>18.657015816540877</v>
      </c>
      <c r="G75" s="12">
        <f>U50-G80</f>
        <v>0.30962092849928524</v>
      </c>
    </row>
    <row r="76" spans="1:13" x14ac:dyDescent="0.3">
      <c r="A76" s="10" t="s">
        <v>37</v>
      </c>
      <c r="B76" s="11" t="s">
        <v>18</v>
      </c>
      <c r="C76" s="11">
        <f>D53-C80</f>
        <v>6.7893510231982432</v>
      </c>
      <c r="D76" s="11">
        <f>V53-D80</f>
        <v>3.1383757533222756</v>
      </c>
      <c r="E76" s="11" t="s">
        <v>71</v>
      </c>
      <c r="F76" s="11">
        <f>D53-F80</f>
        <v>6.7893510231982432</v>
      </c>
      <c r="G76" s="12">
        <f>V53-G80</f>
        <v>3.1383757533222756</v>
      </c>
    </row>
    <row r="77" spans="1:13" x14ac:dyDescent="0.3">
      <c r="A77" s="10" t="s">
        <v>30</v>
      </c>
      <c r="B77" s="11" t="s">
        <v>23</v>
      </c>
      <c r="C77" s="11">
        <f>E58-$C$80</f>
        <v>-4.8086331343024611</v>
      </c>
      <c r="D77" s="11">
        <f>W58-D80</f>
        <v>-1.9412251837369467</v>
      </c>
      <c r="E77" s="11" t="s">
        <v>72</v>
      </c>
      <c r="F77" s="11">
        <f>E56-F80</f>
        <v>6.4219082546078496</v>
      </c>
      <c r="G77" s="12">
        <f>W56-G80</f>
        <v>-0.56875690051730388</v>
      </c>
    </row>
    <row r="78" spans="1:13" x14ac:dyDescent="0.3">
      <c r="A78" s="10" t="s">
        <v>38</v>
      </c>
      <c r="B78" s="11" t="s">
        <v>24</v>
      </c>
      <c r="C78" s="11">
        <f>F59-$C$80</f>
        <v>-6.5579831536572186</v>
      </c>
      <c r="D78" s="11">
        <f>X59-D80</f>
        <v>1.2808315100678449</v>
      </c>
      <c r="E78" s="11" t="s">
        <v>73</v>
      </c>
      <c r="F78" s="11">
        <f>F60-F80</f>
        <v>4.1505241132392285</v>
      </c>
      <c r="G78" s="12">
        <f>X60-G80</f>
        <v>-0.15455570008602848</v>
      </c>
    </row>
    <row r="79" spans="1:13" ht="16.2" thickBot="1" x14ac:dyDescent="0.35">
      <c r="A79" s="15" t="s">
        <v>39</v>
      </c>
      <c r="B79" s="16" t="s">
        <v>27</v>
      </c>
      <c r="C79" s="16">
        <f>G62-$C$80</f>
        <v>-0.93296999889490451</v>
      </c>
      <c r="D79" s="16">
        <f>Y62-D80</f>
        <v>-5.2288571943590973</v>
      </c>
      <c r="E79" s="16" t="s">
        <v>28</v>
      </c>
      <c r="F79" s="19">
        <f>G63-$F$80</f>
        <v>5.9487049558154013</v>
      </c>
      <c r="G79" s="20">
        <f>Y63-G80</f>
        <v>2.5939898042305138</v>
      </c>
    </row>
    <row r="80" spans="1:13" ht="16.2" thickBot="1" x14ac:dyDescent="0.35">
      <c r="A80" s="15" t="s">
        <v>46</v>
      </c>
      <c r="B80" s="16"/>
      <c r="C80" s="16">
        <f>B44</f>
        <v>-44.511986163414704</v>
      </c>
      <c r="D80" s="16">
        <f>T44</f>
        <v>31.659705446777782</v>
      </c>
      <c r="E80" s="16"/>
      <c r="F80" s="19">
        <f>B44</f>
        <v>-44.511986163414704</v>
      </c>
      <c r="G80" s="20">
        <f>T44</f>
        <v>31.659705446777782</v>
      </c>
    </row>
    <row r="81" spans="1:7" ht="16.2" thickBot="1" x14ac:dyDescent="0.35">
      <c r="A81" s="15" t="s">
        <v>47</v>
      </c>
      <c r="B81" s="16"/>
      <c r="C81" s="16">
        <f>SUM(C74:C80)</f>
        <v>-56.730947896664489</v>
      </c>
      <c r="D81" s="16">
        <f>SUM(D74:D80)</f>
        <v>32.430763554470445</v>
      </c>
      <c r="E81" s="16"/>
      <c r="F81" s="16">
        <f>SUM(F74:F80)</f>
        <v>19.671061195541483</v>
      </c>
      <c r="G81" s="17">
        <f>SUM(G74:G80)</f>
        <v>40.095683078104457</v>
      </c>
    </row>
  </sheetData>
  <mergeCells count="17">
    <mergeCell ref="G72:G73"/>
    <mergeCell ref="A70:A72"/>
    <mergeCell ref="B70:D70"/>
    <mergeCell ref="E70:G70"/>
    <mergeCell ref="B71:B72"/>
    <mergeCell ref="C71:D71"/>
    <mergeCell ref="E71:E72"/>
    <mergeCell ref="F71:G71"/>
    <mergeCell ref="C72:C73"/>
    <mergeCell ref="D72:D73"/>
    <mergeCell ref="F72:F73"/>
    <mergeCell ref="O1:Q1"/>
    <mergeCell ref="A1:A2"/>
    <mergeCell ref="B1:D1"/>
    <mergeCell ref="E1:G1"/>
    <mergeCell ref="K1:K2"/>
    <mergeCell ref="L1:N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2"/>
  <sheetViews>
    <sheetView tabSelected="1" topLeftCell="A46" zoomScale="70" zoomScaleNormal="70" workbookViewId="0">
      <selection activeCell="L51" sqref="L51"/>
    </sheetView>
  </sheetViews>
  <sheetFormatPr defaultRowHeight="16.2" x14ac:dyDescent="0.3"/>
  <cols>
    <col min="9" max="9" width="14.88671875" customWidth="1"/>
    <col min="12" max="12" width="15.5546875" customWidth="1"/>
    <col min="13" max="13" width="9.21875" customWidth="1"/>
  </cols>
  <sheetData>
    <row r="1" spans="4:20" x14ac:dyDescent="0.3">
      <c r="D1" s="46" t="s">
        <v>0</v>
      </c>
      <c r="E1" s="48" t="s">
        <v>5</v>
      </c>
      <c r="F1" s="49"/>
      <c r="G1" s="50"/>
      <c r="H1" t="s">
        <v>10</v>
      </c>
      <c r="N1" s="46" t="s">
        <v>0</v>
      </c>
      <c r="O1" s="48" t="s">
        <v>5</v>
      </c>
      <c r="P1" s="49"/>
      <c r="Q1" s="60"/>
      <c r="R1" s="43" t="s">
        <v>8</v>
      </c>
      <c r="S1" s="44" t="s">
        <v>48</v>
      </c>
      <c r="T1" s="45" t="s">
        <v>10</v>
      </c>
    </row>
    <row r="2" spans="4:20" x14ac:dyDescent="0.3">
      <c r="D2" s="47"/>
      <c r="E2" s="2" t="s">
        <v>2</v>
      </c>
      <c r="F2" s="1" t="s">
        <v>3</v>
      </c>
      <c r="G2" s="3" t="s">
        <v>4</v>
      </c>
      <c r="N2" s="47"/>
      <c r="O2" s="2" t="s">
        <v>2</v>
      </c>
      <c r="P2" s="1" t="s">
        <v>3</v>
      </c>
      <c r="Q2" s="41" t="s">
        <v>4</v>
      </c>
      <c r="R2" s="2"/>
      <c r="S2" s="1"/>
      <c r="T2" s="3"/>
    </row>
    <row r="3" spans="4:20" x14ac:dyDescent="0.3">
      <c r="D3" s="7">
        <v>1</v>
      </c>
      <c r="E3" s="2">
        <v>2</v>
      </c>
      <c r="F3" s="1">
        <v>0</v>
      </c>
      <c r="G3" s="3">
        <v>0</v>
      </c>
      <c r="H3">
        <f>-10*LOG(1/3*(E3^2+F3^2+G3^2))</f>
        <v>-1.2493873660829993</v>
      </c>
      <c r="N3" s="7">
        <v>1</v>
      </c>
      <c r="O3" s="2">
        <v>1975</v>
      </c>
      <c r="P3" s="1">
        <v>1934</v>
      </c>
      <c r="Q3" s="41">
        <v>1907</v>
      </c>
      <c r="R3" s="2">
        <f>AVERAGE(O3:Q3)</f>
        <v>1938.6666666666667</v>
      </c>
      <c r="S3" s="1">
        <f>_xlfn.VAR.S(O3:Q3)</f>
        <v>1172.3333333333335</v>
      </c>
      <c r="T3" s="3">
        <f>10*LOG(R3^2/S3)</f>
        <v>35.059551726653581</v>
      </c>
    </row>
    <row r="4" spans="4:20" x14ac:dyDescent="0.3">
      <c r="D4" s="7">
        <v>2</v>
      </c>
      <c r="E4" s="2">
        <v>180</v>
      </c>
      <c r="F4" s="1">
        <v>5</v>
      </c>
      <c r="G4" s="3">
        <v>0</v>
      </c>
      <c r="H4">
        <f t="shared" ref="H4:H20" si="0">-10*LOG(1/3*(E4^2+F4^2+G4^2))</f>
        <v>-40.337587300364547</v>
      </c>
      <c r="N4" s="7">
        <v>2</v>
      </c>
      <c r="O4" s="2">
        <v>5201</v>
      </c>
      <c r="P4" s="1">
        <v>5254</v>
      </c>
      <c r="Q4" s="41">
        <v>5309</v>
      </c>
      <c r="R4" s="2">
        <f t="shared" ref="R4:R20" si="1">AVERAGE(O4:Q4)</f>
        <v>5254.666666666667</v>
      </c>
      <c r="S4" s="1">
        <f t="shared" ref="S4:S20" si="2">_xlfn.VAR.S(O4:Q4)</f>
        <v>2916.333333333333</v>
      </c>
      <c r="T4" s="3">
        <f t="shared" ref="T4:T20" si="3">10*LOG(R4^2/S4)</f>
        <v>39.76253181136655</v>
      </c>
    </row>
    <row r="5" spans="4:20" x14ac:dyDescent="0.3">
      <c r="D5" s="7">
        <v>3</v>
      </c>
      <c r="E5" s="2">
        <v>360</v>
      </c>
      <c r="F5" s="1">
        <v>38</v>
      </c>
      <c r="G5" s="3">
        <v>135</v>
      </c>
      <c r="H5">
        <f t="shared" si="0"/>
        <v>-46.968483686326564</v>
      </c>
      <c r="N5" s="7">
        <v>3</v>
      </c>
      <c r="O5" s="2">
        <v>6152</v>
      </c>
      <c r="P5" s="1">
        <v>5910</v>
      </c>
      <c r="Q5" s="41">
        <v>5886</v>
      </c>
      <c r="R5" s="2">
        <f t="shared" si="1"/>
        <v>5982.666666666667</v>
      </c>
      <c r="S5" s="1">
        <f t="shared" si="2"/>
        <v>21649.333333333332</v>
      </c>
      <c r="T5" s="3">
        <f t="shared" si="3"/>
        <v>32.183450849934758</v>
      </c>
    </row>
    <row r="6" spans="4:20" x14ac:dyDescent="0.3">
      <c r="D6" s="7">
        <v>4</v>
      </c>
      <c r="E6" s="2">
        <v>17</v>
      </c>
      <c r="F6" s="1">
        <v>20</v>
      </c>
      <c r="G6" s="3">
        <v>16</v>
      </c>
      <c r="H6">
        <f t="shared" si="0"/>
        <v>-24.983105537896005</v>
      </c>
      <c r="N6" s="7">
        <v>4</v>
      </c>
      <c r="O6" s="2">
        <v>2140</v>
      </c>
      <c r="P6" s="1">
        <v>2125</v>
      </c>
      <c r="Q6" s="41">
        <v>2108</v>
      </c>
      <c r="R6" s="2">
        <f t="shared" si="1"/>
        <v>2124.3333333333335</v>
      </c>
      <c r="S6" s="1">
        <f t="shared" si="2"/>
        <v>256.33333333333331</v>
      </c>
      <c r="T6" s="3">
        <f t="shared" si="3"/>
        <v>42.45640242438639</v>
      </c>
    </row>
    <row r="7" spans="4:20" x14ac:dyDescent="0.3">
      <c r="D7" s="7">
        <v>5</v>
      </c>
      <c r="E7" s="2">
        <v>487</v>
      </c>
      <c r="F7" s="1">
        <v>810</v>
      </c>
      <c r="G7" s="3">
        <v>400</v>
      </c>
      <c r="H7">
        <f t="shared" si="0"/>
        <v>-55.454180474212407</v>
      </c>
      <c r="N7" s="7">
        <v>5</v>
      </c>
      <c r="O7" s="2">
        <v>4556</v>
      </c>
      <c r="P7" s="1">
        <v>4504</v>
      </c>
      <c r="Q7" s="41">
        <v>4560</v>
      </c>
      <c r="R7" s="2">
        <f t="shared" si="1"/>
        <v>4540</v>
      </c>
      <c r="S7" s="1">
        <f t="shared" si="2"/>
        <v>976</v>
      </c>
      <c r="T7" s="3">
        <f t="shared" si="3"/>
        <v>43.246618880475161</v>
      </c>
    </row>
    <row r="8" spans="4:20" x14ac:dyDescent="0.3">
      <c r="D8" s="7">
        <v>6</v>
      </c>
      <c r="E8" s="2">
        <v>2430</v>
      </c>
      <c r="F8" s="1">
        <v>207</v>
      </c>
      <c r="G8" s="3">
        <v>2</v>
      </c>
      <c r="H8">
        <f t="shared" si="0"/>
        <v>-62.972316699983807</v>
      </c>
      <c r="N8" s="7">
        <v>6</v>
      </c>
      <c r="O8" s="2">
        <v>2833</v>
      </c>
      <c r="P8" s="1">
        <v>2837</v>
      </c>
      <c r="Q8" s="41">
        <v>2828</v>
      </c>
      <c r="R8" s="2">
        <f t="shared" si="1"/>
        <v>2832.6666666666665</v>
      </c>
      <c r="S8" s="1">
        <f t="shared" si="2"/>
        <v>20.333333333333336</v>
      </c>
      <c r="T8" s="3">
        <f t="shared" si="3"/>
        <v>55.961823637765619</v>
      </c>
    </row>
    <row r="9" spans="4:20" x14ac:dyDescent="0.3">
      <c r="D9" s="7">
        <v>7</v>
      </c>
      <c r="E9" s="2">
        <v>1620</v>
      </c>
      <c r="F9" s="1">
        <v>117</v>
      </c>
      <c r="G9" s="3">
        <v>30</v>
      </c>
      <c r="H9">
        <f t="shared" si="0"/>
        <v>-59.443163252505741</v>
      </c>
      <c r="N9" s="7">
        <v>7</v>
      </c>
      <c r="O9" s="2">
        <v>3486</v>
      </c>
      <c r="P9" s="1">
        <v>3333</v>
      </c>
      <c r="Q9" s="41">
        <v>3389</v>
      </c>
      <c r="R9" s="2">
        <f t="shared" si="1"/>
        <v>3402.6666666666665</v>
      </c>
      <c r="S9" s="1">
        <f t="shared" si="2"/>
        <v>5992.3333333333339</v>
      </c>
      <c r="T9" s="3">
        <f t="shared" si="3"/>
        <v>32.860428496112839</v>
      </c>
    </row>
    <row r="10" spans="4:20" x14ac:dyDescent="0.3">
      <c r="D10" s="7">
        <v>8</v>
      </c>
      <c r="E10" s="2">
        <v>360</v>
      </c>
      <c r="F10" s="1">
        <v>1</v>
      </c>
      <c r="G10" s="3">
        <v>2</v>
      </c>
      <c r="H10">
        <f t="shared" si="0"/>
        <v>-46.355005016800561</v>
      </c>
      <c r="N10" s="7">
        <v>8</v>
      </c>
      <c r="O10" s="2">
        <v>4407</v>
      </c>
      <c r="P10" s="1">
        <v>4156</v>
      </c>
      <c r="Q10" s="41">
        <v>4094</v>
      </c>
      <c r="R10" s="2">
        <f t="shared" si="1"/>
        <v>4219</v>
      </c>
      <c r="S10" s="1">
        <f t="shared" si="2"/>
        <v>27469</v>
      </c>
      <c r="T10" s="3">
        <f t="shared" si="3"/>
        <v>28.115762014046119</v>
      </c>
    </row>
    <row r="11" spans="4:20" x14ac:dyDescent="0.3">
      <c r="D11" s="7">
        <v>9</v>
      </c>
      <c r="E11" s="2">
        <v>3000</v>
      </c>
      <c r="F11" s="1">
        <v>1000</v>
      </c>
      <c r="G11" s="3">
        <v>1000</v>
      </c>
      <c r="H11">
        <f t="shared" si="0"/>
        <v>-65.642714304385635</v>
      </c>
      <c r="N11" s="7">
        <v>9</v>
      </c>
      <c r="O11" s="2">
        <v>3871</v>
      </c>
      <c r="P11" s="1">
        <v>3922</v>
      </c>
      <c r="Q11" s="41">
        <v>3904</v>
      </c>
      <c r="R11" s="2">
        <f t="shared" si="1"/>
        <v>3899</v>
      </c>
      <c r="S11" s="1">
        <f t="shared" si="2"/>
        <v>669</v>
      </c>
      <c r="T11" s="3">
        <f t="shared" si="3"/>
        <v>43.564803526081484</v>
      </c>
    </row>
    <row r="12" spans="4:20" x14ac:dyDescent="0.3">
      <c r="D12" s="7">
        <v>10</v>
      </c>
      <c r="E12" s="2">
        <v>3</v>
      </c>
      <c r="F12" s="1">
        <v>0</v>
      </c>
      <c r="G12" s="3">
        <v>0</v>
      </c>
      <c r="H12">
        <f t="shared" si="0"/>
        <v>-4.7712125471966242</v>
      </c>
      <c r="N12" s="7">
        <v>10</v>
      </c>
      <c r="O12" s="2">
        <v>3468</v>
      </c>
      <c r="P12" s="1">
        <v>3450</v>
      </c>
      <c r="Q12" s="41">
        <v>3420</v>
      </c>
      <c r="R12" s="2">
        <f t="shared" si="1"/>
        <v>3446</v>
      </c>
      <c r="S12" s="1">
        <f t="shared" si="2"/>
        <v>588</v>
      </c>
      <c r="T12" s="3">
        <f t="shared" si="3"/>
        <v>43.052532201478812</v>
      </c>
    </row>
    <row r="13" spans="4:20" x14ac:dyDescent="0.3">
      <c r="D13" s="7">
        <v>11</v>
      </c>
      <c r="E13" s="2">
        <v>5</v>
      </c>
      <c r="F13" s="1">
        <v>0</v>
      </c>
      <c r="G13" s="3">
        <v>0</v>
      </c>
      <c r="H13">
        <f t="shared" si="0"/>
        <v>-9.2081875395237507</v>
      </c>
      <c r="N13" s="7">
        <v>11</v>
      </c>
      <c r="O13" s="2">
        <v>2576</v>
      </c>
      <c r="P13" s="1">
        <v>2537</v>
      </c>
      <c r="Q13" s="41">
        <v>2512</v>
      </c>
      <c r="R13" s="2">
        <f t="shared" si="1"/>
        <v>2541.6666666666665</v>
      </c>
      <c r="S13" s="1">
        <f t="shared" si="2"/>
        <v>1040.3333333333335</v>
      </c>
      <c r="T13" s="3">
        <f t="shared" si="3"/>
        <v>37.930646726526518</v>
      </c>
    </row>
    <row r="14" spans="4:20" x14ac:dyDescent="0.3">
      <c r="D14" s="7">
        <v>12</v>
      </c>
      <c r="E14" s="2">
        <v>216</v>
      </c>
      <c r="F14" s="1">
        <v>5</v>
      </c>
      <c r="G14" s="3">
        <v>4</v>
      </c>
      <c r="H14">
        <f t="shared" si="0"/>
        <v>-41.921677259471778</v>
      </c>
      <c r="N14" s="7">
        <v>12</v>
      </c>
      <c r="O14" s="2">
        <v>5780</v>
      </c>
      <c r="P14" s="1">
        <v>5695</v>
      </c>
      <c r="Q14" s="41">
        <v>5814</v>
      </c>
      <c r="R14" s="2">
        <f t="shared" si="1"/>
        <v>5763</v>
      </c>
      <c r="S14" s="1">
        <f t="shared" si="2"/>
        <v>3757</v>
      </c>
      <c r="T14" s="3">
        <f t="shared" si="3"/>
        <v>39.464560440993274</v>
      </c>
    </row>
    <row r="15" spans="4:20" x14ac:dyDescent="0.3">
      <c r="D15" s="7">
        <v>13</v>
      </c>
      <c r="E15" s="2">
        <v>810</v>
      </c>
      <c r="F15" s="1">
        <v>16</v>
      </c>
      <c r="G15" s="3">
        <v>1</v>
      </c>
      <c r="H15">
        <f t="shared" si="0"/>
        <v>-53.400188666034616</v>
      </c>
      <c r="N15" s="7">
        <v>13</v>
      </c>
      <c r="O15" s="2">
        <v>2684</v>
      </c>
      <c r="P15" s="1">
        <v>2635</v>
      </c>
      <c r="Q15" s="41">
        <v>2606</v>
      </c>
      <c r="R15" s="2">
        <f t="shared" si="1"/>
        <v>2641.6666666666665</v>
      </c>
      <c r="S15" s="1">
        <f t="shared" si="2"/>
        <v>1554.3333333333335</v>
      </c>
      <c r="T15" s="3">
        <f t="shared" si="3"/>
        <v>36.522118716054237</v>
      </c>
    </row>
    <row r="16" spans="4:20" x14ac:dyDescent="0.3">
      <c r="D16" s="7">
        <v>14</v>
      </c>
      <c r="E16" s="2">
        <v>90</v>
      </c>
      <c r="F16" s="1">
        <v>6</v>
      </c>
      <c r="G16" s="3">
        <v>1</v>
      </c>
      <c r="H16">
        <f t="shared" si="0"/>
        <v>-34.333430612759514</v>
      </c>
      <c r="N16" s="7">
        <v>14</v>
      </c>
      <c r="O16" s="2">
        <v>2829</v>
      </c>
      <c r="P16" s="1">
        <v>2864</v>
      </c>
      <c r="Q16" s="41">
        <v>2839</v>
      </c>
      <c r="R16" s="2">
        <f t="shared" si="1"/>
        <v>2844</v>
      </c>
      <c r="S16" s="1">
        <f t="shared" si="2"/>
        <v>325</v>
      </c>
      <c r="T16" s="3">
        <f t="shared" si="3"/>
        <v>43.959758231365825</v>
      </c>
    </row>
    <row r="17" spans="1:36" x14ac:dyDescent="0.3">
      <c r="D17" s="7">
        <v>15</v>
      </c>
      <c r="E17" s="2">
        <v>2530</v>
      </c>
      <c r="F17" s="1">
        <v>2080</v>
      </c>
      <c r="G17" s="3">
        <v>2080</v>
      </c>
      <c r="H17">
        <f t="shared" si="0"/>
        <v>-67.005220021597523</v>
      </c>
      <c r="N17" s="7">
        <v>15</v>
      </c>
      <c r="O17" s="2">
        <v>3261</v>
      </c>
      <c r="P17" s="1">
        <v>3205</v>
      </c>
      <c r="Q17" s="41">
        <v>3223</v>
      </c>
      <c r="R17" s="2">
        <f t="shared" si="1"/>
        <v>3229.6666666666665</v>
      </c>
      <c r="S17" s="1">
        <f t="shared" si="2"/>
        <v>817.33333333333337</v>
      </c>
      <c r="T17" s="3">
        <f t="shared" si="3"/>
        <v>41.059161912459423</v>
      </c>
    </row>
    <row r="18" spans="1:36" x14ac:dyDescent="0.3">
      <c r="D18" s="7">
        <v>16</v>
      </c>
      <c r="E18" s="2">
        <v>54</v>
      </c>
      <c r="F18" s="1">
        <v>0</v>
      </c>
      <c r="G18" s="3">
        <v>8</v>
      </c>
      <c r="H18">
        <f t="shared" si="0"/>
        <v>-29.970950093565925</v>
      </c>
      <c r="N18" s="7">
        <v>16</v>
      </c>
      <c r="O18" s="2">
        <v>3072</v>
      </c>
      <c r="P18" s="1">
        <v>3151</v>
      </c>
      <c r="Q18" s="41">
        <v>3139</v>
      </c>
      <c r="R18" s="2">
        <f t="shared" si="1"/>
        <v>3120.6666666666665</v>
      </c>
      <c r="S18" s="1">
        <f t="shared" si="2"/>
        <v>1812.3333333333335</v>
      </c>
      <c r="T18" s="3">
        <f t="shared" si="3"/>
        <v>37.302566858614732</v>
      </c>
    </row>
    <row r="19" spans="1:36" x14ac:dyDescent="0.3">
      <c r="D19" s="7">
        <v>17</v>
      </c>
      <c r="E19" s="2">
        <v>1000</v>
      </c>
      <c r="F19" s="1">
        <v>3</v>
      </c>
      <c r="G19" s="3">
        <v>1</v>
      </c>
      <c r="H19">
        <f t="shared" si="0"/>
        <v>-55.228830882034423</v>
      </c>
      <c r="N19" s="7">
        <v>17</v>
      </c>
      <c r="O19" s="2">
        <v>3888</v>
      </c>
      <c r="P19" s="1">
        <v>3681</v>
      </c>
      <c r="Q19" s="41">
        <v>3572</v>
      </c>
      <c r="R19" s="2">
        <f t="shared" si="1"/>
        <v>3713.6666666666665</v>
      </c>
      <c r="S19" s="1">
        <f t="shared" si="2"/>
        <v>25764.333333333336</v>
      </c>
      <c r="T19" s="3">
        <f t="shared" si="3"/>
        <v>27.28586929693104</v>
      </c>
    </row>
    <row r="20" spans="1:36" ht="16.8" thickBot="1" x14ac:dyDescent="0.35">
      <c r="D20" s="8">
        <v>18</v>
      </c>
      <c r="E20" s="4">
        <v>5000</v>
      </c>
      <c r="F20" s="5">
        <v>1000</v>
      </c>
      <c r="G20" s="6">
        <v>1000</v>
      </c>
      <c r="H20">
        <f t="shared" si="0"/>
        <v>-69.542425094393252</v>
      </c>
      <c r="N20" s="8">
        <v>18</v>
      </c>
      <c r="O20" s="4">
        <v>3567</v>
      </c>
      <c r="P20" s="5">
        <v>3563</v>
      </c>
      <c r="Q20" s="42">
        <v>3520</v>
      </c>
      <c r="R20" s="4">
        <f t="shared" si="1"/>
        <v>3550</v>
      </c>
      <c r="S20" s="5">
        <f t="shared" si="2"/>
        <v>679</v>
      </c>
      <c r="T20" s="6">
        <f t="shared" si="3"/>
        <v>42.685869318296866</v>
      </c>
    </row>
    <row r="22" spans="1:36" ht="16.8" thickBot="1" x14ac:dyDescent="0.35"/>
    <row r="23" spans="1:36" x14ac:dyDescent="0.3">
      <c r="A23" s="27" t="s">
        <v>11</v>
      </c>
      <c r="B23" s="28"/>
      <c r="C23" s="28" t="s">
        <v>12</v>
      </c>
      <c r="D23" s="28"/>
      <c r="E23" s="28" t="s">
        <v>13</v>
      </c>
      <c r="F23" s="28"/>
      <c r="G23" s="28" t="s">
        <v>14</v>
      </c>
      <c r="H23" s="28"/>
      <c r="I23" s="28" t="s">
        <v>15</v>
      </c>
      <c r="J23" s="28"/>
      <c r="K23" s="28" t="s">
        <v>16</v>
      </c>
      <c r="L23" s="28"/>
      <c r="M23" s="28" t="s">
        <v>18</v>
      </c>
      <c r="N23" s="28"/>
      <c r="O23" s="28" t="s">
        <v>19</v>
      </c>
      <c r="P23" s="28"/>
      <c r="Q23" s="28" t="s">
        <v>20</v>
      </c>
      <c r="R23" s="29"/>
      <c r="S23" s="27" t="s">
        <v>11</v>
      </c>
      <c r="T23" s="28"/>
      <c r="U23" s="28" t="s">
        <v>12</v>
      </c>
      <c r="V23" s="28"/>
      <c r="W23" s="28" t="s">
        <v>13</v>
      </c>
      <c r="X23" s="28"/>
      <c r="Y23" s="28" t="s">
        <v>14</v>
      </c>
      <c r="Z23" s="28"/>
      <c r="AA23" s="28" t="s">
        <v>15</v>
      </c>
      <c r="AB23" s="28"/>
      <c r="AC23" s="28" t="s">
        <v>16</v>
      </c>
      <c r="AD23" s="28"/>
      <c r="AE23" s="28" t="s">
        <v>18</v>
      </c>
      <c r="AF23" s="28"/>
      <c r="AG23" s="28" t="s">
        <v>19</v>
      </c>
      <c r="AH23" s="28"/>
      <c r="AI23" s="28" t="s">
        <v>20</v>
      </c>
      <c r="AJ23" s="29"/>
    </row>
    <row r="24" spans="1:36" x14ac:dyDescent="0.3">
      <c r="A24" s="30">
        <v>1</v>
      </c>
      <c r="B24" s="31">
        <f>INDEX($A$1:$T$20,A24+2,8)</f>
        <v>-1.2493873660829993</v>
      </c>
      <c r="C24" s="32">
        <v>4</v>
      </c>
      <c r="D24" s="31">
        <f>INDEX($A$1:$T$20,C24+2,8)</f>
        <v>-24.983105537896005</v>
      </c>
      <c r="E24" s="32">
        <v>7</v>
      </c>
      <c r="F24" s="31">
        <f>INDEX($A$1:$T$20,E24+2,8)</f>
        <v>-59.443163252505741</v>
      </c>
      <c r="G24" s="32">
        <v>1</v>
      </c>
      <c r="H24" s="31">
        <f>INDEX($A$1:$T$20,G24+2,8)</f>
        <v>-1.2493873660829993</v>
      </c>
      <c r="I24" s="32">
        <v>2</v>
      </c>
      <c r="J24" s="31">
        <f>INDEX($A$1:$T$20,I24+2,8)</f>
        <v>-40.337587300364547</v>
      </c>
      <c r="K24" s="32">
        <v>3</v>
      </c>
      <c r="L24" s="31">
        <f>INDEX($A$1:$T$20,K24+2,8)</f>
        <v>-46.968483686326564</v>
      </c>
      <c r="M24" s="32">
        <v>1</v>
      </c>
      <c r="N24" s="31">
        <f>INDEX($A$1:$T$20,M24+2,8)</f>
        <v>-1.2493873660829993</v>
      </c>
      <c r="O24" s="32">
        <v>2</v>
      </c>
      <c r="P24" s="31">
        <f>INDEX($A$1:$T$20,O24+2,8)</f>
        <v>-40.337587300364547</v>
      </c>
      <c r="Q24" s="32">
        <v>3</v>
      </c>
      <c r="R24" s="33">
        <f>INDEX($A$1:$T$20,Q24+2,8)</f>
        <v>-46.968483686326564</v>
      </c>
      <c r="S24" s="30">
        <v>1</v>
      </c>
      <c r="T24" s="31">
        <f>INDEX($A$1:$T$20,S24+2,COLUMN($T$3))</f>
        <v>35.059551726653581</v>
      </c>
      <c r="U24" s="32">
        <v>4</v>
      </c>
      <c r="V24" s="31">
        <f>INDEX($A$1:$T$20,U24+2,COLUMN($T$3))</f>
        <v>42.45640242438639</v>
      </c>
      <c r="W24" s="32">
        <v>7</v>
      </c>
      <c r="X24" s="31">
        <f>INDEX($A$1:$T$20,W24+2,COLUMN($T$3))</f>
        <v>32.860428496112839</v>
      </c>
      <c r="Y24" s="32">
        <v>1</v>
      </c>
      <c r="Z24" s="31">
        <f>INDEX($A$1:$T$20,Y24+2,COLUMN($T$3))</f>
        <v>35.059551726653581</v>
      </c>
      <c r="AA24" s="32">
        <v>2</v>
      </c>
      <c r="AB24" s="31">
        <f>INDEX($A$1:$T$20,AA24+2,COLUMN($T$3))</f>
        <v>39.76253181136655</v>
      </c>
      <c r="AC24" s="32">
        <v>3</v>
      </c>
      <c r="AD24" s="31">
        <f>INDEX($A$1:$T$20,AC24+2,COLUMN($T$3))</f>
        <v>32.183450849934758</v>
      </c>
      <c r="AE24" s="32">
        <v>1</v>
      </c>
      <c r="AF24" s="31">
        <f>INDEX($A$1:$T$20,AE24+2,COLUMN($T$3))</f>
        <v>35.059551726653581</v>
      </c>
      <c r="AG24" s="32">
        <v>2</v>
      </c>
      <c r="AH24" s="31">
        <f>INDEX($A$1:$T$20,AG24+2,COLUMN($T$3))</f>
        <v>39.76253181136655</v>
      </c>
      <c r="AI24" s="32">
        <v>3</v>
      </c>
      <c r="AJ24" s="33">
        <f>INDEX($A$1:$T$20,AI24+2,COLUMN($T$3))</f>
        <v>32.183450849934758</v>
      </c>
    </row>
    <row r="25" spans="1:36" x14ac:dyDescent="0.3">
      <c r="A25" s="30">
        <v>2</v>
      </c>
      <c r="B25" s="31">
        <f t="shared" ref="B25:B29" si="4">INDEX($A$1:$T$20,A25+2,8)</f>
        <v>-40.337587300364547</v>
      </c>
      <c r="C25" s="32">
        <v>5</v>
      </c>
      <c r="D25" s="31">
        <f t="shared" ref="D25:D29" si="5">INDEX($A$1:$T$20,C25+2,8)</f>
        <v>-55.454180474212407</v>
      </c>
      <c r="E25" s="32">
        <v>8</v>
      </c>
      <c r="F25" s="31">
        <f t="shared" ref="F25:F29" si="6">INDEX($A$1:$T$20,E25+2,8)</f>
        <v>-46.355005016800561</v>
      </c>
      <c r="G25" s="32">
        <v>4</v>
      </c>
      <c r="H25" s="31">
        <f t="shared" ref="H25:H29" si="7">INDEX($A$1:$T$20,G25+2,8)</f>
        <v>-24.983105537896005</v>
      </c>
      <c r="I25" s="32">
        <v>5</v>
      </c>
      <c r="J25" s="31">
        <f t="shared" ref="J25:J29" si="8">INDEX($A$1:$T$20,I25+2,8)</f>
        <v>-55.454180474212407</v>
      </c>
      <c r="K25" s="32">
        <v>6</v>
      </c>
      <c r="L25" s="31">
        <f t="shared" ref="L25:L29" si="9">INDEX($A$1:$T$20,K25+2,8)</f>
        <v>-62.972316699983807</v>
      </c>
      <c r="M25" s="32">
        <v>4</v>
      </c>
      <c r="N25" s="31">
        <f t="shared" ref="N25:N29" si="10">INDEX($A$1:$T$20,M25+2,8)</f>
        <v>-24.983105537896005</v>
      </c>
      <c r="O25" s="32">
        <v>5</v>
      </c>
      <c r="P25" s="31">
        <f t="shared" ref="P25:P29" si="11">INDEX($A$1:$T$20,O25+2,8)</f>
        <v>-55.454180474212407</v>
      </c>
      <c r="Q25" s="32">
        <v>6</v>
      </c>
      <c r="R25" s="33">
        <f t="shared" ref="R25:R29" si="12">INDEX($A$1:$T$20,Q25+2,8)</f>
        <v>-62.972316699983807</v>
      </c>
      <c r="S25" s="30">
        <v>2</v>
      </c>
      <c r="T25" s="31">
        <f t="shared" ref="T25:V29" si="13">INDEX($A$1:$T$20,S25+2,COLUMN($T$3))</f>
        <v>39.76253181136655</v>
      </c>
      <c r="U25" s="32">
        <v>5</v>
      </c>
      <c r="V25" s="31">
        <f t="shared" si="13"/>
        <v>43.246618880475161</v>
      </c>
      <c r="W25" s="32">
        <v>8</v>
      </c>
      <c r="X25" s="31">
        <f t="shared" ref="X25:X29" si="14">INDEX($A$1:$T$20,W25+2,COLUMN($T$3))</f>
        <v>28.115762014046119</v>
      </c>
      <c r="Y25" s="32">
        <v>4</v>
      </c>
      <c r="Z25" s="31">
        <f t="shared" ref="Z25:Z29" si="15">INDEX($A$1:$T$20,Y25+2,COLUMN($T$3))</f>
        <v>42.45640242438639</v>
      </c>
      <c r="AA25" s="32">
        <v>5</v>
      </c>
      <c r="AB25" s="31">
        <f t="shared" ref="AB25:AB29" si="16">INDEX($A$1:$T$20,AA25+2,COLUMN($T$3))</f>
        <v>43.246618880475161</v>
      </c>
      <c r="AC25" s="32">
        <v>6</v>
      </c>
      <c r="AD25" s="31">
        <f t="shared" ref="AD25:AD29" si="17">INDEX($A$1:$T$20,AC25+2,COLUMN($T$3))</f>
        <v>55.961823637765619</v>
      </c>
      <c r="AE25" s="32">
        <v>4</v>
      </c>
      <c r="AF25" s="31">
        <f t="shared" ref="AF25:AF29" si="18">INDEX($A$1:$T$20,AE25+2,COLUMN($T$3))</f>
        <v>42.45640242438639</v>
      </c>
      <c r="AG25" s="32">
        <v>5</v>
      </c>
      <c r="AH25" s="31">
        <f t="shared" ref="AH25:AH29" si="19">INDEX($A$1:$T$20,AG25+2,COLUMN($T$3))</f>
        <v>43.246618880475161</v>
      </c>
      <c r="AI25" s="32">
        <v>6</v>
      </c>
      <c r="AJ25" s="33">
        <f t="shared" ref="AJ25:AJ29" si="20">INDEX($A$1:$T$20,AI25+2,COLUMN($T$3))</f>
        <v>55.961823637765619</v>
      </c>
    </row>
    <row r="26" spans="1:36" x14ac:dyDescent="0.3">
      <c r="A26" s="30">
        <v>3</v>
      </c>
      <c r="B26" s="31">
        <f t="shared" si="4"/>
        <v>-46.968483686326564</v>
      </c>
      <c r="C26" s="32">
        <v>6</v>
      </c>
      <c r="D26" s="31">
        <f t="shared" si="5"/>
        <v>-62.972316699983807</v>
      </c>
      <c r="E26" s="32">
        <v>9</v>
      </c>
      <c r="F26" s="31">
        <f t="shared" si="6"/>
        <v>-65.642714304385635</v>
      </c>
      <c r="G26" s="32">
        <v>7</v>
      </c>
      <c r="H26" s="31">
        <f t="shared" si="7"/>
        <v>-59.443163252505741</v>
      </c>
      <c r="I26" s="32">
        <v>8</v>
      </c>
      <c r="J26" s="31">
        <f t="shared" si="8"/>
        <v>-46.355005016800561</v>
      </c>
      <c r="K26" s="32">
        <v>9</v>
      </c>
      <c r="L26" s="31">
        <f t="shared" si="9"/>
        <v>-65.642714304385635</v>
      </c>
      <c r="M26" s="32">
        <v>9</v>
      </c>
      <c r="N26" s="31">
        <f t="shared" si="10"/>
        <v>-65.642714304385635</v>
      </c>
      <c r="O26" s="32">
        <v>7</v>
      </c>
      <c r="P26" s="31">
        <f t="shared" si="11"/>
        <v>-59.443163252505741</v>
      </c>
      <c r="Q26" s="32">
        <v>8</v>
      </c>
      <c r="R26" s="33">
        <f t="shared" si="12"/>
        <v>-46.355005016800561</v>
      </c>
      <c r="S26" s="30">
        <v>3</v>
      </c>
      <c r="T26" s="31">
        <f t="shared" si="13"/>
        <v>32.183450849934758</v>
      </c>
      <c r="U26" s="32">
        <v>6</v>
      </c>
      <c r="V26" s="31">
        <f t="shared" si="13"/>
        <v>55.961823637765619</v>
      </c>
      <c r="W26" s="32">
        <v>9</v>
      </c>
      <c r="X26" s="31">
        <f t="shared" si="14"/>
        <v>43.564803526081484</v>
      </c>
      <c r="Y26" s="32">
        <v>7</v>
      </c>
      <c r="Z26" s="31">
        <f t="shared" si="15"/>
        <v>32.860428496112839</v>
      </c>
      <c r="AA26" s="32">
        <v>8</v>
      </c>
      <c r="AB26" s="31">
        <f t="shared" si="16"/>
        <v>28.115762014046119</v>
      </c>
      <c r="AC26" s="32">
        <v>9</v>
      </c>
      <c r="AD26" s="31">
        <f t="shared" si="17"/>
        <v>43.564803526081484</v>
      </c>
      <c r="AE26" s="32">
        <v>9</v>
      </c>
      <c r="AF26" s="31">
        <f t="shared" si="18"/>
        <v>43.564803526081484</v>
      </c>
      <c r="AG26" s="32">
        <v>7</v>
      </c>
      <c r="AH26" s="31">
        <f t="shared" si="19"/>
        <v>32.860428496112839</v>
      </c>
      <c r="AI26" s="32">
        <v>8</v>
      </c>
      <c r="AJ26" s="33">
        <f t="shared" si="20"/>
        <v>28.115762014046119</v>
      </c>
    </row>
    <row r="27" spans="1:36" x14ac:dyDescent="0.3">
      <c r="A27" s="30">
        <v>10</v>
      </c>
      <c r="B27" s="31">
        <f t="shared" si="4"/>
        <v>-4.7712125471966242</v>
      </c>
      <c r="C27" s="32">
        <v>13</v>
      </c>
      <c r="D27" s="31">
        <f t="shared" si="5"/>
        <v>-53.400188666034616</v>
      </c>
      <c r="E27" s="32">
        <v>16</v>
      </c>
      <c r="F27" s="31">
        <f t="shared" si="6"/>
        <v>-29.970950093565925</v>
      </c>
      <c r="G27" s="32">
        <v>10</v>
      </c>
      <c r="H27" s="31">
        <f t="shared" si="7"/>
        <v>-4.7712125471966242</v>
      </c>
      <c r="I27" s="32">
        <v>11</v>
      </c>
      <c r="J27" s="31">
        <f t="shared" si="8"/>
        <v>-9.2081875395237507</v>
      </c>
      <c r="K27" s="32">
        <v>12</v>
      </c>
      <c r="L27" s="31">
        <f t="shared" si="9"/>
        <v>-41.921677259471778</v>
      </c>
      <c r="M27" s="32">
        <v>11</v>
      </c>
      <c r="N27" s="31">
        <f t="shared" si="10"/>
        <v>-9.2081875395237507</v>
      </c>
      <c r="O27" s="32">
        <v>12</v>
      </c>
      <c r="P27" s="31">
        <f t="shared" si="11"/>
        <v>-41.921677259471778</v>
      </c>
      <c r="Q27" s="32">
        <v>10</v>
      </c>
      <c r="R27" s="33">
        <f t="shared" si="12"/>
        <v>-4.7712125471966242</v>
      </c>
      <c r="S27" s="30">
        <v>10</v>
      </c>
      <c r="T27" s="31">
        <f t="shared" si="13"/>
        <v>43.052532201478812</v>
      </c>
      <c r="U27" s="32">
        <v>13</v>
      </c>
      <c r="V27" s="31">
        <f t="shared" si="13"/>
        <v>36.522118716054237</v>
      </c>
      <c r="W27" s="32">
        <v>16</v>
      </c>
      <c r="X27" s="31">
        <f t="shared" si="14"/>
        <v>37.302566858614732</v>
      </c>
      <c r="Y27" s="32">
        <v>10</v>
      </c>
      <c r="Z27" s="31">
        <f t="shared" si="15"/>
        <v>43.052532201478812</v>
      </c>
      <c r="AA27" s="32">
        <v>11</v>
      </c>
      <c r="AB27" s="31">
        <f t="shared" si="16"/>
        <v>37.930646726526518</v>
      </c>
      <c r="AC27" s="32">
        <v>12</v>
      </c>
      <c r="AD27" s="31">
        <f t="shared" si="17"/>
        <v>39.464560440993274</v>
      </c>
      <c r="AE27" s="32">
        <v>11</v>
      </c>
      <c r="AF27" s="31">
        <f t="shared" si="18"/>
        <v>37.930646726526518</v>
      </c>
      <c r="AG27" s="32">
        <v>12</v>
      </c>
      <c r="AH27" s="31">
        <f t="shared" si="19"/>
        <v>39.464560440993274</v>
      </c>
      <c r="AI27" s="32">
        <v>10</v>
      </c>
      <c r="AJ27" s="33">
        <f t="shared" si="20"/>
        <v>43.052532201478812</v>
      </c>
    </row>
    <row r="28" spans="1:36" x14ac:dyDescent="0.3">
      <c r="A28" s="30">
        <v>11</v>
      </c>
      <c r="B28" s="31">
        <f t="shared" si="4"/>
        <v>-9.2081875395237507</v>
      </c>
      <c r="C28" s="32">
        <v>14</v>
      </c>
      <c r="D28" s="31">
        <f t="shared" si="5"/>
        <v>-34.333430612759514</v>
      </c>
      <c r="E28" s="32">
        <v>17</v>
      </c>
      <c r="F28" s="31">
        <f t="shared" si="6"/>
        <v>-55.228830882034423</v>
      </c>
      <c r="G28" s="32">
        <v>13</v>
      </c>
      <c r="H28" s="31">
        <f t="shared" si="7"/>
        <v>-53.400188666034616</v>
      </c>
      <c r="I28" s="32">
        <v>14</v>
      </c>
      <c r="J28" s="31">
        <f t="shared" si="8"/>
        <v>-34.333430612759514</v>
      </c>
      <c r="K28" s="32">
        <v>15</v>
      </c>
      <c r="L28" s="31">
        <f t="shared" si="9"/>
        <v>-67.005220021597523</v>
      </c>
      <c r="M28" s="32">
        <v>15</v>
      </c>
      <c r="N28" s="31">
        <f t="shared" si="10"/>
        <v>-67.005220021597523</v>
      </c>
      <c r="O28" s="32">
        <v>13</v>
      </c>
      <c r="P28" s="31">
        <f t="shared" si="11"/>
        <v>-53.400188666034616</v>
      </c>
      <c r="Q28" s="32">
        <v>14</v>
      </c>
      <c r="R28" s="33">
        <f t="shared" si="12"/>
        <v>-34.333430612759514</v>
      </c>
      <c r="S28" s="30">
        <v>11</v>
      </c>
      <c r="T28" s="31">
        <f t="shared" si="13"/>
        <v>37.930646726526518</v>
      </c>
      <c r="U28" s="32">
        <v>14</v>
      </c>
      <c r="V28" s="31">
        <f t="shared" si="13"/>
        <v>43.959758231365825</v>
      </c>
      <c r="W28" s="32">
        <v>17</v>
      </c>
      <c r="X28" s="31">
        <f t="shared" si="14"/>
        <v>27.28586929693104</v>
      </c>
      <c r="Y28" s="32">
        <v>13</v>
      </c>
      <c r="Z28" s="31">
        <f t="shared" si="15"/>
        <v>36.522118716054237</v>
      </c>
      <c r="AA28" s="32">
        <v>14</v>
      </c>
      <c r="AB28" s="31">
        <f t="shared" si="16"/>
        <v>43.959758231365825</v>
      </c>
      <c r="AC28" s="32">
        <v>15</v>
      </c>
      <c r="AD28" s="31">
        <f t="shared" si="17"/>
        <v>41.059161912459423</v>
      </c>
      <c r="AE28" s="32">
        <v>15</v>
      </c>
      <c r="AF28" s="31">
        <f t="shared" si="18"/>
        <v>41.059161912459423</v>
      </c>
      <c r="AG28" s="32">
        <v>13</v>
      </c>
      <c r="AH28" s="31">
        <f t="shared" si="19"/>
        <v>36.522118716054237</v>
      </c>
      <c r="AI28" s="32">
        <v>14</v>
      </c>
      <c r="AJ28" s="33">
        <f t="shared" si="20"/>
        <v>43.959758231365825</v>
      </c>
    </row>
    <row r="29" spans="1:36" x14ac:dyDescent="0.3">
      <c r="A29" s="30">
        <v>12</v>
      </c>
      <c r="B29" s="31">
        <f t="shared" si="4"/>
        <v>-41.921677259471778</v>
      </c>
      <c r="C29" s="32">
        <v>15</v>
      </c>
      <c r="D29" s="31">
        <f t="shared" si="5"/>
        <v>-67.005220021597523</v>
      </c>
      <c r="E29" s="32">
        <v>18</v>
      </c>
      <c r="F29" s="31">
        <f t="shared" si="6"/>
        <v>-69.542425094393252</v>
      </c>
      <c r="G29" s="32">
        <v>16</v>
      </c>
      <c r="H29" s="31">
        <f t="shared" si="7"/>
        <v>-29.970950093565925</v>
      </c>
      <c r="I29" s="32">
        <v>17</v>
      </c>
      <c r="J29" s="31">
        <f t="shared" si="8"/>
        <v>-55.228830882034423</v>
      </c>
      <c r="K29" s="32">
        <v>18</v>
      </c>
      <c r="L29" s="31">
        <f t="shared" si="9"/>
        <v>-69.542425094393252</v>
      </c>
      <c r="M29" s="32">
        <v>17</v>
      </c>
      <c r="N29" s="31">
        <f t="shared" si="10"/>
        <v>-55.228830882034423</v>
      </c>
      <c r="O29" s="32">
        <v>18</v>
      </c>
      <c r="P29" s="31">
        <f t="shared" si="11"/>
        <v>-69.542425094393252</v>
      </c>
      <c r="Q29" s="32">
        <v>16</v>
      </c>
      <c r="R29" s="33">
        <f t="shared" si="12"/>
        <v>-29.970950093565925</v>
      </c>
      <c r="S29" s="30">
        <v>12</v>
      </c>
      <c r="T29" s="31">
        <f t="shared" si="13"/>
        <v>39.464560440993274</v>
      </c>
      <c r="U29" s="32">
        <v>15</v>
      </c>
      <c r="V29" s="31">
        <f t="shared" si="13"/>
        <v>41.059161912459423</v>
      </c>
      <c r="W29" s="32">
        <v>18</v>
      </c>
      <c r="X29" s="31">
        <f t="shared" si="14"/>
        <v>42.685869318296866</v>
      </c>
      <c r="Y29" s="32">
        <v>16</v>
      </c>
      <c r="Z29" s="31">
        <f t="shared" si="15"/>
        <v>37.302566858614732</v>
      </c>
      <c r="AA29" s="32">
        <v>17</v>
      </c>
      <c r="AB29" s="31">
        <f t="shared" si="16"/>
        <v>27.28586929693104</v>
      </c>
      <c r="AC29" s="32">
        <v>18</v>
      </c>
      <c r="AD29" s="31">
        <f t="shared" si="17"/>
        <v>42.685869318296866</v>
      </c>
      <c r="AE29" s="32">
        <v>17</v>
      </c>
      <c r="AF29" s="31">
        <f t="shared" si="18"/>
        <v>27.28586929693104</v>
      </c>
      <c r="AG29" s="32">
        <v>18</v>
      </c>
      <c r="AH29" s="31">
        <f t="shared" si="19"/>
        <v>42.685869318296866</v>
      </c>
      <c r="AI29" s="32">
        <v>16</v>
      </c>
      <c r="AJ29" s="33">
        <f t="shared" si="20"/>
        <v>37.302566858614732</v>
      </c>
    </row>
    <row r="30" spans="1:36" x14ac:dyDescent="0.3">
      <c r="A30" s="30"/>
      <c r="B30" s="34">
        <f>AVERAGE(B24:B29)</f>
        <v>-24.076089283161043</v>
      </c>
      <c r="C30" s="32"/>
      <c r="D30" s="34">
        <f>AVERAGE(D24:D29)</f>
        <v>-49.691407002080645</v>
      </c>
      <c r="E30" s="32"/>
      <c r="F30" s="34">
        <f>AVERAGE(F24:F29)</f>
        <v>-54.363848107280923</v>
      </c>
      <c r="G30" s="32"/>
      <c r="H30" s="34">
        <f>AVERAGE(H24:H29)</f>
        <v>-28.969667910546988</v>
      </c>
      <c r="I30" s="32"/>
      <c r="J30" s="34">
        <f>AVERAGE(J24:J29)</f>
        <v>-40.152870304282537</v>
      </c>
      <c r="K30" s="32"/>
      <c r="L30" s="34">
        <f>AVERAGE(L24:L29)</f>
        <v>-59.008806177693089</v>
      </c>
      <c r="M30" s="32"/>
      <c r="N30" s="34">
        <f>AVERAGE(N24:N29)</f>
        <v>-37.219574275253386</v>
      </c>
      <c r="O30" s="32"/>
      <c r="P30" s="34">
        <f>AVERAGE(P24:P29)</f>
        <v>-53.349870341163722</v>
      </c>
      <c r="Q30" s="32"/>
      <c r="R30" s="35">
        <f>AVERAGE(R24:R29)</f>
        <v>-37.561899776105498</v>
      </c>
      <c r="S30" s="30"/>
      <c r="T30" s="34">
        <f>AVERAGE(T24:T29)</f>
        <v>37.908878959492249</v>
      </c>
      <c r="U30" s="32"/>
      <c r="V30" s="34">
        <f>AVERAGE(V24:V29)</f>
        <v>43.867647300417779</v>
      </c>
      <c r="W30" s="32"/>
      <c r="X30" s="34">
        <f>AVERAGE(X24:X29)</f>
        <v>35.302549918347182</v>
      </c>
      <c r="Y30" s="32"/>
      <c r="Z30" s="34">
        <f>AVERAGE(Z24:Z29)</f>
        <v>37.875600070550099</v>
      </c>
      <c r="AA30" s="32"/>
      <c r="AB30" s="34">
        <f>AVERAGE(AB24:AB29)</f>
        <v>36.716864493451858</v>
      </c>
      <c r="AC30" s="32"/>
      <c r="AD30" s="34">
        <f>AVERAGE(AD24:AD29)</f>
        <v>42.486611614255231</v>
      </c>
      <c r="AE30" s="32"/>
      <c r="AF30" s="34">
        <f>AVERAGE(AF24:AF29)</f>
        <v>37.89273926883974</v>
      </c>
      <c r="AG30" s="32"/>
      <c r="AH30" s="34">
        <f>AVERAGE(AH24:AH29)</f>
        <v>39.090354610549817</v>
      </c>
      <c r="AI30" s="32"/>
      <c r="AJ30" s="35">
        <f>AVERAGE(AJ24:AJ29)</f>
        <v>40.095982298867646</v>
      </c>
    </row>
    <row r="31" spans="1:36" x14ac:dyDescent="0.3">
      <c r="A31" s="30" t="s">
        <v>21</v>
      </c>
      <c r="B31" s="32"/>
      <c r="C31" s="32" t="s">
        <v>22</v>
      </c>
      <c r="D31" s="32"/>
      <c r="E31" s="32" t="s">
        <v>23</v>
      </c>
      <c r="F31" s="32"/>
      <c r="G31" s="32" t="s">
        <v>24</v>
      </c>
      <c r="H31" s="32"/>
      <c r="I31" s="32" t="s">
        <v>25</v>
      </c>
      <c r="J31" s="32"/>
      <c r="K31" s="32" t="s">
        <v>26</v>
      </c>
      <c r="L31" s="32"/>
      <c r="M31" s="32" t="s">
        <v>27</v>
      </c>
      <c r="N31" s="32"/>
      <c r="O31" s="32" t="s">
        <v>28</v>
      </c>
      <c r="P31" s="32"/>
      <c r="Q31" s="32" t="s">
        <v>29</v>
      </c>
      <c r="R31" s="36"/>
      <c r="S31" s="30" t="s">
        <v>21</v>
      </c>
      <c r="T31" s="32"/>
      <c r="U31" s="32" t="s">
        <v>22</v>
      </c>
      <c r="V31" s="32"/>
      <c r="W31" s="32" t="s">
        <v>23</v>
      </c>
      <c r="X31" s="32"/>
      <c r="Y31" s="32" t="s">
        <v>24</v>
      </c>
      <c r="Z31" s="32"/>
      <c r="AA31" s="32" t="s">
        <v>25</v>
      </c>
      <c r="AB31" s="32"/>
      <c r="AC31" s="32" t="s">
        <v>26</v>
      </c>
      <c r="AD31" s="32"/>
      <c r="AE31" s="32" t="s">
        <v>27</v>
      </c>
      <c r="AF31" s="32"/>
      <c r="AG31" s="32" t="s">
        <v>28</v>
      </c>
      <c r="AH31" s="32"/>
      <c r="AI31" s="32" t="s">
        <v>29</v>
      </c>
      <c r="AJ31" s="36"/>
    </row>
    <row r="32" spans="1:36" x14ac:dyDescent="0.3">
      <c r="A32" s="30">
        <v>1</v>
      </c>
      <c r="B32" s="31">
        <f>INDEX($A$1:$T$20,A32+2,8)</f>
        <v>-1.2493873660829993</v>
      </c>
      <c r="C32" s="32">
        <v>2</v>
      </c>
      <c r="D32" s="31">
        <f>INDEX($A$1:$T$20,C32+2,8)</f>
        <v>-40.337587300364547</v>
      </c>
      <c r="E32" s="32">
        <v>3</v>
      </c>
      <c r="F32" s="31">
        <f>INDEX($A$1:$T$20,E32+2,8)</f>
        <v>-46.968483686326564</v>
      </c>
      <c r="G32" s="32">
        <v>1</v>
      </c>
      <c r="H32" s="31">
        <f>INDEX($A$1:$T$20,G32+2,8)</f>
        <v>-1.2493873660829993</v>
      </c>
      <c r="I32" s="32">
        <v>2</v>
      </c>
      <c r="J32" s="31">
        <f>INDEX($A$1:$T$20,I32+2,8)</f>
        <v>-40.337587300364547</v>
      </c>
      <c r="K32" s="32">
        <v>3</v>
      </c>
      <c r="L32" s="31">
        <f>INDEX($A$1:$T$20,K32+2,8)</f>
        <v>-46.968483686326564</v>
      </c>
      <c r="M32" s="32">
        <v>1</v>
      </c>
      <c r="N32" s="31">
        <f>INDEX($A$1:$T$20,M32+2,8)</f>
        <v>-1.2493873660829993</v>
      </c>
      <c r="O32" s="32">
        <v>2</v>
      </c>
      <c r="P32" s="31">
        <f>INDEX($A$1:$T$20,O32+2,8)</f>
        <v>-40.337587300364547</v>
      </c>
      <c r="Q32" s="32">
        <v>3</v>
      </c>
      <c r="R32" s="33">
        <f>INDEX($A$1:$T$20,Q32+2,8)</f>
        <v>-46.968483686326564</v>
      </c>
      <c r="S32" s="30">
        <v>1</v>
      </c>
      <c r="T32" s="31">
        <f>INDEX($A$1:$T$20,S32+2,COLUMN($T$3))</f>
        <v>35.059551726653581</v>
      </c>
      <c r="U32" s="32">
        <v>2</v>
      </c>
      <c r="V32" s="31">
        <f>INDEX($A$1:$T$20,U32+2,COLUMN($T$3))</f>
        <v>39.76253181136655</v>
      </c>
      <c r="W32" s="32">
        <v>3</v>
      </c>
      <c r="X32" s="31">
        <f>INDEX($A$1:$T$20,W32+2,COLUMN($T$3))</f>
        <v>32.183450849934758</v>
      </c>
      <c r="Y32" s="32">
        <v>1</v>
      </c>
      <c r="Z32" s="31">
        <f>INDEX($A$1:$T$20,Y32+2,COLUMN($T$3))</f>
        <v>35.059551726653581</v>
      </c>
      <c r="AA32" s="32">
        <v>2</v>
      </c>
      <c r="AB32" s="31">
        <f>INDEX($A$1:$T$20,AA32+2,COLUMN($T$3))</f>
        <v>39.76253181136655</v>
      </c>
      <c r="AC32" s="32">
        <v>3</v>
      </c>
      <c r="AD32" s="31">
        <f>INDEX($A$1:$T$20,AC32+2,COLUMN($T$3))</f>
        <v>32.183450849934758</v>
      </c>
      <c r="AE32" s="32">
        <v>1</v>
      </c>
      <c r="AF32" s="31">
        <f>INDEX($A$1:$T$20,AE32+2,COLUMN($T$3))</f>
        <v>35.059551726653581</v>
      </c>
      <c r="AG32" s="32">
        <v>2</v>
      </c>
      <c r="AH32" s="31">
        <f>INDEX($A$1:$T$20,AG32+2,COLUMN($T$3))</f>
        <v>39.76253181136655</v>
      </c>
      <c r="AI32" s="32">
        <v>3</v>
      </c>
      <c r="AJ32" s="33">
        <f>INDEX($A$1:$T$20,AI32+2,COLUMN($T$3))</f>
        <v>32.183450849934758</v>
      </c>
    </row>
    <row r="33" spans="1:36" x14ac:dyDescent="0.3">
      <c r="A33" s="30">
        <v>6</v>
      </c>
      <c r="B33" s="31">
        <f t="shared" ref="B33:B37" si="21">INDEX($A$1:$T$20,A33+2,8)</f>
        <v>-62.972316699983807</v>
      </c>
      <c r="C33" s="32">
        <v>4</v>
      </c>
      <c r="D33" s="31">
        <f t="shared" ref="D33:D37" si="22">INDEX($A$1:$T$20,C33+2,8)</f>
        <v>-24.983105537896005</v>
      </c>
      <c r="E33" s="32">
        <v>5</v>
      </c>
      <c r="F33" s="31">
        <f t="shared" ref="F33:F37" si="23">INDEX($A$1:$T$20,E33+2,8)</f>
        <v>-55.454180474212407</v>
      </c>
      <c r="G33" s="32">
        <v>6</v>
      </c>
      <c r="H33" s="31">
        <f t="shared" ref="H33:H37" si="24">INDEX($A$1:$T$20,G33+2,8)</f>
        <v>-62.972316699983807</v>
      </c>
      <c r="I33" s="32">
        <v>4</v>
      </c>
      <c r="J33" s="31">
        <f t="shared" ref="J33:J37" si="25">INDEX($A$1:$T$20,I33+2,8)</f>
        <v>-24.983105537896005</v>
      </c>
      <c r="K33" s="32">
        <v>5</v>
      </c>
      <c r="L33" s="31">
        <f t="shared" ref="L33:L37" si="26">INDEX($A$1:$T$20,K33+2,8)</f>
        <v>-55.454180474212407</v>
      </c>
      <c r="M33" s="32">
        <v>5</v>
      </c>
      <c r="N33" s="31">
        <f t="shared" ref="N33:N37" si="27">INDEX($A$1:$T$20,M33+2,8)</f>
        <v>-55.454180474212407</v>
      </c>
      <c r="O33" s="32">
        <v>6</v>
      </c>
      <c r="P33" s="31">
        <f t="shared" ref="P33:P37" si="28">INDEX($A$1:$T$20,O33+2,8)</f>
        <v>-62.972316699983807</v>
      </c>
      <c r="Q33" s="32">
        <v>4</v>
      </c>
      <c r="R33" s="33">
        <f t="shared" ref="R33:R37" si="29">INDEX($A$1:$T$20,Q33+2,8)</f>
        <v>-24.983105537896005</v>
      </c>
      <c r="S33" s="30">
        <v>6</v>
      </c>
      <c r="T33" s="31">
        <f t="shared" ref="T33:T37" si="30">INDEX($A$1:$T$20,S33+2,COLUMN($T$3))</f>
        <v>55.961823637765619</v>
      </c>
      <c r="U33" s="32">
        <v>4</v>
      </c>
      <c r="V33" s="31">
        <f t="shared" ref="V33:V37" si="31">INDEX($A$1:$T$20,U33+2,COLUMN($T$3))</f>
        <v>42.45640242438639</v>
      </c>
      <c r="W33" s="32">
        <v>5</v>
      </c>
      <c r="X33" s="31">
        <f t="shared" ref="X33:X37" si="32">INDEX($A$1:$T$20,W33+2,COLUMN($T$3))</f>
        <v>43.246618880475161</v>
      </c>
      <c r="Y33" s="32">
        <v>6</v>
      </c>
      <c r="Z33" s="31">
        <f t="shared" ref="Z33:Z37" si="33">INDEX($A$1:$T$20,Y33+2,COLUMN($T$3))</f>
        <v>55.961823637765619</v>
      </c>
      <c r="AA33" s="32">
        <v>4</v>
      </c>
      <c r="AB33" s="31">
        <f t="shared" ref="AB33:AB37" si="34">INDEX($A$1:$T$20,AA33+2,COLUMN($T$3))</f>
        <v>42.45640242438639</v>
      </c>
      <c r="AC33" s="32">
        <v>5</v>
      </c>
      <c r="AD33" s="31">
        <f t="shared" ref="AD33:AD37" si="35">INDEX($A$1:$T$20,AC33+2,COLUMN($T$3))</f>
        <v>43.246618880475161</v>
      </c>
      <c r="AE33" s="32">
        <v>5</v>
      </c>
      <c r="AF33" s="31">
        <f t="shared" ref="AF33:AF37" si="36">INDEX($A$1:$T$20,AE33+2,COLUMN($T$3))</f>
        <v>43.246618880475161</v>
      </c>
      <c r="AG33" s="32">
        <v>6</v>
      </c>
      <c r="AH33" s="31">
        <f t="shared" ref="AH33:AH37" si="37">INDEX($A$1:$T$20,AG33+2,COLUMN($T$3))</f>
        <v>55.961823637765619</v>
      </c>
      <c r="AI33" s="32">
        <v>4</v>
      </c>
      <c r="AJ33" s="33">
        <f t="shared" ref="AJ33:AJ37" si="38">INDEX($A$1:$T$20,AI33+2,COLUMN($T$3))</f>
        <v>42.45640242438639</v>
      </c>
    </row>
    <row r="34" spans="1:36" x14ac:dyDescent="0.3">
      <c r="A34" s="30">
        <v>7</v>
      </c>
      <c r="B34" s="31">
        <f t="shared" si="21"/>
        <v>-59.443163252505741</v>
      </c>
      <c r="C34" s="32">
        <v>8</v>
      </c>
      <c r="D34" s="31">
        <f t="shared" si="22"/>
        <v>-46.355005016800561</v>
      </c>
      <c r="E34" s="32">
        <v>9</v>
      </c>
      <c r="F34" s="31">
        <f t="shared" si="23"/>
        <v>-65.642714304385635</v>
      </c>
      <c r="G34" s="32">
        <v>8</v>
      </c>
      <c r="H34" s="31">
        <f t="shared" si="24"/>
        <v>-46.355005016800561</v>
      </c>
      <c r="I34" s="32">
        <v>9</v>
      </c>
      <c r="J34" s="31">
        <f t="shared" si="25"/>
        <v>-65.642714304385635</v>
      </c>
      <c r="K34" s="32">
        <v>7</v>
      </c>
      <c r="L34" s="31">
        <f t="shared" si="26"/>
        <v>-59.443163252505741</v>
      </c>
      <c r="M34" s="32">
        <v>8</v>
      </c>
      <c r="N34" s="31">
        <f t="shared" si="27"/>
        <v>-46.355005016800561</v>
      </c>
      <c r="O34" s="32">
        <v>9</v>
      </c>
      <c r="P34" s="31">
        <f t="shared" si="28"/>
        <v>-65.642714304385635</v>
      </c>
      <c r="Q34" s="32">
        <v>7</v>
      </c>
      <c r="R34" s="33">
        <f t="shared" si="29"/>
        <v>-59.443163252505741</v>
      </c>
      <c r="S34" s="30">
        <v>7</v>
      </c>
      <c r="T34" s="31">
        <f t="shared" si="30"/>
        <v>32.860428496112839</v>
      </c>
      <c r="U34" s="32">
        <v>8</v>
      </c>
      <c r="V34" s="31">
        <f t="shared" si="31"/>
        <v>28.115762014046119</v>
      </c>
      <c r="W34" s="32">
        <v>9</v>
      </c>
      <c r="X34" s="31">
        <f t="shared" si="32"/>
        <v>43.564803526081484</v>
      </c>
      <c r="Y34" s="32">
        <v>8</v>
      </c>
      <c r="Z34" s="31">
        <f t="shared" si="33"/>
        <v>28.115762014046119</v>
      </c>
      <c r="AA34" s="32">
        <v>9</v>
      </c>
      <c r="AB34" s="31">
        <f t="shared" si="34"/>
        <v>43.564803526081484</v>
      </c>
      <c r="AC34" s="32">
        <v>7</v>
      </c>
      <c r="AD34" s="31">
        <f t="shared" si="35"/>
        <v>32.860428496112839</v>
      </c>
      <c r="AE34" s="32">
        <v>8</v>
      </c>
      <c r="AF34" s="31">
        <f t="shared" si="36"/>
        <v>28.115762014046119</v>
      </c>
      <c r="AG34" s="32">
        <v>9</v>
      </c>
      <c r="AH34" s="31">
        <f t="shared" si="37"/>
        <v>43.564803526081484</v>
      </c>
      <c r="AI34" s="32">
        <v>7</v>
      </c>
      <c r="AJ34" s="33">
        <f t="shared" si="38"/>
        <v>32.860428496112839</v>
      </c>
    </row>
    <row r="35" spans="1:36" x14ac:dyDescent="0.3">
      <c r="A35" s="30">
        <v>11</v>
      </c>
      <c r="B35" s="31">
        <f t="shared" si="21"/>
        <v>-9.2081875395237507</v>
      </c>
      <c r="C35" s="32">
        <v>12</v>
      </c>
      <c r="D35" s="31">
        <f t="shared" si="22"/>
        <v>-41.921677259471778</v>
      </c>
      <c r="E35" s="32">
        <v>10</v>
      </c>
      <c r="F35" s="31">
        <f t="shared" si="23"/>
        <v>-4.7712125471966242</v>
      </c>
      <c r="G35" s="32">
        <v>12</v>
      </c>
      <c r="H35" s="31">
        <f t="shared" si="24"/>
        <v>-41.921677259471778</v>
      </c>
      <c r="I35" s="32">
        <v>10</v>
      </c>
      <c r="J35" s="31">
        <f t="shared" si="25"/>
        <v>-4.7712125471966242</v>
      </c>
      <c r="K35" s="32">
        <v>11</v>
      </c>
      <c r="L35" s="31">
        <f t="shared" si="26"/>
        <v>-9.2081875395237507</v>
      </c>
      <c r="M35" s="32">
        <v>10</v>
      </c>
      <c r="N35" s="31">
        <f t="shared" si="27"/>
        <v>-4.7712125471966242</v>
      </c>
      <c r="O35" s="32">
        <v>11</v>
      </c>
      <c r="P35" s="31">
        <f t="shared" si="28"/>
        <v>-9.2081875395237507</v>
      </c>
      <c r="Q35" s="32">
        <v>12</v>
      </c>
      <c r="R35" s="33">
        <f t="shared" si="29"/>
        <v>-41.921677259471778</v>
      </c>
      <c r="S35" s="30">
        <v>11</v>
      </c>
      <c r="T35" s="31">
        <f t="shared" si="30"/>
        <v>37.930646726526518</v>
      </c>
      <c r="U35" s="32">
        <v>12</v>
      </c>
      <c r="V35" s="31">
        <f t="shared" si="31"/>
        <v>39.464560440993274</v>
      </c>
      <c r="W35" s="32">
        <v>10</v>
      </c>
      <c r="X35" s="31">
        <f t="shared" si="32"/>
        <v>43.052532201478812</v>
      </c>
      <c r="Y35" s="32">
        <v>12</v>
      </c>
      <c r="Z35" s="31">
        <f t="shared" si="33"/>
        <v>39.464560440993274</v>
      </c>
      <c r="AA35" s="32">
        <v>10</v>
      </c>
      <c r="AB35" s="31">
        <f t="shared" si="34"/>
        <v>43.052532201478812</v>
      </c>
      <c r="AC35" s="32">
        <v>11</v>
      </c>
      <c r="AD35" s="31">
        <f t="shared" si="35"/>
        <v>37.930646726526518</v>
      </c>
      <c r="AE35" s="32">
        <v>10</v>
      </c>
      <c r="AF35" s="31">
        <f t="shared" si="36"/>
        <v>43.052532201478812</v>
      </c>
      <c r="AG35" s="32">
        <v>11</v>
      </c>
      <c r="AH35" s="31">
        <f t="shared" si="37"/>
        <v>37.930646726526518</v>
      </c>
      <c r="AI35" s="32">
        <v>12</v>
      </c>
      <c r="AJ35" s="33">
        <f t="shared" si="38"/>
        <v>39.464560440993274</v>
      </c>
    </row>
    <row r="36" spans="1:36" x14ac:dyDescent="0.3">
      <c r="A36" s="30">
        <v>14</v>
      </c>
      <c r="B36" s="31">
        <f t="shared" si="21"/>
        <v>-34.333430612759514</v>
      </c>
      <c r="C36" s="32">
        <v>15</v>
      </c>
      <c r="D36" s="31">
        <f t="shared" si="22"/>
        <v>-67.005220021597523</v>
      </c>
      <c r="E36" s="32">
        <v>13</v>
      </c>
      <c r="F36" s="31">
        <f t="shared" si="23"/>
        <v>-53.400188666034616</v>
      </c>
      <c r="G36" s="32">
        <v>13</v>
      </c>
      <c r="H36" s="31">
        <f t="shared" si="24"/>
        <v>-53.400188666034616</v>
      </c>
      <c r="I36" s="32">
        <v>14</v>
      </c>
      <c r="J36" s="31">
        <f t="shared" si="25"/>
        <v>-34.333430612759514</v>
      </c>
      <c r="K36" s="32">
        <v>15</v>
      </c>
      <c r="L36" s="31">
        <f t="shared" si="26"/>
        <v>-67.005220021597523</v>
      </c>
      <c r="M36" s="32">
        <v>15</v>
      </c>
      <c r="N36" s="31">
        <f t="shared" si="27"/>
        <v>-67.005220021597523</v>
      </c>
      <c r="O36" s="32">
        <v>13</v>
      </c>
      <c r="P36" s="31">
        <f t="shared" si="28"/>
        <v>-53.400188666034616</v>
      </c>
      <c r="Q36" s="32">
        <v>14</v>
      </c>
      <c r="R36" s="33">
        <f t="shared" si="29"/>
        <v>-34.333430612759514</v>
      </c>
      <c r="S36" s="30">
        <v>14</v>
      </c>
      <c r="T36" s="31">
        <f t="shared" si="30"/>
        <v>43.959758231365825</v>
      </c>
      <c r="U36" s="32">
        <v>15</v>
      </c>
      <c r="V36" s="31">
        <f t="shared" si="31"/>
        <v>41.059161912459423</v>
      </c>
      <c r="W36" s="32">
        <v>13</v>
      </c>
      <c r="X36" s="31">
        <f t="shared" si="32"/>
        <v>36.522118716054237</v>
      </c>
      <c r="Y36" s="32">
        <v>13</v>
      </c>
      <c r="Z36" s="31">
        <f t="shared" si="33"/>
        <v>36.522118716054237</v>
      </c>
      <c r="AA36" s="32">
        <v>14</v>
      </c>
      <c r="AB36" s="31">
        <f t="shared" si="34"/>
        <v>43.959758231365825</v>
      </c>
      <c r="AC36" s="32">
        <v>15</v>
      </c>
      <c r="AD36" s="31">
        <f t="shared" si="35"/>
        <v>41.059161912459423</v>
      </c>
      <c r="AE36" s="32">
        <v>15</v>
      </c>
      <c r="AF36" s="31">
        <f t="shared" si="36"/>
        <v>41.059161912459423</v>
      </c>
      <c r="AG36" s="32">
        <v>13</v>
      </c>
      <c r="AH36" s="31">
        <f t="shared" si="37"/>
        <v>36.522118716054237</v>
      </c>
      <c r="AI36" s="32">
        <v>14</v>
      </c>
      <c r="AJ36" s="33">
        <f t="shared" si="38"/>
        <v>43.959758231365825</v>
      </c>
    </row>
    <row r="37" spans="1:36" x14ac:dyDescent="0.3">
      <c r="A37" s="30">
        <v>18</v>
      </c>
      <c r="B37" s="31">
        <f t="shared" si="21"/>
        <v>-69.542425094393252</v>
      </c>
      <c r="C37" s="32">
        <v>16</v>
      </c>
      <c r="D37" s="31">
        <f t="shared" si="22"/>
        <v>-29.970950093565925</v>
      </c>
      <c r="E37" s="32">
        <v>17</v>
      </c>
      <c r="F37" s="31">
        <f t="shared" si="23"/>
        <v>-55.228830882034423</v>
      </c>
      <c r="G37" s="32">
        <v>17</v>
      </c>
      <c r="H37" s="31">
        <f t="shared" si="24"/>
        <v>-55.228830882034423</v>
      </c>
      <c r="I37" s="32">
        <v>18</v>
      </c>
      <c r="J37" s="31">
        <f t="shared" si="25"/>
        <v>-69.542425094393252</v>
      </c>
      <c r="K37" s="32">
        <v>16</v>
      </c>
      <c r="L37" s="31">
        <f t="shared" si="26"/>
        <v>-29.970950093565925</v>
      </c>
      <c r="M37" s="32">
        <v>18</v>
      </c>
      <c r="N37" s="31">
        <f t="shared" si="27"/>
        <v>-69.542425094393252</v>
      </c>
      <c r="O37" s="32">
        <v>16</v>
      </c>
      <c r="P37" s="31">
        <f t="shared" si="28"/>
        <v>-29.970950093565925</v>
      </c>
      <c r="Q37" s="32">
        <v>17</v>
      </c>
      <c r="R37" s="33">
        <f t="shared" si="29"/>
        <v>-55.228830882034423</v>
      </c>
      <c r="S37" s="30">
        <v>18</v>
      </c>
      <c r="T37" s="31">
        <f t="shared" si="30"/>
        <v>42.685869318296866</v>
      </c>
      <c r="U37" s="32">
        <v>16</v>
      </c>
      <c r="V37" s="31">
        <f t="shared" si="31"/>
        <v>37.302566858614732</v>
      </c>
      <c r="W37" s="32">
        <v>17</v>
      </c>
      <c r="X37" s="31">
        <f t="shared" si="32"/>
        <v>27.28586929693104</v>
      </c>
      <c r="Y37" s="32">
        <v>17</v>
      </c>
      <c r="Z37" s="31">
        <f t="shared" si="33"/>
        <v>27.28586929693104</v>
      </c>
      <c r="AA37" s="32">
        <v>18</v>
      </c>
      <c r="AB37" s="31">
        <f t="shared" si="34"/>
        <v>42.685869318296866</v>
      </c>
      <c r="AC37" s="32">
        <v>16</v>
      </c>
      <c r="AD37" s="31">
        <f t="shared" si="35"/>
        <v>37.302566858614732</v>
      </c>
      <c r="AE37" s="32">
        <v>18</v>
      </c>
      <c r="AF37" s="31">
        <f t="shared" si="36"/>
        <v>42.685869318296866</v>
      </c>
      <c r="AG37" s="32">
        <v>16</v>
      </c>
      <c r="AH37" s="31">
        <f t="shared" si="37"/>
        <v>37.302566858614732</v>
      </c>
      <c r="AI37" s="32">
        <v>17</v>
      </c>
      <c r="AJ37" s="33">
        <f t="shared" si="38"/>
        <v>27.28586929693104</v>
      </c>
    </row>
    <row r="38" spans="1:36" ht="16.8" thickBot="1" x14ac:dyDescent="0.35">
      <c r="A38" s="37"/>
      <c r="B38" s="38">
        <f>AVERAGE(B32:B37)</f>
        <v>-39.458151760874848</v>
      </c>
      <c r="C38" s="39"/>
      <c r="D38" s="38">
        <f>AVERAGE(D32:D37)</f>
        <v>-41.762257538282725</v>
      </c>
      <c r="E38" s="39"/>
      <c r="F38" s="38">
        <f>AVERAGE(F32:F37)</f>
        <v>-46.910935093365048</v>
      </c>
      <c r="G38" s="39"/>
      <c r="H38" s="38">
        <f>AVERAGE(H32:H37)</f>
        <v>-43.521234315068028</v>
      </c>
      <c r="I38" s="39"/>
      <c r="J38" s="38">
        <f>AVERAGE(J32:J37)</f>
        <v>-39.935079232832599</v>
      </c>
      <c r="K38" s="39"/>
      <c r="L38" s="38">
        <f>AVERAGE(L32:L37)</f>
        <v>-44.675030844621979</v>
      </c>
      <c r="M38" s="39"/>
      <c r="N38" s="38">
        <f>AVERAGE(N32:N37)</f>
        <v>-40.729571753380561</v>
      </c>
      <c r="O38" s="39"/>
      <c r="P38" s="38">
        <f>AVERAGE(P32:P37)</f>
        <v>-43.58865743397638</v>
      </c>
      <c r="Q38" s="39"/>
      <c r="R38" s="40">
        <f>AVERAGE(R32:R37)</f>
        <v>-43.813115205165673</v>
      </c>
      <c r="S38" s="37"/>
      <c r="T38" s="38">
        <f>AVERAGE(T32:T37)</f>
        <v>41.409679689453533</v>
      </c>
      <c r="U38" s="39"/>
      <c r="V38" s="38">
        <f>AVERAGE(V32:V37)</f>
        <v>38.026830910311084</v>
      </c>
      <c r="W38" s="39"/>
      <c r="X38" s="38">
        <f>AVERAGE(X32:X37)</f>
        <v>37.642565578492572</v>
      </c>
      <c r="Y38" s="39"/>
      <c r="Z38" s="38">
        <f>AVERAGE(Z32:Z37)</f>
        <v>37.068280972073978</v>
      </c>
      <c r="AA38" s="39"/>
      <c r="AB38" s="38">
        <f>AVERAGE(AB32:AB37)</f>
        <v>42.580316252162653</v>
      </c>
      <c r="AC38" s="39"/>
      <c r="AD38" s="38">
        <f>AVERAGE(AD32:AD37)</f>
        <v>37.430478954020565</v>
      </c>
      <c r="AE38" s="39"/>
      <c r="AF38" s="38">
        <f>AVERAGE(AF32:AF37)</f>
        <v>38.869916008901662</v>
      </c>
      <c r="AG38" s="39"/>
      <c r="AH38" s="38">
        <f>AVERAGE(AH32:AH37)</f>
        <v>41.840748546068191</v>
      </c>
      <c r="AI38" s="39"/>
      <c r="AJ38" s="40">
        <f>AVERAGE(AJ32:AJ37)</f>
        <v>36.368411623287351</v>
      </c>
    </row>
    <row r="40" spans="1:36" x14ac:dyDescent="0.3">
      <c r="B40" t="s">
        <v>49</v>
      </c>
      <c r="C40" t="s">
        <v>50</v>
      </c>
      <c r="D40" t="s">
        <v>51</v>
      </c>
      <c r="E40" t="s">
        <v>30</v>
      </c>
      <c r="F40" t="s">
        <v>33</v>
      </c>
      <c r="G40" t="s">
        <v>52</v>
      </c>
      <c r="T40" t="s">
        <v>49</v>
      </c>
      <c r="U40" t="s">
        <v>50</v>
      </c>
      <c r="V40" t="s">
        <v>51</v>
      </c>
      <c r="W40" t="s">
        <v>30</v>
      </c>
      <c r="X40" t="s">
        <v>33</v>
      </c>
      <c r="Y40" t="s">
        <v>52</v>
      </c>
    </row>
    <row r="41" spans="1:36" x14ac:dyDescent="0.3">
      <c r="A41" t="s">
        <v>11</v>
      </c>
      <c r="B41">
        <f>B30</f>
        <v>-24.076089283161043</v>
      </c>
      <c r="S41" t="s">
        <v>11</v>
      </c>
      <c r="T41">
        <f>T30</f>
        <v>37.908878959492249</v>
      </c>
    </row>
    <row r="42" spans="1:36" x14ac:dyDescent="0.3">
      <c r="A42" t="s">
        <v>12</v>
      </c>
      <c r="B42">
        <f>D30</f>
        <v>-49.691407002080645</v>
      </c>
      <c r="S42" t="s">
        <v>12</v>
      </c>
      <c r="T42">
        <f>V30</f>
        <v>43.867647300417779</v>
      </c>
    </row>
    <row r="43" spans="1:36" x14ac:dyDescent="0.3">
      <c r="A43" t="s">
        <v>13</v>
      </c>
      <c r="B43">
        <f>F30</f>
        <v>-54.363848107280923</v>
      </c>
      <c r="S43" t="s">
        <v>13</v>
      </c>
      <c r="T43">
        <f>X30</f>
        <v>35.302549918347182</v>
      </c>
    </row>
    <row r="44" spans="1:36" x14ac:dyDescent="0.3">
      <c r="A44" t="s">
        <v>14</v>
      </c>
      <c r="C44">
        <f>H30</f>
        <v>-28.969667910546988</v>
      </c>
      <c r="S44" t="s">
        <v>14</v>
      </c>
      <c r="U44">
        <f>Z30</f>
        <v>37.875600070550099</v>
      </c>
    </row>
    <row r="45" spans="1:36" x14ac:dyDescent="0.3">
      <c r="A45" t="s">
        <v>15</v>
      </c>
      <c r="C45">
        <f>J30</f>
        <v>-40.152870304282537</v>
      </c>
      <c r="S45" t="s">
        <v>15</v>
      </c>
      <c r="U45">
        <f>AB30</f>
        <v>36.716864493451858</v>
      </c>
    </row>
    <row r="46" spans="1:36" x14ac:dyDescent="0.3">
      <c r="A46" t="s">
        <v>16</v>
      </c>
      <c r="C46">
        <f>L30</f>
        <v>-59.008806177693089</v>
      </c>
      <c r="S46" t="s">
        <v>16</v>
      </c>
      <c r="U46">
        <f>AD30</f>
        <v>42.486611614255231</v>
      </c>
    </row>
    <row r="47" spans="1:36" x14ac:dyDescent="0.3">
      <c r="A47" t="s">
        <v>18</v>
      </c>
      <c r="D47">
        <f>N30</f>
        <v>-37.219574275253386</v>
      </c>
      <c r="S47" t="s">
        <v>18</v>
      </c>
      <c r="V47">
        <f>AF30</f>
        <v>37.89273926883974</v>
      </c>
    </row>
    <row r="48" spans="1:36" x14ac:dyDescent="0.3">
      <c r="A48" t="s">
        <v>19</v>
      </c>
      <c r="D48">
        <f>P30</f>
        <v>-53.349870341163722</v>
      </c>
      <c r="S48" t="s">
        <v>19</v>
      </c>
      <c r="V48">
        <f>AH30</f>
        <v>39.090354610549817</v>
      </c>
    </row>
    <row r="49" spans="1:25" x14ac:dyDescent="0.3">
      <c r="A49" t="s">
        <v>20</v>
      </c>
      <c r="D49">
        <f>R30</f>
        <v>-37.561899776105498</v>
      </c>
      <c r="S49" t="s">
        <v>20</v>
      </c>
      <c r="V49">
        <f>AJ30</f>
        <v>40.095982298867646</v>
      </c>
    </row>
    <row r="50" spans="1:25" x14ac:dyDescent="0.3">
      <c r="A50" t="s">
        <v>21</v>
      </c>
      <c r="E50">
        <f>B38</f>
        <v>-39.458151760874848</v>
      </c>
      <c r="S50" t="s">
        <v>21</v>
      </c>
      <c r="W50">
        <f>T38</f>
        <v>41.409679689453533</v>
      </c>
    </row>
    <row r="51" spans="1:25" x14ac:dyDescent="0.3">
      <c r="A51" t="s">
        <v>22</v>
      </c>
      <c r="E51">
        <f>D38</f>
        <v>-41.762257538282725</v>
      </c>
      <c r="S51" t="s">
        <v>22</v>
      </c>
      <c r="W51">
        <f>V38</f>
        <v>38.026830910311084</v>
      </c>
    </row>
    <row r="52" spans="1:25" x14ac:dyDescent="0.3">
      <c r="A52" t="s">
        <v>23</v>
      </c>
      <c r="E52">
        <f>F38</f>
        <v>-46.910935093365048</v>
      </c>
      <c r="S52" t="s">
        <v>23</v>
      </c>
      <c r="W52">
        <f>X38</f>
        <v>37.642565578492572</v>
      </c>
    </row>
    <row r="53" spans="1:25" x14ac:dyDescent="0.3">
      <c r="A53" t="s">
        <v>24</v>
      </c>
      <c r="F53">
        <f>H38</f>
        <v>-43.521234315068028</v>
      </c>
      <c r="S53" t="s">
        <v>24</v>
      </c>
      <c r="X53">
        <f>Z38</f>
        <v>37.068280972073978</v>
      </c>
    </row>
    <row r="54" spans="1:25" x14ac:dyDescent="0.3">
      <c r="A54" t="s">
        <v>25</v>
      </c>
      <c r="F54">
        <f>J38</f>
        <v>-39.935079232832599</v>
      </c>
      <c r="S54" t="s">
        <v>25</v>
      </c>
      <c r="X54">
        <f>AB38</f>
        <v>42.580316252162653</v>
      </c>
    </row>
    <row r="55" spans="1:25" x14ac:dyDescent="0.3">
      <c r="A55" t="s">
        <v>26</v>
      </c>
      <c r="F55">
        <f>L38</f>
        <v>-44.675030844621979</v>
      </c>
      <c r="S55" t="s">
        <v>26</v>
      </c>
      <c r="X55">
        <f>AD38</f>
        <v>37.430478954020565</v>
      </c>
    </row>
    <row r="56" spans="1:25" x14ac:dyDescent="0.3">
      <c r="A56" t="s">
        <v>27</v>
      </c>
      <c r="G56">
        <f>N38</f>
        <v>-40.729571753380561</v>
      </c>
      <c r="S56" t="s">
        <v>27</v>
      </c>
      <c r="Y56">
        <f>AF38</f>
        <v>38.869916008901662</v>
      </c>
    </row>
    <row r="57" spans="1:25" x14ac:dyDescent="0.3">
      <c r="A57" t="s">
        <v>28</v>
      </c>
      <c r="G57">
        <f>P38</f>
        <v>-43.58865743397638</v>
      </c>
      <c r="S57" t="s">
        <v>28</v>
      </c>
      <c r="Y57">
        <f>AH38</f>
        <v>41.840748546068191</v>
      </c>
    </row>
    <row r="58" spans="1:25" x14ac:dyDescent="0.3">
      <c r="A58" t="s">
        <v>29</v>
      </c>
      <c r="G58">
        <f>R38</f>
        <v>-43.813115205165673</v>
      </c>
      <c r="S58" t="s">
        <v>29</v>
      </c>
      <c r="Y58">
        <f>AJ38</f>
        <v>36.368411623287351</v>
      </c>
    </row>
    <row r="60" spans="1:25" ht="16.8" thickBot="1" x14ac:dyDescent="0.35"/>
    <row r="61" spans="1:25" x14ac:dyDescent="0.3">
      <c r="G61" s="51"/>
      <c r="H61" s="52" t="s">
        <v>44</v>
      </c>
      <c r="I61" s="52"/>
      <c r="J61" s="52"/>
      <c r="K61" s="52" t="s">
        <v>45</v>
      </c>
      <c r="L61" s="52"/>
      <c r="M61" s="56"/>
    </row>
    <row r="62" spans="1:25" x14ac:dyDescent="0.3">
      <c r="G62" s="58"/>
      <c r="H62" s="59"/>
      <c r="I62" s="59" t="s">
        <v>43</v>
      </c>
      <c r="J62" s="59"/>
      <c r="K62" s="59"/>
      <c r="L62" s="59" t="s">
        <v>43</v>
      </c>
      <c r="M62" s="57"/>
    </row>
    <row r="63" spans="1:25" x14ac:dyDescent="0.3">
      <c r="G63" s="58"/>
      <c r="H63" s="59"/>
      <c r="I63" s="59" t="s">
        <v>41</v>
      </c>
      <c r="J63" s="59" t="s">
        <v>42</v>
      </c>
      <c r="K63" s="59"/>
      <c r="L63" s="59" t="s">
        <v>41</v>
      </c>
      <c r="M63" s="57" t="s">
        <v>42</v>
      </c>
    </row>
    <row r="64" spans="1:25" x14ac:dyDescent="0.3">
      <c r="G64" s="10" t="s">
        <v>36</v>
      </c>
      <c r="H64" s="11" t="s">
        <v>40</v>
      </c>
      <c r="I64" s="59"/>
      <c r="J64" s="59"/>
      <c r="K64" s="11" t="s">
        <v>40</v>
      </c>
      <c r="L64" s="59"/>
      <c r="M64" s="57"/>
    </row>
    <row r="65" spans="7:13" x14ac:dyDescent="0.3">
      <c r="G65" s="10" t="s">
        <v>31</v>
      </c>
      <c r="H65" s="11" t="s">
        <v>12</v>
      </c>
      <c r="I65" s="11">
        <f>B42-I71</f>
        <v>-6.9809588712397783</v>
      </c>
      <c r="J65" s="11">
        <f>T42-J71</f>
        <v>4.8412885743320473</v>
      </c>
      <c r="K65" s="11" t="s">
        <v>11</v>
      </c>
      <c r="L65" s="11">
        <f>B41-L71</f>
        <v>18.634358847679824</v>
      </c>
      <c r="M65" s="12">
        <f>T41-M71</f>
        <v>-1.1174797665934832</v>
      </c>
    </row>
    <row r="66" spans="7:13" x14ac:dyDescent="0.3">
      <c r="G66" s="10" t="s">
        <v>32</v>
      </c>
      <c r="H66" s="11" t="s">
        <v>15</v>
      </c>
      <c r="I66" s="11">
        <f>C45-I71</f>
        <v>2.5575778265583295</v>
      </c>
      <c r="J66" s="11">
        <f>U45-J71</f>
        <v>-2.3094942326338739</v>
      </c>
      <c r="K66" s="11" t="s">
        <v>14</v>
      </c>
      <c r="L66" s="11">
        <f>C44-L71</f>
        <v>13.740780220293878</v>
      </c>
      <c r="M66" s="12">
        <f>U44-M71</f>
        <v>-1.1507586555356326</v>
      </c>
    </row>
    <row r="67" spans="7:13" x14ac:dyDescent="0.3">
      <c r="G67" s="10" t="s">
        <v>37</v>
      </c>
      <c r="H67" s="11" t="s">
        <v>18</v>
      </c>
      <c r="I67" s="11">
        <f>D47-I71</f>
        <v>5.4908738555874805</v>
      </c>
      <c r="J67" s="11">
        <f>V47-J71</f>
        <v>-1.1336194572459917</v>
      </c>
      <c r="K67" s="11" t="s">
        <v>20</v>
      </c>
      <c r="L67" s="11">
        <f>D49-L71</f>
        <v>5.1485483547353681</v>
      </c>
      <c r="M67" s="12">
        <f>V49-M71</f>
        <v>1.0696235727819143</v>
      </c>
    </row>
    <row r="68" spans="7:13" x14ac:dyDescent="0.3">
      <c r="G68" s="10" t="s">
        <v>30</v>
      </c>
      <c r="H68" s="11" t="s">
        <v>23</v>
      </c>
      <c r="I68" s="11">
        <f>E52-I71</f>
        <v>-4.200486962524181</v>
      </c>
      <c r="J68" s="11">
        <f>W52-J71</f>
        <v>-1.3837931475931597</v>
      </c>
      <c r="K68" s="11" t="s">
        <v>21</v>
      </c>
      <c r="L68" s="11">
        <f>E50-L71</f>
        <v>3.2522963699660181</v>
      </c>
      <c r="M68" s="12">
        <f>W50-M71</f>
        <v>2.383320963367801</v>
      </c>
    </row>
    <row r="69" spans="7:13" x14ac:dyDescent="0.3">
      <c r="G69" s="10" t="s">
        <v>38</v>
      </c>
      <c r="H69" s="11" t="s">
        <v>24</v>
      </c>
      <c r="I69" s="11">
        <f>F53-I71</f>
        <v>-0.81078618422716175</v>
      </c>
      <c r="J69" s="11">
        <f>X53-J71</f>
        <v>-1.9580777540117538</v>
      </c>
      <c r="K69" s="11" t="s">
        <v>25</v>
      </c>
      <c r="L69" s="11">
        <f>F54-L71</f>
        <v>2.7753688980082671</v>
      </c>
      <c r="M69" s="12">
        <f>X54-M71</f>
        <v>3.5539575260769212</v>
      </c>
    </row>
    <row r="70" spans="7:13" ht="16.8" thickBot="1" x14ac:dyDescent="0.35">
      <c r="G70" s="15" t="s">
        <v>39</v>
      </c>
      <c r="H70" s="16" t="s">
        <v>27</v>
      </c>
      <c r="I70" s="16">
        <f>G56-I71</f>
        <v>1.9808763774603051</v>
      </c>
      <c r="J70" s="16">
        <f>Y56-J71</f>
        <v>-0.15644271718407055</v>
      </c>
      <c r="K70" s="16" t="s">
        <v>28</v>
      </c>
      <c r="L70" s="19">
        <f>G57-L71</f>
        <v>-0.87820930313551315</v>
      </c>
      <c r="M70" s="20">
        <f>Y57-M71</f>
        <v>2.8143898199824591</v>
      </c>
    </row>
    <row r="71" spans="7:13" ht="16.8" thickBot="1" x14ac:dyDescent="0.35">
      <c r="G71" s="15" t="s">
        <v>46</v>
      </c>
      <c r="H71" s="16"/>
      <c r="I71" s="16">
        <f>AVERAGE(B41:G58)</f>
        <v>-42.710448130840867</v>
      </c>
      <c r="J71" s="16">
        <f>AVERAGE(T41:Y58)</f>
        <v>39.026358726085732</v>
      </c>
      <c r="K71" s="16"/>
      <c r="L71" s="19">
        <f>I71</f>
        <v>-42.710448130840867</v>
      </c>
      <c r="M71" s="20">
        <f>J71</f>
        <v>39.026358726085732</v>
      </c>
    </row>
    <row r="72" spans="7:13" ht="16.8" thickBot="1" x14ac:dyDescent="0.35">
      <c r="G72" s="15" t="s">
        <v>47</v>
      </c>
      <c r="H72" s="16"/>
      <c r="I72" s="16">
        <f>SUM(I65:I71)</f>
        <v>-44.673352089225872</v>
      </c>
      <c r="J72" s="16">
        <f>SUM(J65:J71)</f>
        <v>36.92621999174893</v>
      </c>
      <c r="K72" s="16"/>
      <c r="L72" s="16">
        <f>SUM(L65:L71)</f>
        <v>-3.7304743293020692E-2</v>
      </c>
      <c r="M72" s="17">
        <f>SUM(M65:M71)</f>
        <v>46.579412186165712</v>
      </c>
    </row>
  </sheetData>
  <mergeCells count="15">
    <mergeCell ref="O1:Q1"/>
    <mergeCell ref="G61:G63"/>
    <mergeCell ref="H61:J61"/>
    <mergeCell ref="K61:M61"/>
    <mergeCell ref="H62:H63"/>
    <mergeCell ref="I62:J62"/>
    <mergeCell ref="K62:K63"/>
    <mergeCell ref="L62:M62"/>
    <mergeCell ref="I63:I64"/>
    <mergeCell ref="D1:D2"/>
    <mergeCell ref="E1:G1"/>
    <mergeCell ref="N1:N2"/>
    <mergeCell ref="J63:J64"/>
    <mergeCell ref="L63:L64"/>
    <mergeCell ref="M63:M6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defect</vt:lpstr>
      <vt:lpstr>thickness</vt:lpstr>
      <vt:lpstr>1-i</vt:lpstr>
      <vt:lpstr>i-v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Chenyp</dc:creator>
  <cp:lastModifiedBy>Chenyp</cp:lastModifiedBy>
  <dcterms:created xsi:type="dcterms:W3CDTF">2019-05-10T04:18:31Z</dcterms:created>
  <dcterms:modified xsi:type="dcterms:W3CDTF">2019-05-15T05:18:45Z</dcterms:modified>
</cp:coreProperties>
</file>