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DE95073A-2BCD-4B6C-9975-322BE50FAAAE}" xr6:coauthVersionLast="47" xr6:coauthVersionMax="47" xr10:uidLastSave="{00000000-0000-0000-0000-000000000000}"/>
  <bookViews>
    <workbookView xWindow="-110" yWindow="-110" windowWidth="25820" windowHeight="15620" activeTab="1" xr2:uid="{014D8D16-AE4B-49AA-8A95-06C47A3E9EA9}"/>
  </bookViews>
  <sheets>
    <sheet name="experiment parameters" sheetId="2" r:id="rId1"/>
    <sheet name="experiment design 1" sheetId="3" r:id="rId2"/>
    <sheet name="experiment design 2" sheetId="4" r:id="rId3"/>
    <sheet name="experiment design 3" sheetId="5" r:id="rId4"/>
    <sheet name="experiment design 4" sheetId="6" r:id="rId5"/>
  </sheets>
  <externalReferences>
    <externalReference r:id="rId6"/>
  </externalReferences>
  <definedNames>
    <definedName name="solver_adj" localSheetId="1" hidden="1">'experiment design 1'!$K$46:$M$46</definedName>
    <definedName name="solver_adj" localSheetId="2" hidden="1">'experiment design 2'!$C$30:$D$30</definedName>
    <definedName name="solver_adj" localSheetId="3" hidden="1">'experiment design 3'!$AQ$4:$AS$4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'experiment design 1'!$K$46</definedName>
    <definedName name="solver_lhs1" localSheetId="2" hidden="1">'experiment design 2'!$C$30</definedName>
    <definedName name="solver_lhs1" localSheetId="3" hidden="1">'experiment design 3'!$AQ$4</definedName>
    <definedName name="solver_lhs2" localSheetId="1" hidden="1">'experiment design 1'!$K$46</definedName>
    <definedName name="solver_lhs2" localSheetId="2" hidden="1">'experiment design 2'!$C$30</definedName>
    <definedName name="solver_lhs2" localSheetId="3" hidden="1">'experiment design 3'!$AQ$4</definedName>
    <definedName name="solver_lhs3" localSheetId="1" hidden="1">'experiment design 1'!$L$46</definedName>
    <definedName name="solver_lhs3" localSheetId="2" hidden="1">'experiment design 2'!$D$30</definedName>
    <definedName name="solver_lhs3" localSheetId="3" hidden="1">'experiment design 3'!$AR$4</definedName>
    <definedName name="solver_lhs4" localSheetId="1" hidden="1">'experiment design 1'!$L$46</definedName>
    <definedName name="solver_lhs4" localSheetId="2" hidden="1">'experiment design 2'!$D$30</definedName>
    <definedName name="solver_lhs4" localSheetId="3" hidden="1">'experiment design 3'!$AR$4</definedName>
    <definedName name="solver_lhs5" localSheetId="1" hidden="1">'experiment design 1'!$M$46</definedName>
    <definedName name="solver_lhs5" localSheetId="3" hidden="1">'experiment design 3'!$AS$4</definedName>
    <definedName name="solver_lhs6" localSheetId="1" hidden="1">'experiment design 1'!$M$46</definedName>
    <definedName name="solver_lhs6" localSheetId="3" hidden="1">'experiment design 3'!$AS$4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6</definedName>
    <definedName name="solver_num" localSheetId="2" hidden="1">4</definedName>
    <definedName name="solver_num" localSheetId="3" hidden="1">6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'experiment design 1'!$N$46</definedName>
    <definedName name="solver_opt" localSheetId="2" hidden="1">'experiment design 2'!$E$30</definedName>
    <definedName name="solver_opt" localSheetId="3" hidden="1">'experiment design 3'!$AT$4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1" hidden="1">1</definedName>
    <definedName name="solver_rel5" localSheetId="3" hidden="1">1</definedName>
    <definedName name="solver_rel6" localSheetId="1" hidden="1">3</definedName>
    <definedName name="solver_rel6" localSheetId="3" hidden="1">3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-1</definedName>
    <definedName name="solver_rhs2" localSheetId="2" hidden="1">-1</definedName>
    <definedName name="solver_rhs2" localSheetId="3" hidden="1">-1</definedName>
    <definedName name="solver_rhs3" localSheetId="1" hidden="1">1</definedName>
    <definedName name="solver_rhs3" localSheetId="2" hidden="1">1</definedName>
    <definedName name="solver_rhs3" localSheetId="3" hidden="1">1</definedName>
    <definedName name="solver_rhs4" localSheetId="1" hidden="1">-1</definedName>
    <definedName name="solver_rhs4" localSheetId="2" hidden="1">-1</definedName>
    <definedName name="solver_rhs4" localSheetId="3" hidden="1">-1</definedName>
    <definedName name="solver_rhs5" localSheetId="1" hidden="1">1</definedName>
    <definedName name="solver_rhs5" localSheetId="3" hidden="1">1</definedName>
    <definedName name="solver_rhs6" localSheetId="1" hidden="1">-1</definedName>
    <definedName name="solver_rhs6" localSheetId="3" hidden="1">-1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3" l="1"/>
  <c r="AV11" i="5"/>
  <c r="T68" i="3"/>
  <c r="J34" i="4" a="1"/>
  <c r="J34" i="4" s="1"/>
  <c r="H34" i="4"/>
  <c r="AB12" i="6"/>
  <c r="AA12" i="6"/>
  <c r="AD6" i="6" a="1"/>
  <c r="AD6" i="6" s="1"/>
  <c r="AB6" i="6"/>
  <c r="S59" i="6"/>
  <c r="S58" i="6"/>
  <c r="S57" i="6"/>
  <c r="S56" i="6"/>
  <c r="S55" i="6"/>
  <c r="S54" i="6"/>
  <c r="S53" i="6"/>
  <c r="S52" i="6"/>
  <c r="S51" i="6"/>
  <c r="M45" i="6"/>
  <c r="K45" i="6"/>
  <c r="J45" i="6"/>
  <c r="I45" i="6"/>
  <c r="H45" i="6"/>
  <c r="D45" i="6"/>
  <c r="C45" i="6"/>
  <c r="F45" i="6" s="1"/>
  <c r="B45" i="6"/>
  <c r="G45" i="6" s="1"/>
  <c r="A45" i="6"/>
  <c r="M44" i="6"/>
  <c r="K44" i="6"/>
  <c r="J44" i="6"/>
  <c r="I44" i="6"/>
  <c r="H44" i="6"/>
  <c r="G44" i="6"/>
  <c r="F44" i="6"/>
  <c r="D44" i="6"/>
  <c r="C44" i="6"/>
  <c r="E44" i="6" s="1"/>
  <c r="N44" i="6" s="1"/>
  <c r="B44" i="6"/>
  <c r="A44" i="6"/>
  <c r="M43" i="6"/>
  <c r="J43" i="6"/>
  <c r="I43" i="6"/>
  <c r="E43" i="6"/>
  <c r="N43" i="6" s="1"/>
  <c r="D43" i="6"/>
  <c r="K43" i="6" s="1"/>
  <c r="C43" i="6"/>
  <c r="B43" i="6"/>
  <c r="A43" i="6"/>
  <c r="D42" i="6"/>
  <c r="K42" i="6" s="1"/>
  <c r="C42" i="6"/>
  <c r="J42" i="6" s="1"/>
  <c r="B42" i="6"/>
  <c r="M42" i="6" s="1"/>
  <c r="A42" i="6"/>
  <c r="D41" i="6"/>
  <c r="K41" i="6" s="1"/>
  <c r="C41" i="6"/>
  <c r="J41" i="6" s="1"/>
  <c r="B41" i="6"/>
  <c r="M41" i="6" s="1"/>
  <c r="M40" i="6"/>
  <c r="D40" i="6"/>
  <c r="K40" i="6" s="1"/>
  <c r="C40" i="6"/>
  <c r="J40" i="6" s="1"/>
  <c r="B40" i="6"/>
  <c r="I40" i="6" s="1"/>
  <c r="M39" i="6"/>
  <c r="K39" i="6"/>
  <c r="J39" i="6"/>
  <c r="D39" i="6"/>
  <c r="C39" i="6"/>
  <c r="F39" i="6" s="1"/>
  <c r="B39" i="6"/>
  <c r="I39" i="6" s="1"/>
  <c r="M38" i="6"/>
  <c r="K38" i="6"/>
  <c r="J38" i="6"/>
  <c r="I38" i="6"/>
  <c r="H38" i="6"/>
  <c r="G38" i="6"/>
  <c r="F38" i="6"/>
  <c r="D38" i="6"/>
  <c r="C38" i="6"/>
  <c r="B38" i="6"/>
  <c r="E38" i="6" s="1"/>
  <c r="N38" i="6" s="1"/>
  <c r="M37" i="6"/>
  <c r="J37" i="6"/>
  <c r="I37" i="6"/>
  <c r="E37" i="6"/>
  <c r="N37" i="6" s="1"/>
  <c r="D37" i="6"/>
  <c r="K37" i="6" s="1"/>
  <c r="C37" i="6"/>
  <c r="B37" i="6"/>
  <c r="D36" i="6"/>
  <c r="K36" i="6" s="1"/>
  <c r="C36" i="6"/>
  <c r="J36" i="6" s="1"/>
  <c r="B36" i="6"/>
  <c r="M36" i="6" s="1"/>
  <c r="D35" i="6"/>
  <c r="K35" i="6" s="1"/>
  <c r="C35" i="6"/>
  <c r="J35" i="6" s="1"/>
  <c r="B35" i="6"/>
  <c r="M35" i="6" s="1"/>
  <c r="M34" i="6"/>
  <c r="K34" i="6"/>
  <c r="D34" i="6"/>
  <c r="C34" i="6"/>
  <c r="J34" i="6" s="1"/>
  <c r="B34" i="6"/>
  <c r="I34" i="6" s="1"/>
  <c r="M33" i="6"/>
  <c r="K33" i="6"/>
  <c r="J33" i="6"/>
  <c r="I33" i="6"/>
  <c r="H33" i="6"/>
  <c r="G33" i="6"/>
  <c r="D33" i="6"/>
  <c r="C33" i="6"/>
  <c r="F33" i="6" s="1"/>
  <c r="B33" i="6"/>
  <c r="E33" i="6" s="1"/>
  <c r="N33" i="6" s="1"/>
  <c r="M32" i="6"/>
  <c r="K32" i="6"/>
  <c r="J32" i="6"/>
  <c r="I32" i="6"/>
  <c r="H32" i="6"/>
  <c r="G32" i="6"/>
  <c r="F32" i="6"/>
  <c r="E32" i="6"/>
  <c r="N32" i="6" s="1"/>
  <c r="D32" i="6"/>
  <c r="C32" i="6"/>
  <c r="B32" i="6"/>
  <c r="D31" i="6"/>
  <c r="K31" i="6" s="1"/>
  <c r="C31" i="6"/>
  <c r="J31" i="6" s="1"/>
  <c r="B31" i="6"/>
  <c r="M31" i="6" s="1"/>
  <c r="D30" i="6"/>
  <c r="K30" i="6" s="1"/>
  <c r="C30" i="6"/>
  <c r="J30" i="6" s="1"/>
  <c r="B30" i="6"/>
  <c r="M30" i="6" s="1"/>
  <c r="M29" i="6"/>
  <c r="D29" i="6"/>
  <c r="K29" i="6" s="1"/>
  <c r="C29" i="6"/>
  <c r="J29" i="6" s="1"/>
  <c r="B29" i="6"/>
  <c r="I29" i="6" s="1"/>
  <c r="M28" i="6"/>
  <c r="K28" i="6"/>
  <c r="J28" i="6"/>
  <c r="I28" i="6"/>
  <c r="D28" i="6"/>
  <c r="C28" i="6"/>
  <c r="F28" i="6" s="1"/>
  <c r="B28" i="6"/>
  <c r="H28" i="6" s="1"/>
  <c r="M27" i="6"/>
  <c r="K27" i="6"/>
  <c r="J27" i="6"/>
  <c r="I27" i="6"/>
  <c r="H27" i="6"/>
  <c r="G27" i="6"/>
  <c r="F27" i="6"/>
  <c r="D27" i="6"/>
  <c r="C27" i="6"/>
  <c r="B27" i="6"/>
  <c r="E27" i="6" s="1"/>
  <c r="N27" i="6" s="1"/>
  <c r="N26" i="6"/>
  <c r="M26" i="6"/>
  <c r="N21" i="6" a="1"/>
  <c r="N21" i="6" s="1"/>
  <c r="L45" i="6" s="1"/>
  <c r="N20" i="6" a="1"/>
  <c r="N20" i="6" s="1"/>
  <c r="L44" i="6" s="1"/>
  <c r="N19" i="6" a="1"/>
  <c r="N19" i="6" s="1"/>
  <c r="L43" i="6" s="1"/>
  <c r="N18" i="6" a="1"/>
  <c r="N18" i="6" s="1"/>
  <c r="L42" i="6" s="1"/>
  <c r="N17" i="6" a="1"/>
  <c r="N17" i="6" s="1"/>
  <c r="L41" i="6" s="1"/>
  <c r="N16" i="6" a="1"/>
  <c r="N16" i="6" s="1"/>
  <c r="L40" i="6" s="1"/>
  <c r="N15" i="6" a="1"/>
  <c r="N15" i="6" s="1"/>
  <c r="L39" i="6" s="1"/>
  <c r="N14" i="6" a="1"/>
  <c r="N14" i="6" s="1"/>
  <c r="L38" i="6" s="1"/>
  <c r="N13" i="6" a="1"/>
  <c r="N13" i="6" s="1"/>
  <c r="L37" i="6" s="1"/>
  <c r="N12" i="6" a="1"/>
  <c r="N12" i="6" s="1"/>
  <c r="L36" i="6" s="1"/>
  <c r="N11" i="6" a="1"/>
  <c r="N11" i="6" s="1"/>
  <c r="L35" i="6" s="1"/>
  <c r="N10" i="6" a="1"/>
  <c r="N10" i="6" s="1"/>
  <c r="L34" i="6" s="1"/>
  <c r="N9" i="6" a="1"/>
  <c r="N9" i="6" s="1"/>
  <c r="L33" i="6" s="1"/>
  <c r="N8" i="6" a="1"/>
  <c r="N8" i="6" s="1"/>
  <c r="L32" i="6" s="1"/>
  <c r="N7" i="6" a="1"/>
  <c r="N7" i="6" s="1"/>
  <c r="L31" i="6" s="1"/>
  <c r="N6" i="6" a="1"/>
  <c r="N6" i="6" s="1"/>
  <c r="L30" i="6" s="1"/>
  <c r="N5" i="6" a="1"/>
  <c r="N5" i="6" s="1"/>
  <c r="L29" i="6" s="1"/>
  <c r="N4" i="6" a="1"/>
  <c r="N4" i="6" s="1"/>
  <c r="L28" i="6" s="1"/>
  <c r="N3" i="6" a="1"/>
  <c r="N3" i="6" s="1"/>
  <c r="L27" i="6" s="1"/>
  <c r="L195" i="5"/>
  <c r="AJ172" i="5" s="1"/>
  <c r="L194" i="5"/>
  <c r="L193" i="5"/>
  <c r="AJ170" i="5" s="1"/>
  <c r="L192" i="5"/>
  <c r="L191" i="5"/>
  <c r="AJ168" i="5" s="1"/>
  <c r="L190" i="5"/>
  <c r="AJ167" i="5" s="1"/>
  <c r="L189" i="5"/>
  <c r="L188" i="5"/>
  <c r="AJ165" i="5" s="1"/>
  <c r="L187" i="5"/>
  <c r="L186" i="5"/>
  <c r="L185" i="5"/>
  <c r="L184" i="5"/>
  <c r="L183" i="5"/>
  <c r="L182" i="5"/>
  <c r="AJ159" i="5" s="1"/>
  <c r="L181" i="5"/>
  <c r="L180" i="5"/>
  <c r="AJ157" i="5" s="1"/>
  <c r="L179" i="5"/>
  <c r="L178" i="5"/>
  <c r="L177" i="5"/>
  <c r="L176" i="5"/>
  <c r="L175" i="5"/>
  <c r="AJ152" i="5" s="1"/>
  <c r="L174" i="5"/>
  <c r="AJ151" i="5" s="1"/>
  <c r="L173" i="5"/>
  <c r="L172" i="5"/>
  <c r="AJ171" i="5"/>
  <c r="L171" i="5"/>
  <c r="L170" i="5"/>
  <c r="AJ147" i="5" s="1"/>
  <c r="AJ169" i="5"/>
  <c r="L169" i="5"/>
  <c r="L168" i="5"/>
  <c r="AJ145" i="5" s="1"/>
  <c r="L167" i="5"/>
  <c r="AJ166" i="5"/>
  <c r="L166" i="5"/>
  <c r="AJ143" i="5" s="1"/>
  <c r="L165" i="5"/>
  <c r="AJ142" i="5" s="1"/>
  <c r="AJ164" i="5"/>
  <c r="L164" i="5"/>
  <c r="AJ163" i="5"/>
  <c r="L163" i="5"/>
  <c r="AJ162" i="5"/>
  <c r="L162" i="5"/>
  <c r="AJ161" i="5"/>
  <c r="L161" i="5"/>
  <c r="AJ138" i="5" s="1"/>
  <c r="AJ160" i="5"/>
  <c r="L160" i="5"/>
  <c r="AJ137" i="5" s="1"/>
  <c r="L159" i="5"/>
  <c r="AJ136" i="5" s="1"/>
  <c r="AJ158" i="5"/>
  <c r="L158" i="5"/>
  <c r="L157" i="5"/>
  <c r="AJ156" i="5"/>
  <c r="L156" i="5"/>
  <c r="AJ133" i="5" s="1"/>
  <c r="AJ155" i="5"/>
  <c r="L155" i="5"/>
  <c r="AJ132" i="5" s="1"/>
  <c r="AJ154" i="5"/>
  <c r="L154" i="5"/>
  <c r="AJ153" i="5"/>
  <c r="L153" i="5"/>
  <c r="L152" i="5"/>
  <c r="L151" i="5"/>
  <c r="AJ128" i="5" s="1"/>
  <c r="AJ150" i="5"/>
  <c r="L150" i="5"/>
  <c r="AJ149" i="5"/>
  <c r="L149" i="5"/>
  <c r="AJ148" i="5"/>
  <c r="L148" i="5"/>
  <c r="AJ125" i="5" s="1"/>
  <c r="L147" i="5"/>
  <c r="AJ146" i="5"/>
  <c r="L146" i="5"/>
  <c r="L145" i="5"/>
  <c r="AJ144" i="5"/>
  <c r="L144" i="5"/>
  <c r="L143" i="5"/>
  <c r="L142" i="5"/>
  <c r="AJ119" i="5" s="1"/>
  <c r="AJ141" i="5"/>
  <c r="L141" i="5"/>
  <c r="AJ140" i="5"/>
  <c r="L140" i="5"/>
  <c r="AJ139" i="5"/>
  <c r="L139" i="5"/>
  <c r="AJ116" i="5" s="1"/>
  <c r="L138" i="5"/>
  <c r="AJ115" i="5" s="1"/>
  <c r="L137" i="5"/>
  <c r="L136" i="5"/>
  <c r="AJ135" i="5"/>
  <c r="L135" i="5"/>
  <c r="AJ134" i="5"/>
  <c r="L134" i="5"/>
  <c r="AJ111" i="5" s="1"/>
  <c r="L133" i="5"/>
  <c r="L132" i="5"/>
  <c r="AJ131" i="5"/>
  <c r="L131" i="5"/>
  <c r="AJ108" i="5" s="1"/>
  <c r="AJ130" i="5"/>
  <c r="L130" i="5"/>
  <c r="AJ107" i="5" s="1"/>
  <c r="AJ129" i="5"/>
  <c r="L129" i="5"/>
  <c r="L128" i="5"/>
  <c r="AJ127" i="5"/>
  <c r="L127" i="5"/>
  <c r="AJ126" i="5"/>
  <c r="L126" i="5"/>
  <c r="AJ103" i="5" s="1"/>
  <c r="L125" i="5"/>
  <c r="AJ124" i="5"/>
  <c r="L124" i="5"/>
  <c r="AJ123" i="5"/>
  <c r="L123" i="5"/>
  <c r="AJ100" i="5" s="1"/>
  <c r="AJ122" i="5"/>
  <c r="L122" i="5"/>
  <c r="AJ99" i="5" s="1"/>
  <c r="AJ121" i="5"/>
  <c r="L121" i="5"/>
  <c r="AJ120" i="5"/>
  <c r="L120" i="5"/>
  <c r="L119" i="5"/>
  <c r="AJ118" i="5"/>
  <c r="L118" i="5"/>
  <c r="AJ95" i="5" s="1"/>
  <c r="AJ117" i="5"/>
  <c r="L117" i="5"/>
  <c r="L116" i="5"/>
  <c r="L115" i="5"/>
  <c r="AJ92" i="5" s="1"/>
  <c r="AJ114" i="5"/>
  <c r="L114" i="5"/>
  <c r="AJ91" i="5" s="1"/>
  <c r="AJ113" i="5"/>
  <c r="L113" i="5"/>
  <c r="AJ112" i="5"/>
  <c r="L112" i="5"/>
  <c r="L111" i="5"/>
  <c r="AJ110" i="5"/>
  <c r="L110" i="5"/>
  <c r="AJ87" i="5" s="1"/>
  <c r="AJ109" i="5"/>
  <c r="L109" i="5"/>
  <c r="L108" i="5"/>
  <c r="L107" i="5"/>
  <c r="AJ84" i="5" s="1"/>
  <c r="AJ106" i="5"/>
  <c r="L106" i="5"/>
  <c r="AJ83" i="5" s="1"/>
  <c r="AJ105" i="5"/>
  <c r="L105" i="5"/>
  <c r="AJ104" i="5"/>
  <c r="L104" i="5"/>
  <c r="L103" i="5"/>
  <c r="AJ102" i="5"/>
  <c r="L102" i="5"/>
  <c r="AJ101" i="5"/>
  <c r="L101" i="5"/>
  <c r="L100" i="5"/>
  <c r="L99" i="5"/>
  <c r="AJ76" i="5" s="1"/>
  <c r="AJ98" i="5"/>
  <c r="L98" i="5"/>
  <c r="AJ75" i="5" s="1"/>
  <c r="AJ97" i="5"/>
  <c r="L97" i="5"/>
  <c r="AJ96" i="5"/>
  <c r="L96" i="5"/>
  <c r="L95" i="5"/>
  <c r="AJ94" i="5"/>
  <c r="L94" i="5"/>
  <c r="AJ93" i="5"/>
  <c r="L93" i="5"/>
  <c r="L92" i="5"/>
  <c r="L91" i="5"/>
  <c r="AJ68" i="5" s="1"/>
  <c r="AJ90" i="5"/>
  <c r="L90" i="5"/>
  <c r="AJ67" i="5" s="1"/>
  <c r="AJ89" i="5"/>
  <c r="L89" i="5"/>
  <c r="AJ88" i="5"/>
  <c r="L88" i="5"/>
  <c r="L87" i="5"/>
  <c r="AJ86" i="5"/>
  <c r="L86" i="5"/>
  <c r="AJ85" i="5"/>
  <c r="L85" i="5"/>
  <c r="L84" i="5"/>
  <c r="L83" i="5"/>
  <c r="AJ60" i="5" s="1"/>
  <c r="AJ82" i="5"/>
  <c r="L82" i="5"/>
  <c r="AJ59" i="5" s="1"/>
  <c r="AJ81" i="5"/>
  <c r="L81" i="5"/>
  <c r="AJ80" i="5"/>
  <c r="L80" i="5"/>
  <c r="AJ79" i="5"/>
  <c r="L79" i="5"/>
  <c r="AJ78" i="5"/>
  <c r="L78" i="5"/>
  <c r="AJ77" i="5"/>
  <c r="L77" i="5"/>
  <c r="L76" i="5"/>
  <c r="L75" i="5"/>
  <c r="AJ74" i="5"/>
  <c r="L74" i="5"/>
  <c r="AJ51" i="5" s="1"/>
  <c r="AJ73" i="5"/>
  <c r="L73" i="5"/>
  <c r="AJ50" i="5" s="1"/>
  <c r="AJ72" i="5"/>
  <c r="L72" i="5"/>
  <c r="AJ71" i="5"/>
  <c r="L71" i="5"/>
  <c r="AJ70" i="5"/>
  <c r="L70" i="5"/>
  <c r="AJ69" i="5"/>
  <c r="L69" i="5"/>
  <c r="L68" i="5"/>
  <c r="L67" i="5"/>
  <c r="AJ44" i="5" s="1"/>
  <c r="AJ66" i="5"/>
  <c r="L66" i="5"/>
  <c r="AJ43" i="5" s="1"/>
  <c r="AJ65" i="5"/>
  <c r="L65" i="5"/>
  <c r="AJ64" i="5"/>
  <c r="L64" i="5"/>
  <c r="AJ63" i="5"/>
  <c r="L63" i="5"/>
  <c r="AJ62" i="5"/>
  <c r="L62" i="5"/>
  <c r="AJ61" i="5"/>
  <c r="L61" i="5"/>
  <c r="L60" i="5"/>
  <c r="L59" i="5"/>
  <c r="AJ36" i="5" s="1"/>
  <c r="AJ58" i="5"/>
  <c r="L58" i="5"/>
  <c r="AJ57" i="5"/>
  <c r="L57" i="5"/>
  <c r="AJ56" i="5"/>
  <c r="L56" i="5"/>
  <c r="AJ55" i="5"/>
  <c r="L55" i="5"/>
  <c r="AJ54" i="5"/>
  <c r="L54" i="5"/>
  <c r="AJ53" i="5"/>
  <c r="L53" i="5"/>
  <c r="J53" i="5"/>
  <c r="A53" i="5"/>
  <c r="A72" i="5" s="1"/>
  <c r="A91" i="5" s="1"/>
  <c r="A110" i="5" s="1"/>
  <c r="A129" i="5" s="1"/>
  <c r="A148" i="5" s="1"/>
  <c r="A167" i="5" s="1"/>
  <c r="A186" i="5" s="1"/>
  <c r="AJ52" i="5"/>
  <c r="L52" i="5"/>
  <c r="L51" i="5"/>
  <c r="L50" i="5"/>
  <c r="AJ49" i="5"/>
  <c r="L49" i="5"/>
  <c r="AJ48" i="5"/>
  <c r="L48" i="5"/>
  <c r="AJ47" i="5"/>
  <c r="L47" i="5"/>
  <c r="AJ24" i="5" s="1"/>
  <c r="B47" i="5"/>
  <c r="AJ46" i="5"/>
  <c r="L46" i="5"/>
  <c r="AJ45" i="5"/>
  <c r="L45" i="5"/>
  <c r="L44" i="5"/>
  <c r="L43" i="5"/>
  <c r="K43" i="5"/>
  <c r="D43" i="5"/>
  <c r="D62" i="5" s="1"/>
  <c r="D81" i="5" s="1"/>
  <c r="K81" i="5" s="1"/>
  <c r="C43" i="5"/>
  <c r="F43" i="5" s="1"/>
  <c r="Q43" i="5" s="1"/>
  <c r="B43" i="5"/>
  <c r="A43" i="5"/>
  <c r="A62" i="5" s="1"/>
  <c r="A81" i="5" s="1"/>
  <c r="A100" i="5" s="1"/>
  <c r="A119" i="5" s="1"/>
  <c r="A138" i="5" s="1"/>
  <c r="A157" i="5" s="1"/>
  <c r="A176" i="5" s="1"/>
  <c r="A195" i="5" s="1"/>
  <c r="AJ42" i="5"/>
  <c r="O42" i="5"/>
  <c r="N42" i="5"/>
  <c r="L42" i="5"/>
  <c r="J42" i="5"/>
  <c r="F42" i="5"/>
  <c r="Q42" i="5" s="1"/>
  <c r="D42" i="5"/>
  <c r="D61" i="5" s="1"/>
  <c r="C42" i="5"/>
  <c r="C61" i="5" s="1"/>
  <c r="B42" i="5"/>
  <c r="B61" i="5" s="1"/>
  <c r="A42" i="5"/>
  <c r="A61" i="5" s="1"/>
  <c r="A80" i="5" s="1"/>
  <c r="A99" i="5" s="1"/>
  <c r="A118" i="5" s="1"/>
  <c r="A137" i="5" s="1"/>
  <c r="A156" i="5" s="1"/>
  <c r="A175" i="5" s="1"/>
  <c r="A194" i="5" s="1"/>
  <c r="AJ41" i="5"/>
  <c r="L41" i="5"/>
  <c r="J41" i="5"/>
  <c r="D41" i="5"/>
  <c r="O41" i="5" s="1"/>
  <c r="C41" i="5"/>
  <c r="N41" i="5" s="1"/>
  <c r="B41" i="5"/>
  <c r="M41" i="5" s="1"/>
  <c r="A41" i="5"/>
  <c r="A60" i="5" s="1"/>
  <c r="A79" i="5" s="1"/>
  <c r="A98" i="5" s="1"/>
  <c r="A117" i="5" s="1"/>
  <c r="A136" i="5" s="1"/>
  <c r="A155" i="5" s="1"/>
  <c r="A174" i="5" s="1"/>
  <c r="A193" i="5" s="1"/>
  <c r="AJ40" i="5"/>
  <c r="L40" i="5"/>
  <c r="D40" i="5"/>
  <c r="K40" i="5" s="1"/>
  <c r="C40" i="5"/>
  <c r="J40" i="5" s="1"/>
  <c r="B40" i="5"/>
  <c r="A40" i="5"/>
  <c r="A59" i="5" s="1"/>
  <c r="A78" i="5" s="1"/>
  <c r="A97" i="5" s="1"/>
  <c r="A116" i="5" s="1"/>
  <c r="A135" i="5" s="1"/>
  <c r="A154" i="5" s="1"/>
  <c r="A173" i="5" s="1"/>
  <c r="A192" i="5" s="1"/>
  <c r="AJ39" i="5"/>
  <c r="L39" i="5"/>
  <c r="K39" i="5"/>
  <c r="D39" i="5"/>
  <c r="D58" i="5" s="1"/>
  <c r="C39" i="5"/>
  <c r="C58" i="5" s="1"/>
  <c r="B39" i="5"/>
  <c r="A39" i="5"/>
  <c r="A58" i="5" s="1"/>
  <c r="A77" i="5" s="1"/>
  <c r="A96" i="5" s="1"/>
  <c r="A115" i="5" s="1"/>
  <c r="A134" i="5" s="1"/>
  <c r="A153" i="5" s="1"/>
  <c r="A172" i="5" s="1"/>
  <c r="A191" i="5" s="1"/>
  <c r="AJ38" i="5"/>
  <c r="O38" i="5"/>
  <c r="N38" i="5"/>
  <c r="M38" i="5"/>
  <c r="L38" i="5"/>
  <c r="K38" i="5"/>
  <c r="J38" i="5"/>
  <c r="G38" i="5"/>
  <c r="R38" i="5" s="1"/>
  <c r="F38" i="5"/>
  <c r="Q38" i="5" s="1"/>
  <c r="D38" i="5"/>
  <c r="D57" i="5" s="1"/>
  <c r="C38" i="5"/>
  <c r="C57" i="5" s="1"/>
  <c r="B38" i="5"/>
  <c r="B57" i="5" s="1"/>
  <c r="A38" i="5"/>
  <c r="A57" i="5" s="1"/>
  <c r="A76" i="5" s="1"/>
  <c r="A95" i="5" s="1"/>
  <c r="A114" i="5" s="1"/>
  <c r="A133" i="5" s="1"/>
  <c r="A152" i="5" s="1"/>
  <c r="A171" i="5" s="1"/>
  <c r="A190" i="5" s="1"/>
  <c r="AJ37" i="5"/>
  <c r="L37" i="5"/>
  <c r="AJ14" i="5" s="1"/>
  <c r="J37" i="5"/>
  <c r="G37" i="5"/>
  <c r="R37" i="5" s="1"/>
  <c r="D37" i="5"/>
  <c r="O37" i="5" s="1"/>
  <c r="C37" i="5"/>
  <c r="N37" i="5" s="1"/>
  <c r="B37" i="5"/>
  <c r="M37" i="5" s="1"/>
  <c r="A37" i="5"/>
  <c r="A56" i="5" s="1"/>
  <c r="A75" i="5" s="1"/>
  <c r="A94" i="5" s="1"/>
  <c r="A113" i="5" s="1"/>
  <c r="A132" i="5" s="1"/>
  <c r="A151" i="5" s="1"/>
  <c r="A170" i="5" s="1"/>
  <c r="A189" i="5" s="1"/>
  <c r="L36" i="5"/>
  <c r="D36" i="5"/>
  <c r="K36" i="5" s="1"/>
  <c r="C36" i="5"/>
  <c r="B36" i="5"/>
  <c r="I36" i="5" s="1"/>
  <c r="S36" i="5" s="1"/>
  <c r="A36" i="5"/>
  <c r="A55" i="5" s="1"/>
  <c r="A74" i="5" s="1"/>
  <c r="A93" i="5" s="1"/>
  <c r="A112" i="5" s="1"/>
  <c r="A131" i="5" s="1"/>
  <c r="A150" i="5" s="1"/>
  <c r="A169" i="5" s="1"/>
  <c r="A188" i="5" s="1"/>
  <c r="AJ35" i="5"/>
  <c r="L35" i="5"/>
  <c r="AJ12" i="5" s="1"/>
  <c r="J35" i="5"/>
  <c r="I35" i="5"/>
  <c r="S35" i="5" s="1"/>
  <c r="D35" i="5"/>
  <c r="D54" i="5" s="1"/>
  <c r="C35" i="5"/>
  <c r="C54" i="5" s="1"/>
  <c r="N54" i="5" s="1"/>
  <c r="B35" i="5"/>
  <c r="A35" i="5"/>
  <c r="A54" i="5" s="1"/>
  <c r="A73" i="5" s="1"/>
  <c r="A92" i="5" s="1"/>
  <c r="A111" i="5" s="1"/>
  <c r="A130" i="5" s="1"/>
  <c r="A149" i="5" s="1"/>
  <c r="A168" i="5" s="1"/>
  <c r="A187" i="5" s="1"/>
  <c r="AJ34" i="5"/>
  <c r="M34" i="5"/>
  <c r="L34" i="5"/>
  <c r="AJ11" i="5" s="1"/>
  <c r="K34" i="5"/>
  <c r="J34" i="5"/>
  <c r="I34" i="5"/>
  <c r="S34" i="5" s="1"/>
  <c r="H34" i="5"/>
  <c r="E34" i="5"/>
  <c r="P34" i="5" s="1"/>
  <c r="D34" i="5"/>
  <c r="D53" i="5" s="1"/>
  <c r="C34" i="5"/>
  <c r="C53" i="5" s="1"/>
  <c r="B34" i="5"/>
  <c r="B53" i="5" s="1"/>
  <c r="A34" i="5"/>
  <c r="AJ33" i="5"/>
  <c r="L33" i="5"/>
  <c r="E33" i="5"/>
  <c r="P33" i="5" s="1"/>
  <c r="D33" i="5"/>
  <c r="O33" i="5" s="1"/>
  <c r="C33" i="5"/>
  <c r="N33" i="5" s="1"/>
  <c r="B33" i="5"/>
  <c r="M33" i="5" s="1"/>
  <c r="A33" i="5"/>
  <c r="A52" i="5" s="1"/>
  <c r="A71" i="5" s="1"/>
  <c r="A90" i="5" s="1"/>
  <c r="A109" i="5" s="1"/>
  <c r="A128" i="5" s="1"/>
  <c r="A147" i="5" s="1"/>
  <c r="A166" i="5" s="1"/>
  <c r="A185" i="5" s="1"/>
  <c r="AJ32" i="5"/>
  <c r="O32" i="5"/>
  <c r="M32" i="5"/>
  <c r="L32" i="5"/>
  <c r="G32" i="5"/>
  <c r="R32" i="5" s="1"/>
  <c r="D32" i="5"/>
  <c r="K32" i="5" s="1"/>
  <c r="C32" i="5"/>
  <c r="B32" i="5"/>
  <c r="B51" i="5" s="1"/>
  <c r="B70" i="5" s="1"/>
  <c r="A32" i="5"/>
  <c r="A51" i="5" s="1"/>
  <c r="A70" i="5" s="1"/>
  <c r="A89" i="5" s="1"/>
  <c r="A108" i="5" s="1"/>
  <c r="A127" i="5" s="1"/>
  <c r="A146" i="5" s="1"/>
  <c r="A165" i="5" s="1"/>
  <c r="A184" i="5" s="1"/>
  <c r="AJ31" i="5"/>
  <c r="O31" i="5"/>
  <c r="L31" i="5"/>
  <c r="K31" i="5"/>
  <c r="I31" i="5"/>
  <c r="S31" i="5" s="1"/>
  <c r="D31" i="5"/>
  <c r="D50" i="5" s="1"/>
  <c r="C31" i="5"/>
  <c r="C50" i="5" s="1"/>
  <c r="N50" i="5" s="1"/>
  <c r="B31" i="5"/>
  <c r="A31" i="5"/>
  <c r="A50" i="5" s="1"/>
  <c r="A69" i="5" s="1"/>
  <c r="A88" i="5" s="1"/>
  <c r="A107" i="5" s="1"/>
  <c r="A126" i="5" s="1"/>
  <c r="A145" i="5" s="1"/>
  <c r="A164" i="5" s="1"/>
  <c r="A183" i="5" s="1"/>
  <c r="AT30" i="5"/>
  <c r="AJ30" i="5"/>
  <c r="N30" i="5"/>
  <c r="L30" i="5"/>
  <c r="AJ7" i="5" s="1"/>
  <c r="K30" i="5"/>
  <c r="J30" i="5"/>
  <c r="I30" i="5"/>
  <c r="S30" i="5" s="1"/>
  <c r="F30" i="5"/>
  <c r="Q30" i="5" s="1"/>
  <c r="D30" i="5"/>
  <c r="D49" i="5" s="1"/>
  <c r="C30" i="5"/>
  <c r="C49" i="5" s="1"/>
  <c r="B30" i="5"/>
  <c r="E30" i="5" s="1"/>
  <c r="P30" i="5" s="1"/>
  <c r="A30" i="5"/>
  <c r="A49" i="5" s="1"/>
  <c r="A68" i="5" s="1"/>
  <c r="A87" i="5" s="1"/>
  <c r="A106" i="5" s="1"/>
  <c r="A125" i="5" s="1"/>
  <c r="A144" i="5" s="1"/>
  <c r="A163" i="5" s="1"/>
  <c r="A182" i="5" s="1"/>
  <c r="AT29" i="5"/>
  <c r="AJ29" i="5"/>
  <c r="L29" i="5"/>
  <c r="D29" i="5"/>
  <c r="O29" i="5" s="1"/>
  <c r="C29" i="5"/>
  <c r="B29" i="5"/>
  <c r="B48" i="5" s="1"/>
  <c r="M48" i="5" s="1"/>
  <c r="A29" i="5"/>
  <c r="A48" i="5" s="1"/>
  <c r="A67" i="5" s="1"/>
  <c r="A86" i="5" s="1"/>
  <c r="A105" i="5" s="1"/>
  <c r="A124" i="5" s="1"/>
  <c r="A143" i="5" s="1"/>
  <c r="A162" i="5" s="1"/>
  <c r="A181" i="5" s="1"/>
  <c r="AT28" i="5"/>
  <c r="AJ28" i="5"/>
  <c r="L28" i="5"/>
  <c r="I28" i="5"/>
  <c r="S28" i="5" s="1"/>
  <c r="D28" i="5"/>
  <c r="O28" i="5" s="1"/>
  <c r="C28" i="5"/>
  <c r="N28" i="5" s="1"/>
  <c r="B28" i="5"/>
  <c r="M28" i="5" s="1"/>
  <c r="A28" i="5"/>
  <c r="A47" i="5" s="1"/>
  <c r="A66" i="5" s="1"/>
  <c r="A85" i="5" s="1"/>
  <c r="A104" i="5" s="1"/>
  <c r="A123" i="5" s="1"/>
  <c r="A142" i="5" s="1"/>
  <c r="A161" i="5" s="1"/>
  <c r="A180" i="5" s="1"/>
  <c r="AT27" i="5"/>
  <c r="AJ27" i="5"/>
  <c r="S27" i="5"/>
  <c r="O27" i="5"/>
  <c r="M27" i="5"/>
  <c r="L27" i="5"/>
  <c r="I27" i="5"/>
  <c r="D27" i="5"/>
  <c r="D46" i="5" s="1"/>
  <c r="C27" i="5"/>
  <c r="F27" i="5" s="1"/>
  <c r="Q27" i="5" s="1"/>
  <c r="B27" i="5"/>
  <c r="B46" i="5" s="1"/>
  <c r="A27" i="5"/>
  <c r="A46" i="5" s="1"/>
  <c r="A65" i="5" s="1"/>
  <c r="A84" i="5" s="1"/>
  <c r="A103" i="5" s="1"/>
  <c r="A122" i="5" s="1"/>
  <c r="A141" i="5" s="1"/>
  <c r="A160" i="5" s="1"/>
  <c r="A179" i="5" s="1"/>
  <c r="AT26" i="5"/>
  <c r="AJ26" i="5"/>
  <c r="M26" i="5"/>
  <c r="L26" i="5"/>
  <c r="D26" i="5"/>
  <c r="G26" i="5" s="1"/>
  <c r="R26" i="5" s="1"/>
  <c r="C26" i="5"/>
  <c r="J26" i="5" s="1"/>
  <c r="B26" i="5"/>
  <c r="I26" i="5" s="1"/>
  <c r="S26" i="5" s="1"/>
  <c r="A26" i="5"/>
  <c r="A45" i="5" s="1"/>
  <c r="A64" i="5" s="1"/>
  <c r="A83" i="5" s="1"/>
  <c r="A102" i="5" s="1"/>
  <c r="A121" i="5" s="1"/>
  <c r="A140" i="5" s="1"/>
  <c r="A159" i="5" s="1"/>
  <c r="A178" i="5" s="1"/>
  <c r="AT25" i="5"/>
  <c r="AJ25" i="5"/>
  <c r="L25" i="5"/>
  <c r="J25" i="5"/>
  <c r="D25" i="5"/>
  <c r="O25" i="5" s="1"/>
  <c r="C25" i="5"/>
  <c r="B25" i="5"/>
  <c r="B44" i="5" s="1"/>
  <c r="M44" i="5" s="1"/>
  <c r="A25" i="5"/>
  <c r="A44" i="5" s="1"/>
  <c r="A63" i="5" s="1"/>
  <c r="A82" i="5" s="1"/>
  <c r="A101" i="5" s="1"/>
  <c r="A120" i="5" s="1"/>
  <c r="A139" i="5" s="1"/>
  <c r="A158" i="5" s="1"/>
  <c r="A177" i="5" s="1"/>
  <c r="AT24" i="5"/>
  <c r="S24" i="5"/>
  <c r="R24" i="5"/>
  <c r="Q24" i="5"/>
  <c r="P24" i="5"/>
  <c r="O24" i="5"/>
  <c r="N24" i="5"/>
  <c r="M24" i="5"/>
  <c r="AT23" i="5"/>
  <c r="AJ23" i="5"/>
  <c r="AT22" i="5"/>
  <c r="AJ22" i="5"/>
  <c r="AT21" i="5"/>
  <c r="AJ21" i="5"/>
  <c r="AH21" i="5"/>
  <c r="AH40" i="5" s="1"/>
  <c r="AH59" i="5" s="1"/>
  <c r="AH78" i="5" s="1"/>
  <c r="AH97" i="5" s="1"/>
  <c r="AH116" i="5" s="1"/>
  <c r="AH135" i="5" s="1"/>
  <c r="AH154" i="5" s="1"/>
  <c r="O21" i="5"/>
  <c r="N21" i="5"/>
  <c r="AL20" i="5" s="1"/>
  <c r="AL39" i="5" s="1"/>
  <c r="AL58" i="5" s="1"/>
  <c r="AL77" i="5" s="1"/>
  <c r="AL96" i="5" s="1"/>
  <c r="AL115" i="5" s="1"/>
  <c r="AL134" i="5" s="1"/>
  <c r="AL153" i="5" s="1"/>
  <c r="AL172" i="5" s="1"/>
  <c r="AT20" i="5"/>
  <c r="AJ20" i="5"/>
  <c r="AI20" i="5"/>
  <c r="AI39" i="5" s="1"/>
  <c r="AI58" i="5" s="1"/>
  <c r="AI77" i="5" s="1"/>
  <c r="AI96" i="5" s="1"/>
  <c r="AI115" i="5" s="1"/>
  <c r="AI134" i="5" s="1"/>
  <c r="AI153" i="5" s="1"/>
  <c r="AI172" i="5" s="1"/>
  <c r="AH20" i="5"/>
  <c r="AH39" i="5" s="1"/>
  <c r="AH58" i="5" s="1"/>
  <c r="AH77" i="5" s="1"/>
  <c r="AH96" i="5" s="1"/>
  <c r="AH115" i="5" s="1"/>
  <c r="AH134" i="5" s="1"/>
  <c r="AH153" i="5" s="1"/>
  <c r="AH172" i="5" s="1"/>
  <c r="AG20" i="5"/>
  <c r="AG39" i="5" s="1"/>
  <c r="O20" i="5"/>
  <c r="N20" i="5"/>
  <c r="AL19" i="5" s="1"/>
  <c r="AL38" i="5" s="1"/>
  <c r="AL57" i="5" s="1"/>
  <c r="AL76" i="5" s="1"/>
  <c r="AL95" i="5" s="1"/>
  <c r="AL114" i="5" s="1"/>
  <c r="AL133" i="5" s="1"/>
  <c r="AL152" i="5" s="1"/>
  <c r="AL171" i="5" s="1"/>
  <c r="AT19" i="5"/>
  <c r="AJ19" i="5"/>
  <c r="AI19" i="5"/>
  <c r="AI38" i="5" s="1"/>
  <c r="AI57" i="5" s="1"/>
  <c r="AI76" i="5" s="1"/>
  <c r="AI95" i="5" s="1"/>
  <c r="AI114" i="5" s="1"/>
  <c r="AI133" i="5" s="1"/>
  <c r="AI152" i="5" s="1"/>
  <c r="AI171" i="5" s="1"/>
  <c r="AH19" i="5"/>
  <c r="AH38" i="5" s="1"/>
  <c r="AH57" i="5" s="1"/>
  <c r="AH76" i="5" s="1"/>
  <c r="AH95" i="5" s="1"/>
  <c r="AH114" i="5" s="1"/>
  <c r="AH133" i="5" s="1"/>
  <c r="AH152" i="5" s="1"/>
  <c r="AH171" i="5" s="1"/>
  <c r="AG19" i="5"/>
  <c r="O19" i="5"/>
  <c r="N19" i="5"/>
  <c r="AL18" i="5" s="1"/>
  <c r="AL37" i="5" s="1"/>
  <c r="AL56" i="5" s="1"/>
  <c r="AL75" i="5" s="1"/>
  <c r="AL94" i="5" s="1"/>
  <c r="AL113" i="5" s="1"/>
  <c r="AL132" i="5" s="1"/>
  <c r="AL151" i="5" s="1"/>
  <c r="AL170" i="5" s="1"/>
  <c r="AT18" i="5"/>
  <c r="AJ18" i="5"/>
  <c r="AM18" i="5" s="1"/>
  <c r="AI18" i="5"/>
  <c r="AI37" i="5" s="1"/>
  <c r="AI56" i="5" s="1"/>
  <c r="AI75" i="5" s="1"/>
  <c r="AI94" i="5" s="1"/>
  <c r="AI113" i="5" s="1"/>
  <c r="AI132" i="5" s="1"/>
  <c r="AI151" i="5" s="1"/>
  <c r="AI170" i="5" s="1"/>
  <c r="AH18" i="5"/>
  <c r="AH37" i="5" s="1"/>
  <c r="AH56" i="5" s="1"/>
  <c r="AH75" i="5" s="1"/>
  <c r="AH94" i="5" s="1"/>
  <c r="AH113" i="5" s="1"/>
  <c r="AH132" i="5" s="1"/>
  <c r="AH151" i="5" s="1"/>
  <c r="AH170" i="5" s="1"/>
  <c r="AG18" i="5"/>
  <c r="AK18" i="5" s="1"/>
  <c r="O18" i="5"/>
  <c r="N18" i="5"/>
  <c r="AT17" i="5"/>
  <c r="AL17" i="5"/>
  <c r="AL36" i="5" s="1"/>
  <c r="AL55" i="5" s="1"/>
  <c r="AL74" i="5" s="1"/>
  <c r="AL93" i="5" s="1"/>
  <c r="AL112" i="5" s="1"/>
  <c r="AL131" i="5" s="1"/>
  <c r="AL150" i="5" s="1"/>
  <c r="AL169" i="5" s="1"/>
  <c r="AJ17" i="5"/>
  <c r="AI17" i="5"/>
  <c r="AI36" i="5" s="1"/>
  <c r="AI55" i="5" s="1"/>
  <c r="AI74" i="5" s="1"/>
  <c r="AI93" i="5" s="1"/>
  <c r="AI112" i="5" s="1"/>
  <c r="AI131" i="5" s="1"/>
  <c r="AI150" i="5" s="1"/>
  <c r="AI169" i="5" s="1"/>
  <c r="AH17" i="5"/>
  <c r="AG17" i="5"/>
  <c r="AG36" i="5" s="1"/>
  <c r="O17" i="5"/>
  <c r="N17" i="5"/>
  <c r="AL16" i="5" s="1"/>
  <c r="AL35" i="5" s="1"/>
  <c r="AL54" i="5" s="1"/>
  <c r="AL73" i="5" s="1"/>
  <c r="AL92" i="5" s="1"/>
  <c r="AL111" i="5" s="1"/>
  <c r="AL130" i="5" s="1"/>
  <c r="AL149" i="5" s="1"/>
  <c r="AL168" i="5" s="1"/>
  <c r="AT16" i="5"/>
  <c r="AK16" i="5"/>
  <c r="AJ16" i="5"/>
  <c r="AI16" i="5"/>
  <c r="AI35" i="5" s="1"/>
  <c r="AI54" i="5" s="1"/>
  <c r="AI73" i="5" s="1"/>
  <c r="AI92" i="5" s="1"/>
  <c r="AI111" i="5" s="1"/>
  <c r="AI130" i="5" s="1"/>
  <c r="AI149" i="5" s="1"/>
  <c r="AI168" i="5" s="1"/>
  <c r="AH16" i="5"/>
  <c r="AH35" i="5" s="1"/>
  <c r="AH54" i="5" s="1"/>
  <c r="AH73" i="5" s="1"/>
  <c r="AH92" i="5" s="1"/>
  <c r="AH111" i="5" s="1"/>
  <c r="AH130" i="5" s="1"/>
  <c r="AH149" i="5" s="1"/>
  <c r="AH168" i="5" s="1"/>
  <c r="AG16" i="5"/>
  <c r="AG35" i="5" s="1"/>
  <c r="O16" i="5"/>
  <c r="N16" i="5"/>
  <c r="AL15" i="5" s="1"/>
  <c r="AL34" i="5" s="1"/>
  <c r="AL53" i="5" s="1"/>
  <c r="AL72" i="5" s="1"/>
  <c r="AL91" i="5" s="1"/>
  <c r="AL110" i="5" s="1"/>
  <c r="AL129" i="5" s="1"/>
  <c r="AL148" i="5" s="1"/>
  <c r="AL167" i="5" s="1"/>
  <c r="AT15" i="5"/>
  <c r="AJ15" i="5"/>
  <c r="AI15" i="5"/>
  <c r="AI34" i="5" s="1"/>
  <c r="AI53" i="5" s="1"/>
  <c r="AI72" i="5" s="1"/>
  <c r="AI91" i="5" s="1"/>
  <c r="AI110" i="5" s="1"/>
  <c r="AI129" i="5" s="1"/>
  <c r="AI148" i="5" s="1"/>
  <c r="AI167" i="5" s="1"/>
  <c r="AH15" i="5"/>
  <c r="AH34" i="5" s="1"/>
  <c r="AH53" i="5" s="1"/>
  <c r="AH72" i="5" s="1"/>
  <c r="AH91" i="5" s="1"/>
  <c r="AH110" i="5" s="1"/>
  <c r="AH129" i="5" s="1"/>
  <c r="AH148" i="5" s="1"/>
  <c r="AH167" i="5" s="1"/>
  <c r="AG15" i="5"/>
  <c r="AG34" i="5" s="1"/>
  <c r="O15" i="5"/>
  <c r="N15" i="5"/>
  <c r="AL14" i="5" s="1"/>
  <c r="AL33" i="5" s="1"/>
  <c r="AL52" i="5" s="1"/>
  <c r="AL71" i="5" s="1"/>
  <c r="AL90" i="5" s="1"/>
  <c r="AL109" i="5" s="1"/>
  <c r="AL128" i="5" s="1"/>
  <c r="AL147" i="5" s="1"/>
  <c r="AL166" i="5" s="1"/>
  <c r="AT14" i="5"/>
  <c r="AI14" i="5"/>
  <c r="AI33" i="5" s="1"/>
  <c r="AI52" i="5" s="1"/>
  <c r="AI71" i="5" s="1"/>
  <c r="AI90" i="5" s="1"/>
  <c r="AI109" i="5" s="1"/>
  <c r="AI128" i="5" s="1"/>
  <c r="AI147" i="5" s="1"/>
  <c r="AI166" i="5" s="1"/>
  <c r="AH14" i="5"/>
  <c r="AH33" i="5" s="1"/>
  <c r="AH52" i="5" s="1"/>
  <c r="AH71" i="5" s="1"/>
  <c r="AH90" i="5" s="1"/>
  <c r="AH109" i="5" s="1"/>
  <c r="AH128" i="5" s="1"/>
  <c r="AH147" i="5" s="1"/>
  <c r="AH166" i="5" s="1"/>
  <c r="AG14" i="5"/>
  <c r="O14" i="5"/>
  <c r="N14" i="5"/>
  <c r="AL13" i="5" s="1"/>
  <c r="AL32" i="5" s="1"/>
  <c r="AL51" i="5" s="1"/>
  <c r="AL70" i="5" s="1"/>
  <c r="AL89" i="5" s="1"/>
  <c r="AL108" i="5" s="1"/>
  <c r="AL127" i="5" s="1"/>
  <c r="AL146" i="5" s="1"/>
  <c r="AL165" i="5" s="1"/>
  <c r="AT13" i="5"/>
  <c r="AJ13" i="5"/>
  <c r="AI13" i="5"/>
  <c r="AI32" i="5" s="1"/>
  <c r="AI51" i="5" s="1"/>
  <c r="AI70" i="5" s="1"/>
  <c r="AI89" i="5" s="1"/>
  <c r="AI108" i="5" s="1"/>
  <c r="AI127" i="5" s="1"/>
  <c r="AI146" i="5" s="1"/>
  <c r="AI165" i="5" s="1"/>
  <c r="AH13" i="5"/>
  <c r="AG13" i="5"/>
  <c r="AG32" i="5" s="1"/>
  <c r="O13" i="5"/>
  <c r="N13" i="5"/>
  <c r="AL12" i="5" s="1"/>
  <c r="AL31" i="5" s="1"/>
  <c r="AL50" i="5" s="1"/>
  <c r="AL69" i="5" s="1"/>
  <c r="AL88" i="5" s="1"/>
  <c r="AL107" i="5" s="1"/>
  <c r="AL126" i="5" s="1"/>
  <c r="AL145" i="5" s="1"/>
  <c r="AL164" i="5" s="1"/>
  <c r="AT12" i="5"/>
  <c r="AI12" i="5"/>
  <c r="AI31" i="5" s="1"/>
  <c r="AI50" i="5" s="1"/>
  <c r="AI69" i="5" s="1"/>
  <c r="AI88" i="5" s="1"/>
  <c r="AI107" i="5" s="1"/>
  <c r="AI126" i="5" s="1"/>
  <c r="AI145" i="5" s="1"/>
  <c r="AI164" i="5" s="1"/>
  <c r="AH12" i="5"/>
  <c r="AH31" i="5" s="1"/>
  <c r="AH50" i="5" s="1"/>
  <c r="AH69" i="5" s="1"/>
  <c r="AH88" i="5" s="1"/>
  <c r="AH107" i="5" s="1"/>
  <c r="AH126" i="5" s="1"/>
  <c r="AH145" i="5" s="1"/>
  <c r="AH164" i="5" s="1"/>
  <c r="AG12" i="5"/>
  <c r="AG31" i="5" s="1"/>
  <c r="O12" i="5"/>
  <c r="N12" i="5"/>
  <c r="AL11" i="5" s="1"/>
  <c r="AL30" i="5" s="1"/>
  <c r="AL49" i="5" s="1"/>
  <c r="AL68" i="5" s="1"/>
  <c r="AL87" i="5" s="1"/>
  <c r="AL106" i="5" s="1"/>
  <c r="AL125" i="5" s="1"/>
  <c r="AL144" i="5" s="1"/>
  <c r="AL163" i="5" s="1"/>
  <c r="AT11" i="5"/>
  <c r="AI11" i="5"/>
  <c r="AI30" i="5" s="1"/>
  <c r="AI49" i="5" s="1"/>
  <c r="AI68" i="5" s="1"/>
  <c r="AI87" i="5" s="1"/>
  <c r="AI106" i="5" s="1"/>
  <c r="AI125" i="5" s="1"/>
  <c r="AI144" i="5" s="1"/>
  <c r="AI163" i="5" s="1"/>
  <c r="AH11" i="5"/>
  <c r="AH30" i="5" s="1"/>
  <c r="AH49" i="5" s="1"/>
  <c r="AH68" i="5" s="1"/>
  <c r="AH87" i="5" s="1"/>
  <c r="AH106" i="5" s="1"/>
  <c r="AH125" i="5" s="1"/>
  <c r="AH144" i="5" s="1"/>
  <c r="AH163" i="5" s="1"/>
  <c r="AG11" i="5"/>
  <c r="AG30" i="5" s="1"/>
  <c r="O11" i="5"/>
  <c r="N11" i="5"/>
  <c r="AT10" i="5"/>
  <c r="AL10" i="5"/>
  <c r="AL29" i="5" s="1"/>
  <c r="AL48" i="5" s="1"/>
  <c r="AL67" i="5" s="1"/>
  <c r="AL86" i="5" s="1"/>
  <c r="AL105" i="5" s="1"/>
  <c r="AL124" i="5" s="1"/>
  <c r="AL143" i="5" s="1"/>
  <c r="AL162" i="5" s="1"/>
  <c r="AJ10" i="5"/>
  <c r="AI10" i="5"/>
  <c r="AI29" i="5" s="1"/>
  <c r="AI48" i="5" s="1"/>
  <c r="AI67" i="5" s="1"/>
  <c r="AI86" i="5" s="1"/>
  <c r="AI105" i="5" s="1"/>
  <c r="AI124" i="5" s="1"/>
  <c r="AI143" i="5" s="1"/>
  <c r="AI162" i="5" s="1"/>
  <c r="AH10" i="5"/>
  <c r="AH29" i="5" s="1"/>
  <c r="AH48" i="5" s="1"/>
  <c r="AH67" i="5" s="1"/>
  <c r="AH86" i="5" s="1"/>
  <c r="AH105" i="5" s="1"/>
  <c r="AH124" i="5" s="1"/>
  <c r="AH143" i="5" s="1"/>
  <c r="AH162" i="5" s="1"/>
  <c r="AG10" i="5"/>
  <c r="O10" i="5"/>
  <c r="N10" i="5"/>
  <c r="AL9" i="5" s="1"/>
  <c r="AL28" i="5" s="1"/>
  <c r="AL47" i="5" s="1"/>
  <c r="AL66" i="5" s="1"/>
  <c r="AL85" i="5" s="1"/>
  <c r="AL104" i="5" s="1"/>
  <c r="AL123" i="5" s="1"/>
  <c r="AL142" i="5" s="1"/>
  <c r="AL161" i="5" s="1"/>
  <c r="AT9" i="5"/>
  <c r="AJ9" i="5"/>
  <c r="AI9" i="5"/>
  <c r="AI28" i="5" s="1"/>
  <c r="AI47" i="5" s="1"/>
  <c r="AI66" i="5" s="1"/>
  <c r="AI85" i="5" s="1"/>
  <c r="AI104" i="5" s="1"/>
  <c r="AI123" i="5" s="1"/>
  <c r="AI142" i="5" s="1"/>
  <c r="AI161" i="5" s="1"/>
  <c r="AH9" i="5"/>
  <c r="AH28" i="5" s="1"/>
  <c r="AH47" i="5" s="1"/>
  <c r="AH66" i="5" s="1"/>
  <c r="AH85" i="5" s="1"/>
  <c r="AH104" i="5" s="1"/>
  <c r="AH123" i="5" s="1"/>
  <c r="AH142" i="5" s="1"/>
  <c r="AH161" i="5" s="1"/>
  <c r="AG9" i="5"/>
  <c r="AG28" i="5" s="1"/>
  <c r="AG47" i="5" s="1"/>
  <c r="Q9" i="5"/>
  <c r="O9" i="5"/>
  <c r="N9" i="5"/>
  <c r="AL8" i="5" s="1"/>
  <c r="AL27" i="5" s="1"/>
  <c r="AL46" i="5" s="1"/>
  <c r="AL65" i="5" s="1"/>
  <c r="AL84" i="5" s="1"/>
  <c r="AL103" i="5" s="1"/>
  <c r="AL122" i="5" s="1"/>
  <c r="AL141" i="5" s="1"/>
  <c r="AL160" i="5" s="1"/>
  <c r="AY8" i="5" a="1"/>
  <c r="AY8" i="5" s="1"/>
  <c r="AW8" i="5"/>
  <c r="AV12" i="5" s="1"/>
  <c r="AW12" i="5" s="1"/>
  <c r="AT8" i="5"/>
  <c r="AJ8" i="5"/>
  <c r="AI8" i="5"/>
  <c r="AI27" i="5" s="1"/>
  <c r="AI46" i="5" s="1"/>
  <c r="AI65" i="5" s="1"/>
  <c r="AI84" i="5" s="1"/>
  <c r="AI103" i="5" s="1"/>
  <c r="AI122" i="5" s="1"/>
  <c r="AI141" i="5" s="1"/>
  <c r="AI160" i="5" s="1"/>
  <c r="AH8" i="5"/>
  <c r="AH27" i="5" s="1"/>
  <c r="AH46" i="5" s="1"/>
  <c r="AH65" i="5" s="1"/>
  <c r="AH84" i="5" s="1"/>
  <c r="AH103" i="5" s="1"/>
  <c r="AH122" i="5" s="1"/>
  <c r="AH141" i="5" s="1"/>
  <c r="AH160" i="5" s="1"/>
  <c r="AG8" i="5"/>
  <c r="AG27" i="5" s="1"/>
  <c r="O8" i="5"/>
  <c r="N8" i="5"/>
  <c r="AL7" i="5" s="1"/>
  <c r="AL26" i="5" s="1"/>
  <c r="AL45" i="5" s="1"/>
  <c r="AL64" i="5" s="1"/>
  <c r="AL83" i="5" s="1"/>
  <c r="AL102" i="5" s="1"/>
  <c r="AL121" i="5" s="1"/>
  <c r="AL140" i="5" s="1"/>
  <c r="AL159" i="5" s="1"/>
  <c r="AT7" i="5"/>
  <c r="AI7" i="5"/>
  <c r="AI26" i="5" s="1"/>
  <c r="AI45" i="5" s="1"/>
  <c r="AI64" i="5" s="1"/>
  <c r="AI83" i="5" s="1"/>
  <c r="AI102" i="5" s="1"/>
  <c r="AI121" i="5" s="1"/>
  <c r="AI140" i="5" s="1"/>
  <c r="AI159" i="5" s="1"/>
  <c r="AH7" i="5"/>
  <c r="AH26" i="5" s="1"/>
  <c r="AH45" i="5" s="1"/>
  <c r="AH64" i="5" s="1"/>
  <c r="AH83" i="5" s="1"/>
  <c r="AH102" i="5" s="1"/>
  <c r="AH121" i="5" s="1"/>
  <c r="AH140" i="5" s="1"/>
  <c r="AH159" i="5" s="1"/>
  <c r="AG7" i="5"/>
  <c r="AG26" i="5" s="1"/>
  <c r="O7" i="5"/>
  <c r="N7" i="5"/>
  <c r="AL6" i="5" s="1"/>
  <c r="AL25" i="5" s="1"/>
  <c r="AL44" i="5" s="1"/>
  <c r="AL63" i="5" s="1"/>
  <c r="AL82" i="5" s="1"/>
  <c r="AL101" i="5" s="1"/>
  <c r="AL120" i="5" s="1"/>
  <c r="AL139" i="5" s="1"/>
  <c r="AL158" i="5" s="1"/>
  <c r="AT6" i="5"/>
  <c r="AJ6" i="5"/>
  <c r="AI6" i="5"/>
  <c r="AI25" i="5" s="1"/>
  <c r="AI44" i="5" s="1"/>
  <c r="AI63" i="5" s="1"/>
  <c r="AI82" i="5" s="1"/>
  <c r="AI101" i="5" s="1"/>
  <c r="AI120" i="5" s="1"/>
  <c r="AI139" i="5" s="1"/>
  <c r="AI158" i="5" s="1"/>
  <c r="AH6" i="5"/>
  <c r="AH25" i="5" s="1"/>
  <c r="AH44" i="5" s="1"/>
  <c r="AH63" i="5" s="1"/>
  <c r="AH82" i="5" s="1"/>
  <c r="AH101" i="5" s="1"/>
  <c r="AH120" i="5" s="1"/>
  <c r="AH139" i="5" s="1"/>
  <c r="AH158" i="5" s="1"/>
  <c r="AG6" i="5"/>
  <c r="AG25" i="5" s="1"/>
  <c r="O6" i="5"/>
  <c r="N6" i="5"/>
  <c r="AL5" i="5" s="1"/>
  <c r="AL24" i="5" s="1"/>
  <c r="AL43" i="5" s="1"/>
  <c r="AL62" i="5" s="1"/>
  <c r="AL81" i="5" s="1"/>
  <c r="AL100" i="5" s="1"/>
  <c r="AL119" i="5" s="1"/>
  <c r="AL138" i="5" s="1"/>
  <c r="AL157" i="5" s="1"/>
  <c r="AT5" i="5"/>
  <c r="AJ5" i="5"/>
  <c r="AI5" i="5"/>
  <c r="AI24" i="5" s="1"/>
  <c r="AI43" i="5" s="1"/>
  <c r="AI62" i="5" s="1"/>
  <c r="AI81" i="5" s="1"/>
  <c r="AI100" i="5" s="1"/>
  <c r="AI119" i="5" s="1"/>
  <c r="AI138" i="5" s="1"/>
  <c r="AI157" i="5" s="1"/>
  <c r="AH5" i="5"/>
  <c r="AH24" i="5" s="1"/>
  <c r="AH43" i="5" s="1"/>
  <c r="AH62" i="5" s="1"/>
  <c r="AH81" i="5" s="1"/>
  <c r="AH100" i="5" s="1"/>
  <c r="AH119" i="5" s="1"/>
  <c r="AH138" i="5" s="1"/>
  <c r="AH157" i="5" s="1"/>
  <c r="AG5" i="5"/>
  <c r="AG24" i="5" s="1"/>
  <c r="O5" i="5"/>
  <c r="N5" i="5"/>
  <c r="AL4" i="5" s="1"/>
  <c r="AL23" i="5" s="1"/>
  <c r="AL42" i="5" s="1"/>
  <c r="AL61" i="5" s="1"/>
  <c r="AL80" i="5" s="1"/>
  <c r="AL99" i="5" s="1"/>
  <c r="AL118" i="5" s="1"/>
  <c r="AL137" i="5" s="1"/>
  <c r="AL156" i="5" s="1"/>
  <c r="AT4" i="5"/>
  <c r="AJ4" i="5"/>
  <c r="AI4" i="5"/>
  <c r="AI23" i="5" s="1"/>
  <c r="AI42" i="5" s="1"/>
  <c r="AI61" i="5" s="1"/>
  <c r="AI80" i="5" s="1"/>
  <c r="AI99" i="5" s="1"/>
  <c r="AI118" i="5" s="1"/>
  <c r="AI137" i="5" s="1"/>
  <c r="AI156" i="5" s="1"/>
  <c r="AH4" i="5"/>
  <c r="AH23" i="5" s="1"/>
  <c r="AH42" i="5" s="1"/>
  <c r="AH61" i="5" s="1"/>
  <c r="AH80" i="5" s="1"/>
  <c r="AH99" i="5" s="1"/>
  <c r="AH118" i="5" s="1"/>
  <c r="AH137" i="5" s="1"/>
  <c r="AH156" i="5" s="1"/>
  <c r="AG4" i="5"/>
  <c r="Q4" i="5"/>
  <c r="O4" i="5"/>
  <c r="N4" i="5"/>
  <c r="AL3" i="5" s="1"/>
  <c r="AL22" i="5" s="1"/>
  <c r="AL41" i="5" s="1"/>
  <c r="AL60" i="5" s="1"/>
  <c r="AL79" i="5" s="1"/>
  <c r="AL98" i="5" s="1"/>
  <c r="AL117" i="5" s="1"/>
  <c r="AL136" i="5" s="1"/>
  <c r="AL155" i="5" s="1"/>
  <c r="AJ3" i="5"/>
  <c r="AI3" i="5"/>
  <c r="AI22" i="5" s="1"/>
  <c r="AI41" i="5" s="1"/>
  <c r="AI60" i="5" s="1"/>
  <c r="AI79" i="5" s="1"/>
  <c r="AI98" i="5" s="1"/>
  <c r="AI117" i="5" s="1"/>
  <c r="AI136" i="5" s="1"/>
  <c r="AI155" i="5" s="1"/>
  <c r="AH3" i="5"/>
  <c r="AK3" i="5" s="1"/>
  <c r="AG3" i="5"/>
  <c r="AG22" i="5" s="1"/>
  <c r="AG41" i="5" s="1"/>
  <c r="O3" i="5"/>
  <c r="N3" i="5"/>
  <c r="AJ2" i="5"/>
  <c r="AI2" i="5"/>
  <c r="AI21" i="5" s="1"/>
  <c r="AI40" i="5" s="1"/>
  <c r="AI59" i="5" s="1"/>
  <c r="AI78" i="5" s="1"/>
  <c r="AI97" i="5" s="1"/>
  <c r="AI116" i="5" s="1"/>
  <c r="AI135" i="5" s="1"/>
  <c r="AI154" i="5" s="1"/>
  <c r="AH2" i="5"/>
  <c r="AG2" i="5"/>
  <c r="AG21" i="5" s="1"/>
  <c r="E21" i="4"/>
  <c r="D21" i="4"/>
  <c r="G21" i="4" s="1"/>
  <c r="C21" i="4"/>
  <c r="I21" i="4" s="1"/>
  <c r="H20" i="4"/>
  <c r="E20" i="4"/>
  <c r="D20" i="4"/>
  <c r="G20" i="4" s="1"/>
  <c r="C20" i="4"/>
  <c r="I20" i="4" s="1"/>
  <c r="Q19" i="4"/>
  <c r="P19" i="4"/>
  <c r="G19" i="4"/>
  <c r="E19" i="4"/>
  <c r="D19" i="4"/>
  <c r="C19" i="4"/>
  <c r="I19" i="4" s="1"/>
  <c r="Q18" i="4"/>
  <c r="P18" i="4"/>
  <c r="F18" i="4"/>
  <c r="E18" i="4"/>
  <c r="D18" i="4"/>
  <c r="G18" i="4" s="1"/>
  <c r="C18" i="4"/>
  <c r="I18" i="4" s="1"/>
  <c r="Q17" i="4"/>
  <c r="P17" i="4"/>
  <c r="E17" i="4"/>
  <c r="D17" i="4"/>
  <c r="G17" i="4" s="1"/>
  <c r="C17" i="4"/>
  <c r="I17" i="4" s="1"/>
  <c r="Q16" i="4"/>
  <c r="P16" i="4"/>
  <c r="E16" i="4"/>
  <c r="D16" i="4"/>
  <c r="G16" i="4" s="1"/>
  <c r="C16" i="4"/>
  <c r="I16" i="4" s="1"/>
  <c r="Q15" i="4"/>
  <c r="P15" i="4"/>
  <c r="E15" i="4"/>
  <c r="D15" i="4"/>
  <c r="G15" i="4" s="1"/>
  <c r="C15" i="4"/>
  <c r="I15" i="4" s="1"/>
  <c r="Q14" i="4"/>
  <c r="P14" i="4"/>
  <c r="E14" i="4"/>
  <c r="D14" i="4"/>
  <c r="G14" i="4" s="1"/>
  <c r="C14" i="4"/>
  <c r="I14" i="4" s="1"/>
  <c r="Q13" i="4"/>
  <c r="P13" i="4"/>
  <c r="O10" i="4" a="1"/>
  <c r="O10" i="4" s="1"/>
  <c r="J21" i="4" s="1"/>
  <c r="O9" i="4" a="1"/>
  <c r="O9" i="4" s="1"/>
  <c r="J20" i="4" s="1"/>
  <c r="O8" i="4" a="1"/>
  <c r="O8" i="4" s="1"/>
  <c r="J19" i="4" s="1"/>
  <c r="O7" i="4" a="1"/>
  <c r="O7" i="4" s="1"/>
  <c r="J18" i="4" s="1"/>
  <c r="P6" i="4"/>
  <c r="O6" i="4" a="1"/>
  <c r="O6" i="4" s="1"/>
  <c r="J17" i="4" s="1"/>
  <c r="O5" i="4"/>
  <c r="J16" i="4" s="1"/>
  <c r="O5" i="4" a="1"/>
  <c r="O4" i="4" a="1"/>
  <c r="O4" i="4" s="1"/>
  <c r="J15" i="4" s="1"/>
  <c r="O3" i="4"/>
  <c r="J14" i="4" s="1"/>
  <c r="O3" i="4" a="1"/>
  <c r="I85" i="3"/>
  <c r="H85" i="3"/>
  <c r="G85" i="3"/>
  <c r="F85" i="3"/>
  <c r="E85" i="3"/>
  <c r="I84" i="3"/>
  <c r="H84" i="3"/>
  <c r="G84" i="3"/>
  <c r="F84" i="3"/>
  <c r="E84" i="3"/>
  <c r="I83" i="3"/>
  <c r="H83" i="3"/>
  <c r="G83" i="3"/>
  <c r="F83" i="3"/>
  <c r="E83" i="3"/>
  <c r="I82" i="3"/>
  <c r="H82" i="3"/>
  <c r="G82" i="3"/>
  <c r="F82" i="3"/>
  <c r="E82" i="3"/>
  <c r="I81" i="3"/>
  <c r="H81" i="3"/>
  <c r="G81" i="3"/>
  <c r="F81" i="3"/>
  <c r="E81" i="3"/>
  <c r="I80" i="3"/>
  <c r="H80" i="3"/>
  <c r="G80" i="3"/>
  <c r="F80" i="3"/>
  <c r="E80" i="3"/>
  <c r="I79" i="3"/>
  <c r="H79" i="3"/>
  <c r="G79" i="3"/>
  <c r="F79" i="3"/>
  <c r="E79" i="3"/>
  <c r="I78" i="3"/>
  <c r="H78" i="3"/>
  <c r="G78" i="3"/>
  <c r="F78" i="3"/>
  <c r="E78" i="3"/>
  <c r="I77" i="3"/>
  <c r="H77" i="3"/>
  <c r="G77" i="3"/>
  <c r="F77" i="3"/>
  <c r="E77" i="3"/>
  <c r="I76" i="3"/>
  <c r="H76" i="3"/>
  <c r="G76" i="3"/>
  <c r="F76" i="3"/>
  <c r="E76" i="3"/>
  <c r="I75" i="3"/>
  <c r="H75" i="3"/>
  <c r="G75" i="3"/>
  <c r="F75" i="3"/>
  <c r="E75" i="3"/>
  <c r="I74" i="3"/>
  <c r="H74" i="3"/>
  <c r="G74" i="3"/>
  <c r="F74" i="3"/>
  <c r="E74" i="3"/>
  <c r="AJ73" i="3"/>
  <c r="I73" i="3"/>
  <c r="H73" i="3"/>
  <c r="G73" i="3"/>
  <c r="F73" i="3"/>
  <c r="E73" i="3"/>
  <c r="AJ72" i="3"/>
  <c r="R72" i="3" a="1"/>
  <c r="R72" i="3" s="1"/>
  <c r="P72" i="3"/>
  <c r="I72" i="3"/>
  <c r="H72" i="3"/>
  <c r="G72" i="3"/>
  <c r="F72" i="3"/>
  <c r="E72" i="3"/>
  <c r="AJ71" i="3"/>
  <c r="I71" i="3"/>
  <c r="H71" i="3"/>
  <c r="G71" i="3"/>
  <c r="F71" i="3"/>
  <c r="E71" i="3"/>
  <c r="AJ70" i="3"/>
  <c r="I70" i="3"/>
  <c r="H70" i="3"/>
  <c r="G70" i="3"/>
  <c r="F70" i="3"/>
  <c r="E70" i="3"/>
  <c r="AJ69" i="3"/>
  <c r="I69" i="3"/>
  <c r="H69" i="3"/>
  <c r="G69" i="3"/>
  <c r="F69" i="3"/>
  <c r="E69" i="3"/>
  <c r="AJ68" i="3"/>
  <c r="I68" i="3"/>
  <c r="H68" i="3"/>
  <c r="G68" i="3"/>
  <c r="F68" i="3"/>
  <c r="E68" i="3"/>
  <c r="AJ67" i="3"/>
  <c r="I67" i="3"/>
  <c r="H67" i="3"/>
  <c r="G67" i="3"/>
  <c r="F67" i="3"/>
  <c r="E67" i="3"/>
  <c r="AJ66" i="3"/>
  <c r="I66" i="3"/>
  <c r="H66" i="3"/>
  <c r="G66" i="3"/>
  <c r="F66" i="3"/>
  <c r="E66" i="3"/>
  <c r="AJ65" i="3"/>
  <c r="I65" i="3"/>
  <c r="H65" i="3"/>
  <c r="G65" i="3"/>
  <c r="F65" i="3"/>
  <c r="E65" i="3"/>
  <c r="AJ64" i="3"/>
  <c r="I64" i="3"/>
  <c r="H64" i="3"/>
  <c r="G64" i="3"/>
  <c r="F64" i="3"/>
  <c r="E64" i="3"/>
  <c r="AJ63" i="3"/>
  <c r="I63" i="3"/>
  <c r="H63" i="3"/>
  <c r="G63" i="3"/>
  <c r="F63" i="3"/>
  <c r="E63" i="3"/>
  <c r="AJ62" i="3"/>
  <c r="I62" i="3"/>
  <c r="H62" i="3"/>
  <c r="G62" i="3"/>
  <c r="F62" i="3"/>
  <c r="E62" i="3"/>
  <c r="AJ61" i="3"/>
  <c r="I61" i="3"/>
  <c r="H61" i="3"/>
  <c r="G61" i="3"/>
  <c r="F61" i="3"/>
  <c r="E61" i="3"/>
  <c r="AJ60" i="3"/>
  <c r="I60" i="3"/>
  <c r="H60" i="3"/>
  <c r="G60" i="3"/>
  <c r="F60" i="3"/>
  <c r="E60" i="3"/>
  <c r="AJ59" i="3"/>
  <c r="I59" i="3"/>
  <c r="H59" i="3"/>
  <c r="G59" i="3"/>
  <c r="F59" i="3"/>
  <c r="E59" i="3"/>
  <c r="AJ58" i="3"/>
  <c r="I58" i="3"/>
  <c r="H58" i="3"/>
  <c r="G58" i="3"/>
  <c r="F58" i="3"/>
  <c r="E58" i="3"/>
  <c r="AJ57" i="3"/>
  <c r="I57" i="3"/>
  <c r="H57" i="3"/>
  <c r="G57" i="3"/>
  <c r="F57" i="3"/>
  <c r="E57" i="3"/>
  <c r="AJ56" i="3"/>
  <c r="I56" i="3"/>
  <c r="H56" i="3"/>
  <c r="G56" i="3"/>
  <c r="F56" i="3"/>
  <c r="E56" i="3"/>
  <c r="AJ55" i="3"/>
  <c r="I55" i="3"/>
  <c r="H55" i="3"/>
  <c r="G55" i="3"/>
  <c r="F55" i="3"/>
  <c r="E55" i="3"/>
  <c r="AJ54" i="3"/>
  <c r="I54" i="3"/>
  <c r="H54" i="3"/>
  <c r="G54" i="3"/>
  <c r="F54" i="3"/>
  <c r="E54" i="3"/>
  <c r="AJ53" i="3"/>
  <c r="I53" i="3"/>
  <c r="H53" i="3"/>
  <c r="G53" i="3"/>
  <c r="F53" i="3"/>
  <c r="E53" i="3"/>
  <c r="AJ52" i="3"/>
  <c r="I52" i="3"/>
  <c r="H52" i="3"/>
  <c r="G52" i="3"/>
  <c r="F52" i="3"/>
  <c r="E52" i="3"/>
  <c r="AJ51" i="3"/>
  <c r="I51" i="3"/>
  <c r="H51" i="3"/>
  <c r="G51" i="3"/>
  <c r="F51" i="3"/>
  <c r="E51" i="3"/>
  <c r="AJ50" i="3"/>
  <c r="I50" i="3"/>
  <c r="H50" i="3"/>
  <c r="G50" i="3"/>
  <c r="F50" i="3"/>
  <c r="E50" i="3"/>
  <c r="AJ49" i="3"/>
  <c r="I49" i="3"/>
  <c r="H49" i="3"/>
  <c r="G49" i="3"/>
  <c r="F49" i="3"/>
  <c r="E49" i="3"/>
  <c r="AJ48" i="3"/>
  <c r="I48" i="3"/>
  <c r="H48" i="3"/>
  <c r="G48" i="3"/>
  <c r="F48" i="3"/>
  <c r="E48" i="3"/>
  <c r="AJ47" i="3"/>
  <c r="I47" i="3"/>
  <c r="H47" i="3"/>
  <c r="G47" i="3"/>
  <c r="F47" i="3"/>
  <c r="E47" i="3"/>
  <c r="AJ46" i="3"/>
  <c r="I46" i="3"/>
  <c r="H46" i="3"/>
  <c r="G46" i="3"/>
  <c r="F46" i="3"/>
  <c r="E46" i="3"/>
  <c r="AJ45" i="3"/>
  <c r="I45" i="3"/>
  <c r="H45" i="3"/>
  <c r="G45" i="3"/>
  <c r="F45" i="3"/>
  <c r="E45" i="3"/>
  <c r="AJ44" i="3"/>
  <c r="I44" i="3"/>
  <c r="H44" i="3"/>
  <c r="G44" i="3"/>
  <c r="F44" i="3"/>
  <c r="E44" i="3"/>
  <c r="AJ43" i="3"/>
  <c r="I43" i="3"/>
  <c r="H43" i="3"/>
  <c r="G43" i="3"/>
  <c r="F43" i="3"/>
  <c r="E43" i="3"/>
  <c r="AJ42" i="3"/>
  <c r="I42" i="3"/>
  <c r="H42" i="3"/>
  <c r="G42" i="3"/>
  <c r="F42" i="3"/>
  <c r="E42" i="3"/>
  <c r="AJ41" i="3"/>
  <c r="L41" i="3"/>
  <c r="I41" i="3"/>
  <c r="H41" i="3"/>
  <c r="G41" i="3"/>
  <c r="F41" i="3"/>
  <c r="E41" i="3"/>
  <c r="AJ40" i="3"/>
  <c r="I40" i="3"/>
  <c r="H40" i="3"/>
  <c r="G40" i="3"/>
  <c r="F40" i="3"/>
  <c r="E40" i="3"/>
  <c r="AJ39" i="3"/>
  <c r="I39" i="3"/>
  <c r="H39" i="3"/>
  <c r="G39" i="3"/>
  <c r="F39" i="3"/>
  <c r="E39" i="3"/>
  <c r="AJ38" i="3"/>
  <c r="I38" i="3"/>
  <c r="H38" i="3"/>
  <c r="G38" i="3"/>
  <c r="F38" i="3"/>
  <c r="E38" i="3"/>
  <c r="AJ37" i="3"/>
  <c r="L37" i="3"/>
  <c r="I37" i="3"/>
  <c r="H37" i="3"/>
  <c r="G37" i="3"/>
  <c r="F37" i="3"/>
  <c r="E37" i="3"/>
  <c r="AJ36" i="3"/>
  <c r="L36" i="3"/>
  <c r="I36" i="3"/>
  <c r="H36" i="3"/>
  <c r="G36" i="3"/>
  <c r="F36" i="3"/>
  <c r="E36" i="3"/>
  <c r="AJ35" i="3"/>
  <c r="L35" i="3"/>
  <c r="I35" i="3"/>
  <c r="H35" i="3"/>
  <c r="G35" i="3"/>
  <c r="F35" i="3"/>
  <c r="E35" i="3"/>
  <c r="AJ34" i="3"/>
  <c r="L34" i="3"/>
  <c r="I34" i="3"/>
  <c r="H34" i="3"/>
  <c r="G34" i="3"/>
  <c r="F34" i="3"/>
  <c r="E34" i="3"/>
  <c r="AJ33" i="3"/>
  <c r="L33" i="3"/>
  <c r="I33" i="3"/>
  <c r="H33" i="3"/>
  <c r="G33" i="3"/>
  <c r="F33" i="3"/>
  <c r="E33" i="3"/>
  <c r="AJ32" i="3"/>
  <c r="L32" i="3"/>
  <c r="I32" i="3"/>
  <c r="H32" i="3"/>
  <c r="G32" i="3"/>
  <c r="F32" i="3"/>
  <c r="E32" i="3"/>
  <c r="AJ31" i="3"/>
  <c r="L31" i="3"/>
  <c r="I31" i="3"/>
  <c r="H31" i="3"/>
  <c r="G31" i="3"/>
  <c r="F31" i="3"/>
  <c r="E31" i="3"/>
  <c r="AJ30" i="3"/>
  <c r="L30" i="3"/>
  <c r="I30" i="3"/>
  <c r="H30" i="3"/>
  <c r="G30" i="3"/>
  <c r="F30" i="3"/>
  <c r="E30" i="3"/>
  <c r="AJ29" i="3"/>
  <c r="I29" i="3"/>
  <c r="H29" i="3"/>
  <c r="G29" i="3"/>
  <c r="F29" i="3"/>
  <c r="E29" i="3"/>
  <c r="AJ28" i="3"/>
  <c r="I28" i="3"/>
  <c r="H28" i="3"/>
  <c r="G28" i="3"/>
  <c r="F28" i="3"/>
  <c r="E28" i="3"/>
  <c r="AJ27" i="3"/>
  <c r="I27" i="3"/>
  <c r="H27" i="3"/>
  <c r="G27" i="3"/>
  <c r="F27" i="3"/>
  <c r="E27" i="3"/>
  <c r="AJ26" i="3"/>
  <c r="I26" i="3"/>
  <c r="H26" i="3"/>
  <c r="G26" i="3"/>
  <c r="F26" i="3"/>
  <c r="E26" i="3"/>
  <c r="AJ25" i="3"/>
  <c r="I25" i="3"/>
  <c r="H25" i="3"/>
  <c r="G25" i="3"/>
  <c r="F25" i="3"/>
  <c r="E25" i="3"/>
  <c r="AJ24" i="3"/>
  <c r="P24" i="3"/>
  <c r="O24" i="3"/>
  <c r="I24" i="3"/>
  <c r="H24" i="3"/>
  <c r="G24" i="3"/>
  <c r="F24" i="3"/>
  <c r="E24" i="3"/>
  <c r="AJ23" i="3"/>
  <c r="P23" i="3"/>
  <c r="O23" i="3"/>
  <c r="I23" i="3"/>
  <c r="H23" i="3"/>
  <c r="G23" i="3"/>
  <c r="F23" i="3"/>
  <c r="E23" i="3"/>
  <c r="AJ22" i="3"/>
  <c r="P22" i="3"/>
  <c r="O22" i="3"/>
  <c r="I22" i="3"/>
  <c r="H22" i="3"/>
  <c r="G22" i="3"/>
  <c r="F22" i="3"/>
  <c r="E22" i="3"/>
  <c r="AJ21" i="3"/>
  <c r="P21" i="3"/>
  <c r="O21" i="3"/>
  <c r="I21" i="3"/>
  <c r="H21" i="3"/>
  <c r="G21" i="3"/>
  <c r="F21" i="3"/>
  <c r="E21" i="3"/>
  <c r="AJ20" i="3"/>
  <c r="P20" i="3"/>
  <c r="O20" i="3"/>
  <c r="I20" i="3"/>
  <c r="H20" i="3"/>
  <c r="G20" i="3"/>
  <c r="F20" i="3"/>
  <c r="E20" i="3"/>
  <c r="AJ19" i="3"/>
  <c r="P19" i="3"/>
  <c r="O19" i="3"/>
  <c r="I19" i="3"/>
  <c r="H19" i="3"/>
  <c r="G19" i="3"/>
  <c r="F19" i="3"/>
  <c r="E19" i="3"/>
  <c r="AJ18" i="3"/>
  <c r="P18" i="3"/>
  <c r="O18" i="3"/>
  <c r="I18" i="3"/>
  <c r="H18" i="3"/>
  <c r="G18" i="3"/>
  <c r="F18" i="3"/>
  <c r="E18" i="3"/>
  <c r="AJ17" i="3"/>
  <c r="I17" i="3"/>
  <c r="H17" i="3"/>
  <c r="G17" i="3"/>
  <c r="F17" i="3"/>
  <c r="E17" i="3"/>
  <c r="AJ16" i="3"/>
  <c r="J16" i="3"/>
  <c r="I16" i="3"/>
  <c r="H16" i="3"/>
  <c r="G16" i="3"/>
  <c r="F16" i="3"/>
  <c r="E16" i="3"/>
  <c r="AJ15" i="3"/>
  <c r="I15" i="3"/>
  <c r="H15" i="3"/>
  <c r="G15" i="3"/>
  <c r="F15" i="3"/>
  <c r="E15" i="3"/>
  <c r="AJ14" i="3"/>
  <c r="I14" i="3"/>
  <c r="H14" i="3"/>
  <c r="G14" i="3"/>
  <c r="F14" i="3"/>
  <c r="E14" i="3"/>
  <c r="AJ13" i="3"/>
  <c r="AJ12" i="3"/>
  <c r="AJ11" i="3"/>
  <c r="Z11" i="3"/>
  <c r="AJ10" i="3"/>
  <c r="Z10" i="3"/>
  <c r="AC7" i="3" s="1"/>
  <c r="O10" i="3"/>
  <c r="K37" i="3" s="1"/>
  <c r="N10" i="3"/>
  <c r="AL9" i="3" s="1"/>
  <c r="AL17" i="3" s="1"/>
  <c r="AL25" i="3" s="1"/>
  <c r="AL33" i="3" s="1"/>
  <c r="AL41" i="3" s="1"/>
  <c r="AL49" i="3" s="1"/>
  <c r="AL57" i="3" s="1"/>
  <c r="AL65" i="3" s="1"/>
  <c r="AL73" i="3" s="1"/>
  <c r="AJ9" i="3"/>
  <c r="V9" i="3"/>
  <c r="U9" i="3"/>
  <c r="O9" i="3"/>
  <c r="K36" i="3" s="1"/>
  <c r="N9" i="3"/>
  <c r="AL8" i="3" s="1"/>
  <c r="AL16" i="3" s="1"/>
  <c r="AL24" i="3" s="1"/>
  <c r="AL32" i="3" s="1"/>
  <c r="AL40" i="3" s="1"/>
  <c r="AL48" i="3" s="1"/>
  <c r="AL56" i="3" s="1"/>
  <c r="AL64" i="3" s="1"/>
  <c r="AL72" i="3" s="1"/>
  <c r="AJ8" i="3"/>
  <c r="V8" i="3"/>
  <c r="U8" i="3"/>
  <c r="Q8" i="3"/>
  <c r="O8" i="3"/>
  <c r="K35" i="3" s="1"/>
  <c r="N8" i="3"/>
  <c r="AL7" i="3" s="1"/>
  <c r="AL15" i="3" s="1"/>
  <c r="AL23" i="3" s="1"/>
  <c r="AL31" i="3" s="1"/>
  <c r="AL39" i="3" s="1"/>
  <c r="AL47" i="3" s="1"/>
  <c r="AL55" i="3" s="1"/>
  <c r="AL63" i="3" s="1"/>
  <c r="AL71" i="3" s="1"/>
  <c r="AJ7" i="3"/>
  <c r="V7" i="3"/>
  <c r="U7" i="3"/>
  <c r="O7" i="3"/>
  <c r="K34" i="3" s="1"/>
  <c r="N7" i="3"/>
  <c r="AL6" i="3" s="1"/>
  <c r="AL14" i="3" s="1"/>
  <c r="AL22" i="3" s="1"/>
  <c r="AL30" i="3" s="1"/>
  <c r="AL38" i="3" s="1"/>
  <c r="AL46" i="3" s="1"/>
  <c r="AL54" i="3" s="1"/>
  <c r="AL62" i="3" s="1"/>
  <c r="AL70" i="3" s="1"/>
  <c r="AJ6" i="3"/>
  <c r="V6" i="3"/>
  <c r="U6" i="3"/>
  <c r="P6" i="3"/>
  <c r="O6" i="3"/>
  <c r="K33" i="3" s="1"/>
  <c r="N6" i="3"/>
  <c r="AL5" i="3" s="1"/>
  <c r="AL13" i="3" s="1"/>
  <c r="AL21" i="3" s="1"/>
  <c r="AL29" i="3" s="1"/>
  <c r="AL37" i="3" s="1"/>
  <c r="AL45" i="3" s="1"/>
  <c r="AL53" i="3" s="1"/>
  <c r="AL61" i="3" s="1"/>
  <c r="AL69" i="3" s="1"/>
  <c r="AJ5" i="3"/>
  <c r="V5" i="3"/>
  <c r="U5" i="3"/>
  <c r="O5" i="3"/>
  <c r="K32" i="3" s="1"/>
  <c r="N5" i="3"/>
  <c r="AL4" i="3" s="1"/>
  <c r="AL12" i="3" s="1"/>
  <c r="AL20" i="3" s="1"/>
  <c r="AL28" i="3" s="1"/>
  <c r="AL36" i="3" s="1"/>
  <c r="AL44" i="3" s="1"/>
  <c r="AL52" i="3" s="1"/>
  <c r="AL60" i="3" s="1"/>
  <c r="AL68" i="3" s="1"/>
  <c r="AJ4" i="3"/>
  <c r="V4" i="3"/>
  <c r="U4" i="3"/>
  <c r="O4" i="3"/>
  <c r="K31" i="3" s="1"/>
  <c r="N4" i="3"/>
  <c r="T11" i="3" s="1" a="1"/>
  <c r="T11" i="3" s="1"/>
  <c r="AJ3" i="3"/>
  <c r="V3" i="3"/>
  <c r="U3" i="3"/>
  <c r="O3" i="3"/>
  <c r="K30" i="3" s="1"/>
  <c r="N3" i="3"/>
  <c r="AL2" i="3" s="1"/>
  <c r="AL10" i="3" s="1"/>
  <c r="AL18" i="3" s="1"/>
  <c r="AL26" i="3" s="1"/>
  <c r="AL34" i="3" s="1"/>
  <c r="AL42" i="3" s="1"/>
  <c r="AL50" i="3" s="1"/>
  <c r="AL58" i="3" s="1"/>
  <c r="AL66" i="3" s="1"/>
  <c r="AJ2" i="3"/>
  <c r="G83" i="2"/>
  <c r="E83" i="2"/>
  <c r="C83" i="2"/>
  <c r="G82" i="2"/>
  <c r="E82" i="2"/>
  <c r="C82" i="2"/>
  <c r="G81" i="2"/>
  <c r="E81" i="2"/>
  <c r="C81" i="2"/>
  <c r="G80" i="2"/>
  <c r="E80" i="2"/>
  <c r="C80" i="2"/>
  <c r="G64" i="2"/>
  <c r="E64" i="2"/>
  <c r="C64" i="2"/>
  <c r="G63" i="2"/>
  <c r="E63" i="2"/>
  <c r="C63" i="2"/>
  <c r="G62" i="2"/>
  <c r="E62" i="2"/>
  <c r="C62" i="2"/>
  <c r="G61" i="2"/>
  <c r="E61" i="2"/>
  <c r="C61" i="2"/>
  <c r="AX49" i="2"/>
  <c r="AU49" i="2"/>
  <c r="AR49" i="2"/>
  <c r="R49" i="2"/>
  <c r="AX48" i="2"/>
  <c r="AU48" i="2"/>
  <c r="AR48" i="2"/>
  <c r="G45" i="2"/>
  <c r="E45" i="2"/>
  <c r="C45" i="2"/>
  <c r="G44" i="2"/>
  <c r="E44" i="2"/>
  <c r="C44" i="2"/>
  <c r="G43" i="2"/>
  <c r="E43" i="2"/>
  <c r="C43" i="2"/>
  <c r="G42" i="2"/>
  <c r="E42" i="2"/>
  <c r="C42" i="2"/>
  <c r="AC18" i="2"/>
  <c r="AL18" i="2" s="1"/>
  <c r="Z18" i="2"/>
  <c r="AI18" i="2" s="1"/>
  <c r="Y18" i="2"/>
  <c r="C60" i="2" s="1"/>
  <c r="X18" i="2"/>
  <c r="P41" i="2" s="1"/>
  <c r="W18" i="2"/>
  <c r="AF18" i="2" s="1"/>
  <c r="V18" i="2"/>
  <c r="G41" i="2" s="1"/>
  <c r="U18" i="2"/>
  <c r="U41" i="2" s="1"/>
  <c r="S18" i="2"/>
  <c r="E41" i="2" s="1"/>
  <c r="R18" i="2"/>
  <c r="R41" i="2" s="1"/>
  <c r="P18" i="2"/>
  <c r="C41" i="2" s="1"/>
  <c r="O18" i="2"/>
  <c r="O41" i="2" s="1"/>
  <c r="M18" i="2"/>
  <c r="AI17" i="2"/>
  <c r="AK17" i="2" s="1"/>
  <c r="E78" i="2" s="1"/>
  <c r="AF17" i="2"/>
  <c r="AH17" i="2" s="1"/>
  <c r="C78" i="2" s="1"/>
  <c r="AC17" i="2"/>
  <c r="AE17" i="2" s="1"/>
  <c r="G59" i="2" s="1"/>
  <c r="AB17" i="2"/>
  <c r="E59" i="2" s="1"/>
  <c r="Z17" i="2"/>
  <c r="AA17" i="2" s="1"/>
  <c r="S40" i="2" s="1"/>
  <c r="X17" i="2"/>
  <c r="P40" i="2" s="1"/>
  <c r="W17" i="2"/>
  <c r="Y17" i="2" s="1"/>
  <c r="C59" i="2" s="1"/>
  <c r="V17" i="2"/>
  <c r="G40" i="2" s="1"/>
  <c r="U17" i="2"/>
  <c r="U40" i="2" s="1"/>
  <c r="S17" i="2"/>
  <c r="E40" i="2" s="1"/>
  <c r="R17" i="2"/>
  <c r="R40" i="2" s="1"/>
  <c r="P17" i="2"/>
  <c r="C40" i="2" s="1"/>
  <c r="O17" i="2"/>
  <c r="O40" i="2" s="1"/>
  <c r="M17" i="2"/>
  <c r="I16" i="2" s="1"/>
  <c r="I17" i="2"/>
  <c r="AH16" i="2"/>
  <c r="C77" i="2" s="1"/>
  <c r="AG16" i="2"/>
  <c r="Q39" i="2" s="1"/>
  <c r="AF16" i="2"/>
  <c r="AE16" i="2"/>
  <c r="G58" i="2" s="1"/>
  <c r="AD16" i="2"/>
  <c r="V39" i="2" s="1"/>
  <c r="AC16" i="2"/>
  <c r="AL16" i="2" s="1"/>
  <c r="Z16" i="2"/>
  <c r="AB16" i="2" s="1"/>
  <c r="E58" i="2" s="1"/>
  <c r="W16" i="2"/>
  <c r="Y16" i="2" s="1"/>
  <c r="C58" i="2" s="1"/>
  <c r="V16" i="2"/>
  <c r="G39" i="2" s="1"/>
  <c r="U16" i="2"/>
  <c r="U39" i="2" s="1"/>
  <c r="S16" i="2"/>
  <c r="E39" i="2" s="1"/>
  <c r="R16" i="2"/>
  <c r="R39" i="2" s="1"/>
  <c r="P16" i="2"/>
  <c r="C39" i="2" s="1"/>
  <c r="O16" i="2"/>
  <c r="O39" i="2" s="1"/>
  <c r="M16" i="2"/>
  <c r="AF15" i="2"/>
  <c r="AH15" i="2" s="1"/>
  <c r="C76" i="2" s="1"/>
  <c r="AC15" i="2"/>
  <c r="AD15" i="2" s="1"/>
  <c r="V38" i="2" s="1"/>
  <c r="AB15" i="2"/>
  <c r="E57" i="2" s="1"/>
  <c r="Z15" i="2"/>
  <c r="AA15" i="2" s="1"/>
  <c r="S38" i="2" s="1"/>
  <c r="Y15" i="2"/>
  <c r="C57" i="2" s="1"/>
  <c r="X15" i="2"/>
  <c r="P38" i="2" s="1"/>
  <c r="W15" i="2"/>
  <c r="V15" i="2"/>
  <c r="G38" i="2" s="1"/>
  <c r="U15" i="2"/>
  <c r="U38" i="2" s="1"/>
  <c r="S15" i="2"/>
  <c r="E38" i="2" s="1"/>
  <c r="R15" i="2"/>
  <c r="R38" i="2" s="1"/>
  <c r="P15" i="2"/>
  <c r="C38" i="2" s="1"/>
  <c r="O15" i="2"/>
  <c r="O38" i="2" s="1"/>
  <c r="M15" i="2"/>
  <c r="I15" i="2"/>
  <c r="AL14" i="2"/>
  <c r="AN14" i="2" s="1"/>
  <c r="G75" i="2" s="1"/>
  <c r="AC14" i="2"/>
  <c r="AE14" i="2" s="1"/>
  <c r="G56" i="2" s="1"/>
  <c r="Z14" i="2"/>
  <c r="AB14" i="2" s="1"/>
  <c r="E56" i="2" s="1"/>
  <c r="W14" i="2"/>
  <c r="Y14" i="2" s="1"/>
  <c r="C56" i="2" s="1"/>
  <c r="V14" i="2"/>
  <c r="G37" i="2" s="1"/>
  <c r="U14" i="2"/>
  <c r="U37" i="2" s="1"/>
  <c r="S14" i="2"/>
  <c r="E37" i="2" s="1"/>
  <c r="R14" i="2"/>
  <c r="R37" i="2" s="1"/>
  <c r="P14" i="2"/>
  <c r="C37" i="2" s="1"/>
  <c r="O14" i="2"/>
  <c r="O37" i="2" s="1"/>
  <c r="M14" i="2"/>
  <c r="I14" i="2"/>
  <c r="AF13" i="2"/>
  <c r="AH13" i="2" s="1"/>
  <c r="C74" i="2" s="1"/>
  <c r="AC13" i="2"/>
  <c r="AL13" i="2" s="1"/>
  <c r="AB13" i="2"/>
  <c r="E55" i="2" s="1"/>
  <c r="AA13" i="2"/>
  <c r="S36" i="2" s="1"/>
  <c r="Z13" i="2"/>
  <c r="AI13" i="2" s="1"/>
  <c r="Y13" i="2"/>
  <c r="C55" i="2" s="1"/>
  <c r="X13" i="2"/>
  <c r="P36" i="2" s="1"/>
  <c r="W13" i="2"/>
  <c r="V13" i="2"/>
  <c r="G36" i="2" s="1"/>
  <c r="U13" i="2"/>
  <c r="U36" i="2" s="1"/>
  <c r="S13" i="2"/>
  <c r="E36" i="2" s="1"/>
  <c r="R13" i="2"/>
  <c r="R36" i="2" s="1"/>
  <c r="P13" i="2"/>
  <c r="C36" i="2" s="1"/>
  <c r="O13" i="2"/>
  <c r="O36" i="2" s="1"/>
  <c r="M13" i="2"/>
  <c r="I12" i="2" s="1"/>
  <c r="I13" i="2"/>
  <c r="AL12" i="2"/>
  <c r="AN12" i="2" s="1"/>
  <c r="G73" i="2" s="1"/>
  <c r="AD12" i="2"/>
  <c r="V35" i="2" s="1"/>
  <c r="AC12" i="2"/>
  <c r="AE12" i="2" s="1"/>
  <c r="G54" i="2" s="1"/>
  <c r="Z12" i="2"/>
  <c r="AI12" i="2" s="1"/>
  <c r="W12" i="2"/>
  <c r="X12" i="2" s="1"/>
  <c r="P35" i="2" s="1"/>
  <c r="V12" i="2"/>
  <c r="G35" i="2" s="1"/>
  <c r="U12" i="2"/>
  <c r="U35" i="2" s="1"/>
  <c r="S12" i="2"/>
  <c r="E35" i="2" s="1"/>
  <c r="R12" i="2"/>
  <c r="R35" i="2" s="1"/>
  <c r="P12" i="2"/>
  <c r="C35" i="2" s="1"/>
  <c r="O12" i="2"/>
  <c r="O35" i="2" s="1"/>
  <c r="M12" i="2"/>
  <c r="AK11" i="2"/>
  <c r="E72" i="2" s="1"/>
  <c r="AJ11" i="2"/>
  <c r="T34" i="2" s="1"/>
  <c r="AI11" i="2"/>
  <c r="AF11" i="2"/>
  <c r="AH11" i="2" s="1"/>
  <c r="AE11" i="2"/>
  <c r="G53" i="2" s="1"/>
  <c r="AC11" i="2"/>
  <c r="AL11" i="2" s="1"/>
  <c r="AB11" i="2"/>
  <c r="E53" i="2" s="1"/>
  <c r="Z11" i="2"/>
  <c r="AA11" i="2" s="1"/>
  <c r="S34" i="2" s="1"/>
  <c r="W11" i="2"/>
  <c r="Y11" i="2" s="1"/>
  <c r="V11" i="2"/>
  <c r="M34" i="2" s="1"/>
  <c r="U11" i="2"/>
  <c r="U34" i="2" s="1"/>
  <c r="S11" i="2"/>
  <c r="K34" i="2" s="1"/>
  <c r="R11" i="2"/>
  <c r="R34" i="2" s="1"/>
  <c r="P11" i="2"/>
  <c r="I34" i="2" s="1"/>
  <c r="O11" i="2"/>
  <c r="O34" i="2" s="1"/>
  <c r="M11" i="2"/>
  <c r="I11" i="2"/>
  <c r="AL10" i="2"/>
  <c r="AN10" i="2" s="1"/>
  <c r="AI10" i="2"/>
  <c r="AJ10" i="2" s="1"/>
  <c r="T33" i="2" s="1"/>
  <c r="AH10" i="2"/>
  <c r="C71" i="2" s="1"/>
  <c r="AG10" i="2"/>
  <c r="Q33" i="2" s="1"/>
  <c r="AF10" i="2"/>
  <c r="AE10" i="2"/>
  <c r="M41" i="2" s="1"/>
  <c r="AD10" i="2"/>
  <c r="V33" i="2" s="1"/>
  <c r="AC10" i="2"/>
  <c r="Z10" i="2"/>
  <c r="AB10" i="2" s="1"/>
  <c r="W10" i="2"/>
  <c r="Y10" i="2" s="1"/>
  <c r="V10" i="2"/>
  <c r="M33" i="2" s="1"/>
  <c r="U10" i="2"/>
  <c r="U33" i="2" s="1"/>
  <c r="S10" i="2"/>
  <c r="K33" i="2" s="1"/>
  <c r="R10" i="2"/>
  <c r="R33" i="2" s="1"/>
  <c r="P10" i="2"/>
  <c r="I33" i="2" s="1"/>
  <c r="O10" i="2"/>
  <c r="O33" i="2" s="1"/>
  <c r="M10" i="2"/>
  <c r="AF9" i="2"/>
  <c r="AH9" i="2" s="1"/>
  <c r="AC9" i="2"/>
  <c r="AE9" i="2" s="1"/>
  <c r="Z9" i="2"/>
  <c r="AB9" i="2" s="1"/>
  <c r="Y9" i="2"/>
  <c r="C51" i="2" s="1"/>
  <c r="X9" i="2"/>
  <c r="P32" i="2" s="1"/>
  <c r="W9" i="2"/>
  <c r="V9" i="2"/>
  <c r="M32" i="2" s="1"/>
  <c r="U9" i="2"/>
  <c r="U32" i="2" s="1"/>
  <c r="S9" i="2"/>
  <c r="K32" i="2" s="1"/>
  <c r="R9" i="2"/>
  <c r="R32" i="2" s="1"/>
  <c r="P9" i="2"/>
  <c r="I32" i="2" s="1"/>
  <c r="O9" i="2"/>
  <c r="O32" i="2" s="1"/>
  <c r="M9" i="2"/>
  <c r="AK8" i="2"/>
  <c r="E69" i="2" s="1"/>
  <c r="AJ8" i="2"/>
  <c r="T31" i="2" s="1"/>
  <c r="AI8" i="2"/>
  <c r="AF8" i="2"/>
  <c r="AH8" i="2" s="1"/>
  <c r="AC8" i="2"/>
  <c r="AL8" i="2" s="1"/>
  <c r="AB8" i="2"/>
  <c r="E50" i="2" s="1"/>
  <c r="AA8" i="2"/>
  <c r="S31" i="2" s="1"/>
  <c r="Z8" i="2"/>
  <c r="Y8" i="2"/>
  <c r="C50" i="2" s="1"/>
  <c r="X8" i="2"/>
  <c r="P31" i="2" s="1"/>
  <c r="W8" i="2"/>
  <c r="V8" i="2"/>
  <c r="M31" i="2" s="1"/>
  <c r="U8" i="2"/>
  <c r="U31" i="2" s="1"/>
  <c r="S8" i="2"/>
  <c r="K31" i="2" s="1"/>
  <c r="R8" i="2"/>
  <c r="R31" i="2" s="1"/>
  <c r="P8" i="2"/>
  <c r="I31" i="2" s="1"/>
  <c r="O8" i="2"/>
  <c r="O31" i="2" s="1"/>
  <c r="M8" i="2"/>
  <c r="AM7" i="2"/>
  <c r="W30" i="2" s="1"/>
  <c r="AL7" i="2"/>
  <c r="AN7" i="2" s="1"/>
  <c r="AI7" i="2"/>
  <c r="AK7" i="2" s="1"/>
  <c r="AF7" i="2"/>
  <c r="AH7" i="2" s="1"/>
  <c r="AE7" i="2"/>
  <c r="G49" i="2" s="1"/>
  <c r="AD7" i="2"/>
  <c r="V30" i="2" s="1"/>
  <c r="AC7" i="2"/>
  <c r="AB7" i="2"/>
  <c r="E49" i="2" s="1"/>
  <c r="AA7" i="2"/>
  <c r="S30" i="2" s="1"/>
  <c r="Z7" i="2"/>
  <c r="W7" i="2"/>
  <c r="Y7" i="2" s="1"/>
  <c r="V7" i="2"/>
  <c r="M30" i="2" s="1"/>
  <c r="U7" i="2"/>
  <c r="U30" i="2" s="1"/>
  <c r="S7" i="2"/>
  <c r="K30" i="2" s="1"/>
  <c r="R7" i="2"/>
  <c r="R30" i="2" s="1"/>
  <c r="P7" i="2"/>
  <c r="I30" i="2" s="1"/>
  <c r="O7" i="2"/>
  <c r="O30" i="2" s="1"/>
  <c r="M7" i="2"/>
  <c r="L7" i="2"/>
  <c r="AL6" i="2"/>
  <c r="AN6" i="2" s="1"/>
  <c r="AE6" i="2"/>
  <c r="G48" i="2" s="1"/>
  <c r="AD6" i="2"/>
  <c r="V29" i="2" s="1"/>
  <c r="AC6" i="2"/>
  <c r="Z6" i="2"/>
  <c r="AB6" i="2" s="1"/>
  <c r="W6" i="2"/>
  <c r="AF6" i="2" s="1"/>
  <c r="V6" i="2"/>
  <c r="M29" i="2" s="1"/>
  <c r="U6" i="2"/>
  <c r="U29" i="2" s="1"/>
  <c r="S6" i="2"/>
  <c r="K29" i="2" s="1"/>
  <c r="R6" i="2"/>
  <c r="R29" i="2" s="1"/>
  <c r="P6" i="2"/>
  <c r="I29" i="2" s="1"/>
  <c r="O6" i="2"/>
  <c r="O29" i="2" s="1"/>
  <c r="M6" i="2"/>
  <c r="L6" i="2"/>
  <c r="K6" i="2"/>
  <c r="AL5" i="2"/>
  <c r="AN5" i="2" s="1"/>
  <c r="AC5" i="2"/>
  <c r="AE5" i="2" s="1"/>
  <c r="Z5" i="2"/>
  <c r="AA5" i="2" s="1"/>
  <c r="S28" i="2" s="1"/>
  <c r="Y5" i="2"/>
  <c r="C47" i="2" s="1"/>
  <c r="X5" i="2"/>
  <c r="P28" i="2" s="1"/>
  <c r="W5" i="2"/>
  <c r="AF5" i="2" s="1"/>
  <c r="V5" i="2"/>
  <c r="M28" i="2" s="1"/>
  <c r="U5" i="2"/>
  <c r="U28" i="2" s="1"/>
  <c r="S5" i="2"/>
  <c r="K28" i="2" s="1"/>
  <c r="R5" i="2"/>
  <c r="R28" i="2" s="1"/>
  <c r="P5" i="2"/>
  <c r="I28" i="2" s="1"/>
  <c r="O5" i="2"/>
  <c r="O28" i="2" s="1"/>
  <c r="M5" i="2"/>
  <c r="AK4" i="2"/>
  <c r="K43" i="2" s="1"/>
  <c r="AJ4" i="2"/>
  <c r="T27" i="2" s="1"/>
  <c r="AI4" i="2"/>
  <c r="AF4" i="2"/>
  <c r="AH4" i="2" s="1"/>
  <c r="AC4" i="2"/>
  <c r="AL4" i="2" s="1"/>
  <c r="AB4" i="2"/>
  <c r="K35" i="2" s="1"/>
  <c r="Z4" i="2"/>
  <c r="AA4" i="2" s="1"/>
  <c r="S27" i="2" s="1"/>
  <c r="W4" i="2"/>
  <c r="Y4" i="2" s="1"/>
  <c r="V4" i="2"/>
  <c r="M27" i="2" s="1"/>
  <c r="U4" i="2"/>
  <c r="U27" i="2" s="1"/>
  <c r="S4" i="2"/>
  <c r="K27" i="2" s="1"/>
  <c r="R4" i="2"/>
  <c r="R27" i="2" s="1"/>
  <c r="P4" i="2"/>
  <c r="I27" i="2" s="1"/>
  <c r="O4" i="2"/>
  <c r="O27" i="2" s="1"/>
  <c r="M4" i="2"/>
  <c r="H3" i="2"/>
  <c r="L9" i="2" s="1"/>
  <c r="G3" i="2"/>
  <c r="K15" i="2" s="1"/>
  <c r="G14" i="2" s="1"/>
  <c r="I32" i="5" l="1"/>
  <c r="S32" i="5" s="1"/>
  <c r="M36" i="5"/>
  <c r="G42" i="5"/>
  <c r="R42" i="5" s="1"/>
  <c r="B55" i="5"/>
  <c r="K25" i="5"/>
  <c r="F28" i="5"/>
  <c r="Q28" i="5" s="1"/>
  <c r="O36" i="5"/>
  <c r="E38" i="5"/>
  <c r="P38" i="5" s="1"/>
  <c r="J39" i="5"/>
  <c r="H42" i="5"/>
  <c r="O43" i="5"/>
  <c r="I42" i="5"/>
  <c r="S42" i="5" s="1"/>
  <c r="M25" i="5"/>
  <c r="F34" i="5"/>
  <c r="Q34" i="5" s="1"/>
  <c r="H38" i="5"/>
  <c r="O39" i="5"/>
  <c r="K42" i="5"/>
  <c r="G27" i="5"/>
  <c r="R27" i="5" s="1"/>
  <c r="J31" i="5"/>
  <c r="G34" i="5"/>
  <c r="R34" i="5" s="1"/>
  <c r="K35" i="5"/>
  <c r="I38" i="5"/>
  <c r="S38" i="5" s="1"/>
  <c r="G41" i="5"/>
  <c r="R41" i="5" s="1"/>
  <c r="M42" i="5"/>
  <c r="O35" i="5"/>
  <c r="H40" i="5"/>
  <c r="AK2" i="5"/>
  <c r="AM2" i="5" s="1"/>
  <c r="E37" i="5"/>
  <c r="P37" i="5" s="1"/>
  <c r="Q5" i="5"/>
  <c r="F40" i="5"/>
  <c r="Q40" i="5" s="1"/>
  <c r="Q6" i="5"/>
  <c r="Q7" i="5" s="1"/>
  <c r="Q8" i="5" s="1"/>
  <c r="G29" i="5"/>
  <c r="R29" i="5" s="1"/>
  <c r="G33" i="5"/>
  <c r="R33" i="5" s="1"/>
  <c r="G40" i="5"/>
  <c r="R40" i="5" s="1"/>
  <c r="F25" i="5"/>
  <c r="Q25" i="5" s="1"/>
  <c r="I29" i="5"/>
  <c r="S29" i="5" s="1"/>
  <c r="O30" i="5"/>
  <c r="J33" i="5"/>
  <c r="N34" i="5"/>
  <c r="I40" i="5"/>
  <c r="S40" i="5" s="1"/>
  <c r="B60" i="5"/>
  <c r="H60" i="5" s="1"/>
  <c r="AM3" i="5"/>
  <c r="O34" i="5"/>
  <c r="G36" i="5"/>
  <c r="R36" i="5" s="1"/>
  <c r="AM5" i="5"/>
  <c r="G25" i="5"/>
  <c r="R25" i="5" s="1"/>
  <c r="M29" i="5"/>
  <c r="M40" i="5"/>
  <c r="E42" i="5"/>
  <c r="P42" i="5" s="1"/>
  <c r="J43" i="5"/>
  <c r="AK5" i="5"/>
  <c r="I25" i="5"/>
  <c r="S25" i="5" s="1"/>
  <c r="O40" i="5"/>
  <c r="AC5" i="3"/>
  <c r="M14" i="3"/>
  <c r="L20" i="3" s="1"/>
  <c r="AC3" i="3"/>
  <c r="L39" i="3"/>
  <c r="AC8" i="3"/>
  <c r="P14" i="3"/>
  <c r="L23" i="3" s="1"/>
  <c r="O14" i="3"/>
  <c r="O16" i="3" s="1"/>
  <c r="Z22" i="3"/>
  <c r="Z21" i="3" s="1"/>
  <c r="AC6" i="3"/>
  <c r="L14" i="3"/>
  <c r="L19" i="3" s="1"/>
  <c r="AC4" i="3"/>
  <c r="AC9" i="3"/>
  <c r="N14" i="3"/>
  <c r="L21" i="3" s="1"/>
  <c r="Q14" i="3"/>
  <c r="Q16" i="3" s="1"/>
  <c r="Q2" i="3"/>
  <c r="Q4" i="3" s="1"/>
  <c r="Q6" i="3" s="1"/>
  <c r="F37" i="6"/>
  <c r="F43" i="6"/>
  <c r="E31" i="6"/>
  <c r="N31" i="6" s="1"/>
  <c r="G37" i="6"/>
  <c r="E42" i="6"/>
  <c r="N42" i="6" s="1"/>
  <c r="G43" i="6"/>
  <c r="F31" i="6"/>
  <c r="E36" i="6"/>
  <c r="N36" i="6" s="1"/>
  <c r="H37" i="6"/>
  <c r="F42" i="6"/>
  <c r="H43" i="6"/>
  <c r="G31" i="6"/>
  <c r="F36" i="6"/>
  <c r="E41" i="6"/>
  <c r="N41" i="6" s="1"/>
  <c r="G42" i="6"/>
  <c r="E30" i="6"/>
  <c r="N30" i="6" s="1"/>
  <c r="H31" i="6"/>
  <c r="G36" i="6"/>
  <c r="F41" i="6"/>
  <c r="H42" i="6"/>
  <c r="F30" i="6"/>
  <c r="I31" i="6"/>
  <c r="E35" i="6"/>
  <c r="N35" i="6" s="1"/>
  <c r="H36" i="6"/>
  <c r="G41" i="6"/>
  <c r="I42" i="6"/>
  <c r="G30" i="6"/>
  <c r="F35" i="6"/>
  <c r="I36" i="6"/>
  <c r="E40" i="6"/>
  <c r="N40" i="6" s="1"/>
  <c r="H41" i="6"/>
  <c r="E29" i="6"/>
  <c r="N29" i="6" s="1"/>
  <c r="H30" i="6"/>
  <c r="G35" i="6"/>
  <c r="F40" i="6"/>
  <c r="I41" i="6"/>
  <c r="F29" i="6"/>
  <c r="I30" i="6"/>
  <c r="E34" i="6"/>
  <c r="N34" i="6" s="1"/>
  <c r="H35" i="6"/>
  <c r="G40" i="6"/>
  <c r="G29" i="6"/>
  <c r="F34" i="6"/>
  <c r="I35" i="6"/>
  <c r="E39" i="6"/>
  <c r="N39" i="6" s="1"/>
  <c r="H40" i="6"/>
  <c r="E28" i="6"/>
  <c r="N28" i="6" s="1"/>
  <c r="H29" i="6"/>
  <c r="G34" i="6"/>
  <c r="H34" i="6"/>
  <c r="G39" i="6"/>
  <c r="E45" i="6"/>
  <c r="N45" i="6" s="1"/>
  <c r="G28" i="6"/>
  <c r="H39" i="6"/>
  <c r="B89" i="5"/>
  <c r="M70" i="5"/>
  <c r="I70" i="5"/>
  <c r="S70" i="5" s="1"/>
  <c r="AM10" i="5"/>
  <c r="AG43" i="5"/>
  <c r="AK24" i="5"/>
  <c r="AM24" i="5" s="1"/>
  <c r="AL2" i="5"/>
  <c r="AL21" i="5" s="1"/>
  <c r="AL40" i="5" s="1"/>
  <c r="AL59" i="5" s="1"/>
  <c r="AL78" i="5" s="1"/>
  <c r="AL97" i="5" s="1"/>
  <c r="AL116" i="5" s="1"/>
  <c r="AL135" i="5" s="1"/>
  <c r="AL154" i="5" s="1"/>
  <c r="AK10" i="5"/>
  <c r="AG29" i="5"/>
  <c r="AG51" i="5"/>
  <c r="AK32" i="5"/>
  <c r="B65" i="5"/>
  <c r="M46" i="5"/>
  <c r="I46" i="5"/>
  <c r="S46" i="5" s="1"/>
  <c r="H46" i="5"/>
  <c r="G46" i="5"/>
  <c r="R46" i="5" s="1"/>
  <c r="M57" i="5"/>
  <c r="I57" i="5"/>
  <c r="S57" i="5" s="1"/>
  <c r="H57" i="5"/>
  <c r="B76" i="5"/>
  <c r="G57" i="5"/>
  <c r="R57" i="5" s="1"/>
  <c r="E57" i="5"/>
  <c r="P57" i="5" s="1"/>
  <c r="AK13" i="5"/>
  <c r="AM13" i="5" s="1"/>
  <c r="AH32" i="5"/>
  <c r="AH51" i="5" s="1"/>
  <c r="AH70" i="5" s="1"/>
  <c r="AH89" i="5" s="1"/>
  <c r="AH108" i="5" s="1"/>
  <c r="AH127" i="5" s="1"/>
  <c r="AH146" i="5" s="1"/>
  <c r="AH165" i="5" s="1"/>
  <c r="C46" i="5"/>
  <c r="J27" i="5"/>
  <c r="E27" i="5"/>
  <c r="P27" i="5" s="1"/>
  <c r="N27" i="5"/>
  <c r="N57" i="5"/>
  <c r="J57" i="5"/>
  <c r="C76" i="5"/>
  <c r="F57" i="5"/>
  <c r="Q57" i="5" s="1"/>
  <c r="M47" i="5"/>
  <c r="B66" i="5"/>
  <c r="I60" i="5"/>
  <c r="S60" i="5" s="1"/>
  <c r="B79" i="5"/>
  <c r="M60" i="5"/>
  <c r="AG23" i="5"/>
  <c r="AK4" i="5"/>
  <c r="AM4" i="5" s="1"/>
  <c r="AM16" i="5"/>
  <c r="D65" i="5"/>
  <c r="O46" i="5"/>
  <c r="K46" i="5"/>
  <c r="O57" i="5"/>
  <c r="K57" i="5"/>
  <c r="D76" i="5"/>
  <c r="H39" i="5"/>
  <c r="G39" i="5"/>
  <c r="R39" i="5" s="1"/>
  <c r="B58" i="5"/>
  <c r="E39" i="5"/>
  <c r="P39" i="5" s="1"/>
  <c r="M39" i="5"/>
  <c r="I47" i="5"/>
  <c r="S47" i="5" s="1"/>
  <c r="H32" i="5"/>
  <c r="C77" i="5"/>
  <c r="N58" i="5"/>
  <c r="J58" i="5"/>
  <c r="F58" i="5"/>
  <c r="Q58" i="5" s="1"/>
  <c r="AG46" i="5"/>
  <c r="AK27" i="5"/>
  <c r="AM27" i="5" s="1"/>
  <c r="I44" i="5"/>
  <c r="S44" i="5" s="1"/>
  <c r="B63" i="5"/>
  <c r="J32" i="5"/>
  <c r="C51" i="5"/>
  <c r="E32" i="5"/>
  <c r="P32" i="5" s="1"/>
  <c r="N32" i="5"/>
  <c r="D77" i="5"/>
  <c r="O58" i="5"/>
  <c r="K58" i="5"/>
  <c r="AG50" i="5"/>
  <c r="AK31" i="5"/>
  <c r="AM31" i="5" s="1"/>
  <c r="AG53" i="5"/>
  <c r="AK34" i="5"/>
  <c r="F26" i="5"/>
  <c r="Q26" i="5" s="1"/>
  <c r="N26" i="5"/>
  <c r="C45" i="5"/>
  <c r="AG66" i="5"/>
  <c r="AK47" i="5"/>
  <c r="AM47" i="5" s="1"/>
  <c r="I39" i="5"/>
  <c r="S39" i="5" s="1"/>
  <c r="M61" i="5"/>
  <c r="H61" i="5"/>
  <c r="G61" i="5"/>
  <c r="R61" i="5" s="1"/>
  <c r="E61" i="5"/>
  <c r="P61" i="5" s="1"/>
  <c r="B80" i="5"/>
  <c r="I61" i="5"/>
  <c r="S61" i="5" s="1"/>
  <c r="AG60" i="5"/>
  <c r="F32" i="5"/>
  <c r="Q32" i="5" s="1"/>
  <c r="C80" i="5"/>
  <c r="F61" i="5"/>
  <c r="Q61" i="5" s="1"/>
  <c r="N61" i="5"/>
  <c r="J61" i="5"/>
  <c r="H43" i="5"/>
  <c r="G43" i="5"/>
  <c r="R43" i="5" s="1"/>
  <c r="E43" i="5"/>
  <c r="P43" i="5" s="1"/>
  <c r="M43" i="5"/>
  <c r="B62" i="5"/>
  <c r="AK26" i="5"/>
  <c r="AM26" i="5" s="1"/>
  <c r="AG45" i="5"/>
  <c r="AK39" i="5"/>
  <c r="AM39" i="5" s="1"/>
  <c r="AG58" i="5"/>
  <c r="H31" i="5"/>
  <c r="G31" i="5"/>
  <c r="R31" i="5" s="1"/>
  <c r="B50" i="5"/>
  <c r="E31" i="5"/>
  <c r="P31" i="5" s="1"/>
  <c r="M31" i="5"/>
  <c r="D80" i="5"/>
  <c r="O61" i="5"/>
  <c r="K61" i="5"/>
  <c r="E51" i="5"/>
  <c r="P51" i="5" s="1"/>
  <c r="M51" i="5"/>
  <c r="AK8" i="5"/>
  <c r="AM8" i="5" s="1"/>
  <c r="AK9" i="5"/>
  <c r="AM9" i="5" s="1"/>
  <c r="AM12" i="5"/>
  <c r="AH22" i="5"/>
  <c r="AH41" i="5" s="1"/>
  <c r="AH60" i="5" s="1"/>
  <c r="AH79" i="5" s="1"/>
  <c r="AH98" i="5" s="1"/>
  <c r="AH117" i="5" s="1"/>
  <c r="AH136" i="5" s="1"/>
  <c r="AH155" i="5" s="1"/>
  <c r="C69" i="5"/>
  <c r="J50" i="5"/>
  <c r="F50" i="5"/>
  <c r="Q50" i="5" s="1"/>
  <c r="I51" i="5"/>
  <c r="S51" i="5" s="1"/>
  <c r="AK12" i="5"/>
  <c r="AK15" i="5"/>
  <c r="AM15" i="5" s="1"/>
  <c r="AG55" i="5"/>
  <c r="N49" i="5"/>
  <c r="C68" i="5"/>
  <c r="F49" i="5"/>
  <c r="Q49" i="5" s="1"/>
  <c r="D69" i="5"/>
  <c r="O50" i="5"/>
  <c r="K50" i="5"/>
  <c r="H36" i="5"/>
  <c r="I43" i="5"/>
  <c r="S43" i="5" s="1"/>
  <c r="AG44" i="5"/>
  <c r="AK25" i="5"/>
  <c r="AM25" i="5" s="1"/>
  <c r="AG49" i="5"/>
  <c r="AK30" i="5"/>
  <c r="AM30" i="5" s="1"/>
  <c r="AK17" i="5"/>
  <c r="AM17" i="5" s="1"/>
  <c r="AH36" i="5"/>
  <c r="AH55" i="5" s="1"/>
  <c r="AH74" i="5" s="1"/>
  <c r="AH93" i="5" s="1"/>
  <c r="AH112" i="5" s="1"/>
  <c r="AH131" i="5" s="1"/>
  <c r="AH150" i="5" s="1"/>
  <c r="AH169" i="5" s="1"/>
  <c r="O49" i="5"/>
  <c r="K49" i="5"/>
  <c r="D68" i="5"/>
  <c r="AM34" i="5"/>
  <c r="J36" i="5"/>
  <c r="C55" i="5"/>
  <c r="E55" i="5" s="1"/>
  <c r="P55" i="5" s="1"/>
  <c r="E36" i="5"/>
  <c r="P36" i="5" s="1"/>
  <c r="N36" i="5"/>
  <c r="AK21" i="5"/>
  <c r="AM21" i="5" s="1"/>
  <c r="AG40" i="5"/>
  <c r="AK7" i="5"/>
  <c r="AM7" i="5" s="1"/>
  <c r="AK14" i="5"/>
  <c r="AM14" i="5" s="1"/>
  <c r="AG33" i="5"/>
  <c r="AK20" i="5"/>
  <c r="AM20" i="5" s="1"/>
  <c r="I48" i="5"/>
  <c r="S48" i="5" s="1"/>
  <c r="B67" i="5"/>
  <c r="M53" i="5"/>
  <c r="I53" i="5"/>
  <c r="S53" i="5" s="1"/>
  <c r="H53" i="5"/>
  <c r="G53" i="5"/>
  <c r="R53" i="5" s="1"/>
  <c r="E53" i="5"/>
  <c r="P53" i="5" s="1"/>
  <c r="B72" i="5"/>
  <c r="N29" i="5"/>
  <c r="J29" i="5"/>
  <c r="C48" i="5"/>
  <c r="E48" i="5" s="1"/>
  <c r="P48" i="5" s="1"/>
  <c r="H29" i="5"/>
  <c r="F29" i="5"/>
  <c r="Q29" i="5" s="1"/>
  <c r="E29" i="5"/>
  <c r="P29" i="5" s="1"/>
  <c r="N53" i="5"/>
  <c r="F53" i="5"/>
  <c r="Q53" i="5" s="1"/>
  <c r="C72" i="5"/>
  <c r="F36" i="5"/>
  <c r="Q36" i="5" s="1"/>
  <c r="E46" i="5"/>
  <c r="P46" i="5" s="1"/>
  <c r="O53" i="5"/>
  <c r="K53" i="5"/>
  <c r="D72" i="5"/>
  <c r="H35" i="5"/>
  <c r="G35" i="5"/>
  <c r="R35" i="5" s="1"/>
  <c r="B54" i="5"/>
  <c r="E35" i="5"/>
  <c r="P35" i="5" s="1"/>
  <c r="M35" i="5"/>
  <c r="J49" i="5"/>
  <c r="B74" i="5"/>
  <c r="M55" i="5"/>
  <c r="AK6" i="5"/>
  <c r="AM6" i="5" s="1"/>
  <c r="AK11" i="5"/>
  <c r="AM11" i="5" s="1"/>
  <c r="AG38" i="5"/>
  <c r="AK19" i="5"/>
  <c r="AM19" i="5" s="1"/>
  <c r="AM32" i="5"/>
  <c r="C73" i="5"/>
  <c r="J54" i="5"/>
  <c r="F54" i="5"/>
  <c r="Q54" i="5" s="1"/>
  <c r="I55" i="5"/>
  <c r="S55" i="5" s="1"/>
  <c r="AG54" i="5"/>
  <c r="AK35" i="5"/>
  <c r="AM35" i="5" s="1"/>
  <c r="D73" i="5"/>
  <c r="O54" i="5"/>
  <c r="K54" i="5"/>
  <c r="H25" i="5"/>
  <c r="K26" i="5"/>
  <c r="G30" i="5"/>
  <c r="R30" i="5" s="1"/>
  <c r="N40" i="5"/>
  <c r="B45" i="5"/>
  <c r="B49" i="5"/>
  <c r="C60" i="5"/>
  <c r="E60" i="5" s="1"/>
  <c r="P60" i="5" s="1"/>
  <c r="H30" i="5"/>
  <c r="D60" i="5"/>
  <c r="AG37" i="5"/>
  <c r="D45" i="5"/>
  <c r="C62" i="5"/>
  <c r="E41" i="5"/>
  <c r="P41" i="5" s="1"/>
  <c r="O26" i="5"/>
  <c r="E28" i="5"/>
  <c r="P28" i="5" s="1"/>
  <c r="N31" i="5"/>
  <c r="F33" i="5"/>
  <c r="Q33" i="5" s="1"/>
  <c r="N35" i="5"/>
  <c r="F37" i="5"/>
  <c r="Q37" i="5" s="1"/>
  <c r="N39" i="5"/>
  <c r="F41" i="5"/>
  <c r="Q41" i="5" s="1"/>
  <c r="N43" i="5"/>
  <c r="B52" i="5"/>
  <c r="B56" i="5"/>
  <c r="C44" i="5"/>
  <c r="H44" i="5" s="1"/>
  <c r="C52" i="5"/>
  <c r="C56" i="5"/>
  <c r="N25" i="5"/>
  <c r="G28" i="5"/>
  <c r="R28" i="5" s="1"/>
  <c r="M30" i="5"/>
  <c r="H33" i="5"/>
  <c r="H37" i="5"/>
  <c r="H41" i="5"/>
  <c r="D44" i="5"/>
  <c r="G44" i="5" s="1"/>
  <c r="R44" i="5" s="1"/>
  <c r="D48" i="5"/>
  <c r="D52" i="5"/>
  <c r="D56" i="5"/>
  <c r="H28" i="5"/>
  <c r="AK28" i="5"/>
  <c r="AM28" i="5" s="1"/>
  <c r="K29" i="5"/>
  <c r="I33" i="5"/>
  <c r="S33" i="5" s="1"/>
  <c r="I37" i="5"/>
  <c r="S37" i="5" s="1"/>
  <c r="E40" i="5"/>
  <c r="P40" i="5" s="1"/>
  <c r="I41" i="5"/>
  <c r="S41" i="5" s="1"/>
  <c r="B59" i="5"/>
  <c r="C59" i="5"/>
  <c r="J28" i="5"/>
  <c r="K33" i="5"/>
  <c r="K37" i="5"/>
  <c r="K41" i="5"/>
  <c r="C47" i="5"/>
  <c r="D59" i="5"/>
  <c r="K62" i="5"/>
  <c r="E26" i="5"/>
  <c r="P26" i="5" s="1"/>
  <c r="H27" i="5"/>
  <c r="K28" i="5"/>
  <c r="O81" i="5"/>
  <c r="D100" i="5"/>
  <c r="D47" i="5"/>
  <c r="D51" i="5"/>
  <c r="D55" i="5"/>
  <c r="F31" i="5"/>
  <c r="Q31" i="5" s="1"/>
  <c r="F35" i="5"/>
  <c r="Q35" i="5" s="1"/>
  <c r="F39" i="5"/>
  <c r="Q39" i="5" s="1"/>
  <c r="E25" i="5"/>
  <c r="P25" i="5" s="1"/>
  <c r="H26" i="5"/>
  <c r="K27" i="5"/>
  <c r="O62" i="5"/>
  <c r="I24" i="4"/>
  <c r="G24" i="4"/>
  <c r="C24" i="4"/>
  <c r="E24" i="4"/>
  <c r="D24" i="4"/>
  <c r="F20" i="4"/>
  <c r="F19" i="4"/>
  <c r="F17" i="4"/>
  <c r="H19" i="4"/>
  <c r="F16" i="4"/>
  <c r="H18" i="4"/>
  <c r="B26" i="4"/>
  <c r="F15" i="4"/>
  <c r="H17" i="4"/>
  <c r="F14" i="4"/>
  <c r="F24" i="4" s="1"/>
  <c r="H16" i="4"/>
  <c r="P8" i="4"/>
  <c r="H15" i="4"/>
  <c r="H14" i="4"/>
  <c r="F21" i="4"/>
  <c r="H21" i="4"/>
  <c r="AC17" i="3"/>
  <c r="AC16" i="3"/>
  <c r="AC19" i="3"/>
  <c r="AC18" i="3"/>
  <c r="AC20" i="3"/>
  <c r="P8" i="3"/>
  <c r="T7" i="3" s="1"/>
  <c r="T10" i="3" a="1"/>
  <c r="T10" i="3" s="1"/>
  <c r="T15" i="3" a="1"/>
  <c r="T15" i="3" s="1"/>
  <c r="T13" i="3" a="1"/>
  <c r="T13" i="3" s="1"/>
  <c r="T14" i="3" a="1"/>
  <c r="T14" i="3" s="1"/>
  <c r="T12" i="3" a="1"/>
  <c r="T12" i="3" s="1"/>
  <c r="T16" i="3" a="1"/>
  <c r="T16" i="3" s="1"/>
  <c r="T17" i="3" a="1"/>
  <c r="T17" i="3" s="1"/>
  <c r="AL3" i="3"/>
  <c r="AL11" i="3" s="1"/>
  <c r="AL19" i="3" s="1"/>
  <c r="AL27" i="3" s="1"/>
  <c r="AL35" i="3" s="1"/>
  <c r="AL43" i="3" s="1"/>
  <c r="AL51" i="3" s="1"/>
  <c r="AL59" i="3" s="1"/>
  <c r="AL67" i="3" s="1"/>
  <c r="K14" i="3"/>
  <c r="G51" i="2"/>
  <c r="M40" i="2"/>
  <c r="I48" i="2"/>
  <c r="C70" i="2"/>
  <c r="AM8" i="2"/>
  <c r="W31" i="2" s="1"/>
  <c r="AN8" i="2"/>
  <c r="G71" i="2"/>
  <c r="M49" i="2"/>
  <c r="AN4" i="2"/>
  <c r="AM4" i="2"/>
  <c r="W27" i="2" s="1"/>
  <c r="M46" i="2"/>
  <c r="G68" i="2"/>
  <c r="AK18" i="2"/>
  <c r="E79" i="2" s="1"/>
  <c r="AJ18" i="2"/>
  <c r="T41" i="2" s="1"/>
  <c r="C72" i="2"/>
  <c r="I50" i="2"/>
  <c r="AN16" i="2"/>
  <c r="G77" i="2" s="1"/>
  <c r="AM16" i="2"/>
  <c r="W39" i="2" s="1"/>
  <c r="AM18" i="2"/>
  <c r="W41" i="2" s="1"/>
  <c r="AN18" i="2"/>
  <c r="G79" i="2" s="1"/>
  <c r="C69" i="2"/>
  <c r="I47" i="2"/>
  <c r="AH18" i="2"/>
  <c r="C79" i="2" s="1"/>
  <c r="AG18" i="2"/>
  <c r="Q41" i="2" s="1"/>
  <c r="Y41" i="2" s="1"/>
  <c r="I38" i="2"/>
  <c r="C49" i="2"/>
  <c r="G66" i="2"/>
  <c r="M44" i="2"/>
  <c r="I41" i="2"/>
  <c r="C52" i="2"/>
  <c r="K46" i="2"/>
  <c r="E68" i="2"/>
  <c r="AH6" i="2"/>
  <c r="AG6" i="2"/>
  <c r="Q29" i="2" s="1"/>
  <c r="K41" i="2"/>
  <c r="E52" i="2"/>
  <c r="I43" i="2"/>
  <c r="C65" i="2"/>
  <c r="AK13" i="2"/>
  <c r="E74" i="2" s="1"/>
  <c r="AJ13" i="2"/>
  <c r="T36" i="2" s="1"/>
  <c r="AG5" i="2"/>
  <c r="Q28" i="2" s="1"/>
  <c r="AH5" i="2"/>
  <c r="I35" i="2"/>
  <c r="C46" i="2"/>
  <c r="AK12" i="2"/>
  <c r="E73" i="2" s="1"/>
  <c r="AJ12" i="2"/>
  <c r="T35" i="2" s="1"/>
  <c r="K37" i="2"/>
  <c r="E48" i="2"/>
  <c r="C53" i="2"/>
  <c r="I42" i="2"/>
  <c r="AN11" i="2"/>
  <c r="AM11" i="2"/>
  <c r="W34" i="2" s="1"/>
  <c r="AN13" i="2"/>
  <c r="G74" i="2" s="1"/>
  <c r="AM13" i="2"/>
  <c r="W36" i="2" s="1"/>
  <c r="M36" i="2"/>
  <c r="G47" i="2"/>
  <c r="G67" i="2"/>
  <c r="M45" i="2"/>
  <c r="I46" i="2"/>
  <c r="C68" i="2"/>
  <c r="E51" i="2"/>
  <c r="K40" i="2"/>
  <c r="AB5" i="2"/>
  <c r="AK10" i="2"/>
  <c r="Y12" i="2"/>
  <c r="C54" i="2" s="1"/>
  <c r="L15" i="2"/>
  <c r="H14" i="2" s="1"/>
  <c r="AE15" i="2"/>
  <c r="G57" i="2" s="1"/>
  <c r="M37" i="2"/>
  <c r="K38" i="2"/>
  <c r="I39" i="2"/>
  <c r="I49" i="2"/>
  <c r="AG9" i="2"/>
  <c r="Q32" i="2" s="1"/>
  <c r="X11" i="2"/>
  <c r="P34" i="2" s="1"/>
  <c r="Y34" i="2" s="1"/>
  <c r="K14" i="2"/>
  <c r="G13" i="2" s="1"/>
  <c r="AD14" i="2"/>
  <c r="V37" i="2" s="1"/>
  <c r="AJ17" i="2"/>
  <c r="T40" i="2" s="1"/>
  <c r="C27" i="2"/>
  <c r="M38" i="2"/>
  <c r="K39" i="2"/>
  <c r="I40" i="2"/>
  <c r="X4" i="2"/>
  <c r="P27" i="2" s="1"/>
  <c r="Y27" i="2" s="1"/>
  <c r="K5" i="2"/>
  <c r="AD5" i="2"/>
  <c r="V28" i="2" s="1"/>
  <c r="AI6" i="2"/>
  <c r="X7" i="2"/>
  <c r="P30" i="2" s="1"/>
  <c r="Y30" i="2" s="1"/>
  <c r="AM10" i="2"/>
  <c r="W33" i="2" s="1"/>
  <c r="AA12" i="2"/>
  <c r="S35" i="2" s="1"/>
  <c r="L14" i="2"/>
  <c r="H13" i="2" s="1"/>
  <c r="AG15" i="2"/>
  <c r="Q38" i="2" s="1"/>
  <c r="AI16" i="2"/>
  <c r="E27" i="2"/>
  <c r="C28" i="2"/>
  <c r="K47" i="2"/>
  <c r="G52" i="2"/>
  <c r="L5" i="2"/>
  <c r="K8" i="2"/>
  <c r="AD8" i="2"/>
  <c r="V31" i="2" s="1"/>
  <c r="AI9" i="2"/>
  <c r="X10" i="2"/>
  <c r="P33" i="2" s="1"/>
  <c r="Y33" i="2" s="1"/>
  <c r="AB12" i="2"/>
  <c r="E54" i="2" s="1"/>
  <c r="K13" i="2"/>
  <c r="G12" i="2" s="1"/>
  <c r="AD13" i="2"/>
  <c r="V36" i="2" s="1"/>
  <c r="AF14" i="2"/>
  <c r="AL17" i="2"/>
  <c r="AA18" i="2"/>
  <c r="S41" i="2" s="1"/>
  <c r="X41" i="2" s="1"/>
  <c r="G27" i="2"/>
  <c r="E28" i="2"/>
  <c r="C29" i="2"/>
  <c r="L8" i="2"/>
  <c r="AE8" i="2"/>
  <c r="L13" i="2"/>
  <c r="H12" i="2" s="1"/>
  <c r="AE13" i="2"/>
  <c r="G55" i="2" s="1"/>
  <c r="AI15" i="2"/>
  <c r="AB18" i="2"/>
  <c r="E60" i="2" s="1"/>
  <c r="G28" i="2"/>
  <c r="E29" i="2"/>
  <c r="C30" i="2"/>
  <c r="K42" i="2"/>
  <c r="K12" i="2"/>
  <c r="G11" i="2" s="1"/>
  <c r="G29" i="2"/>
  <c r="E30" i="2"/>
  <c r="C31" i="2"/>
  <c r="M42" i="2"/>
  <c r="AM6" i="2"/>
  <c r="W29" i="2" s="1"/>
  <c r="AG8" i="2"/>
  <c r="Q31" i="2" s="1"/>
  <c r="Y31" i="2" s="1"/>
  <c r="AL9" i="2"/>
  <c r="AA10" i="2"/>
  <c r="S33" i="2" s="1"/>
  <c r="L12" i="2"/>
  <c r="H11" i="2" s="1"/>
  <c r="AG13" i="2"/>
  <c r="Q36" i="2" s="1"/>
  <c r="Y36" i="2" s="1"/>
  <c r="AI14" i="2"/>
  <c r="K18" i="2"/>
  <c r="G17" i="2" s="1"/>
  <c r="AD18" i="2"/>
  <c r="V41" i="2" s="1"/>
  <c r="G30" i="2"/>
  <c r="E31" i="2"/>
  <c r="C32" i="2"/>
  <c r="K4" i="2"/>
  <c r="AD4" i="2"/>
  <c r="V27" i="2" s="1"/>
  <c r="AI5" i="2"/>
  <c r="X6" i="2"/>
  <c r="P29" i="2" s="1"/>
  <c r="K11" i="2"/>
  <c r="AD11" i="2"/>
  <c r="V34" i="2" s="1"/>
  <c r="AF12" i="2"/>
  <c r="AL15" i="2"/>
  <c r="X16" i="2"/>
  <c r="P39" i="2" s="1"/>
  <c r="L18" i="2"/>
  <c r="H17" i="2" s="1"/>
  <c r="AE18" i="2"/>
  <c r="G60" i="2" s="1"/>
  <c r="G31" i="2"/>
  <c r="E32" i="2"/>
  <c r="C33" i="2"/>
  <c r="L4" i="2"/>
  <c r="AE4" i="2"/>
  <c r="Y6" i="2"/>
  <c r="K7" i="2"/>
  <c r="L11" i="2"/>
  <c r="G32" i="2"/>
  <c r="E33" i="2"/>
  <c r="C34" i="2"/>
  <c r="E65" i="2"/>
  <c r="K10" i="2"/>
  <c r="G33" i="2"/>
  <c r="E34" i="2"/>
  <c r="E46" i="2"/>
  <c r="AG4" i="2"/>
  <c r="Q27" i="2" s="1"/>
  <c r="AA6" i="2"/>
  <c r="S29" i="2" s="1"/>
  <c r="L10" i="2"/>
  <c r="AG11" i="2"/>
  <c r="Q34" i="2" s="1"/>
  <c r="AM14" i="2"/>
  <c r="W37" i="2" s="1"/>
  <c r="AA16" i="2"/>
  <c r="S39" i="2" s="1"/>
  <c r="G34" i="2"/>
  <c r="AM5" i="2"/>
  <c r="W28" i="2" s="1"/>
  <c r="AG7" i="2"/>
  <c r="Q30" i="2" s="1"/>
  <c r="AA9" i="2"/>
  <c r="S32" i="2" s="1"/>
  <c r="X14" i="2"/>
  <c r="P37" i="2" s="1"/>
  <c r="K17" i="2"/>
  <c r="G16" i="2" s="1"/>
  <c r="AD17" i="2"/>
  <c r="V40" i="2" s="1"/>
  <c r="K50" i="2"/>
  <c r="L17" i="2"/>
  <c r="H16" i="2" s="1"/>
  <c r="K16" i="2"/>
  <c r="G15" i="2" s="1"/>
  <c r="I36" i="2"/>
  <c r="AJ7" i="2"/>
  <c r="T30" i="2" s="1"/>
  <c r="K9" i="2"/>
  <c r="AM12" i="2"/>
  <c r="W35" i="2" s="1"/>
  <c r="AA14" i="2"/>
  <c r="S37" i="2" s="1"/>
  <c r="L16" i="2"/>
  <c r="AG17" i="2"/>
  <c r="Q40" i="2" s="1"/>
  <c r="AD9" i="2"/>
  <c r="V32" i="2" s="1"/>
  <c r="E44" i="5" l="1"/>
  <c r="P44" i="5" s="1"/>
  <c r="H47" i="5"/>
  <c r="G60" i="5"/>
  <c r="R60" i="5" s="1"/>
  <c r="R20" i="3"/>
  <c r="M16" i="3"/>
  <c r="P16" i="3"/>
  <c r="L24" i="3"/>
  <c r="N16" i="3"/>
  <c r="T5" i="3"/>
  <c r="Q20" i="3"/>
  <c r="M20" i="3"/>
  <c r="N20" i="3" s="1"/>
  <c r="K39" i="3"/>
  <c r="K41" i="3" s="1"/>
  <c r="M41" i="3" s="1"/>
  <c r="L22" i="3"/>
  <c r="L16" i="3"/>
  <c r="D74" i="5"/>
  <c r="O55" i="5"/>
  <c r="K55" i="5"/>
  <c r="K48" i="5"/>
  <c r="D67" i="5"/>
  <c r="O48" i="5"/>
  <c r="D75" i="5"/>
  <c r="K56" i="5"/>
  <c r="O56" i="5"/>
  <c r="B75" i="5"/>
  <c r="I56" i="5"/>
  <c r="S56" i="5" s="1"/>
  <c r="H56" i="5"/>
  <c r="G56" i="5"/>
  <c r="R56" i="5" s="1"/>
  <c r="E56" i="5"/>
  <c r="P56" i="5" s="1"/>
  <c r="M56" i="5"/>
  <c r="O45" i="5"/>
  <c r="K45" i="5"/>
  <c r="D64" i="5"/>
  <c r="AG63" i="5"/>
  <c r="AK44" i="5"/>
  <c r="AM44" i="5" s="1"/>
  <c r="AG85" i="5"/>
  <c r="AK66" i="5"/>
  <c r="AM66" i="5" s="1"/>
  <c r="O73" i="5"/>
  <c r="D92" i="5"/>
  <c r="K73" i="5"/>
  <c r="N80" i="5"/>
  <c r="J80" i="5"/>
  <c r="C99" i="5"/>
  <c r="F80" i="5"/>
  <c r="Q80" i="5" s="1"/>
  <c r="D66" i="5"/>
  <c r="O47" i="5"/>
  <c r="K47" i="5"/>
  <c r="K44" i="5"/>
  <c r="D63" i="5"/>
  <c r="G63" i="5" s="1"/>
  <c r="R63" i="5" s="1"/>
  <c r="O44" i="5"/>
  <c r="D79" i="5"/>
  <c r="O60" i="5"/>
  <c r="K60" i="5"/>
  <c r="G55" i="5"/>
  <c r="R55" i="5" s="1"/>
  <c r="I67" i="5"/>
  <c r="S67" i="5" s="1"/>
  <c r="B86" i="5"/>
  <c r="M67" i="5"/>
  <c r="G67" i="5"/>
  <c r="R67" i="5" s="1"/>
  <c r="C74" i="5"/>
  <c r="F55" i="5"/>
  <c r="Q55" i="5" s="1"/>
  <c r="N55" i="5"/>
  <c r="J55" i="5"/>
  <c r="C65" i="5"/>
  <c r="J46" i="5"/>
  <c r="F46" i="5"/>
  <c r="Q46" i="5" s="1"/>
  <c r="N46" i="5"/>
  <c r="B69" i="5"/>
  <c r="M50" i="5"/>
  <c r="I50" i="5"/>
  <c r="S50" i="5" s="1"/>
  <c r="H50" i="5"/>
  <c r="G50" i="5"/>
  <c r="R50" i="5" s="1"/>
  <c r="E50" i="5"/>
  <c r="P50" i="5" s="1"/>
  <c r="D119" i="5"/>
  <c r="O100" i="5"/>
  <c r="K100" i="5"/>
  <c r="C78" i="5"/>
  <c r="J59" i="5"/>
  <c r="F59" i="5"/>
  <c r="Q59" i="5" s="1"/>
  <c r="N59" i="5"/>
  <c r="AG73" i="5"/>
  <c r="AK54" i="5"/>
  <c r="AM54" i="5" s="1"/>
  <c r="B93" i="5"/>
  <c r="I74" i="5"/>
  <c r="S74" i="5" s="1"/>
  <c r="M74" i="5"/>
  <c r="AG77" i="5"/>
  <c r="AK58" i="5"/>
  <c r="AM58" i="5" s="1"/>
  <c r="AG79" i="5"/>
  <c r="AK60" i="5"/>
  <c r="AM60" i="5" s="1"/>
  <c r="B82" i="5"/>
  <c r="M63" i="5"/>
  <c r="I63" i="5"/>
  <c r="S63" i="5" s="1"/>
  <c r="I79" i="5"/>
  <c r="S79" i="5" s="1"/>
  <c r="B98" i="5"/>
  <c r="E79" i="5"/>
  <c r="P79" i="5" s="1"/>
  <c r="M79" i="5"/>
  <c r="AG56" i="5"/>
  <c r="AK37" i="5"/>
  <c r="AM37" i="5" s="1"/>
  <c r="C88" i="5"/>
  <c r="F69" i="5"/>
  <c r="Q69" i="5" s="1"/>
  <c r="N69" i="5"/>
  <c r="J69" i="5"/>
  <c r="H59" i="5"/>
  <c r="B78" i="5"/>
  <c r="E59" i="5"/>
  <c r="P59" i="5" s="1"/>
  <c r="I59" i="5"/>
  <c r="S59" i="5" s="1"/>
  <c r="G59" i="5"/>
  <c r="R59" i="5" s="1"/>
  <c r="M59" i="5"/>
  <c r="H55" i="5"/>
  <c r="G48" i="5"/>
  <c r="R48" i="5" s="1"/>
  <c r="AK41" i="5"/>
  <c r="AM41" i="5" s="1"/>
  <c r="AG72" i="5"/>
  <c r="AK53" i="5"/>
  <c r="AM53" i="5" s="1"/>
  <c r="O76" i="5"/>
  <c r="K76" i="5"/>
  <c r="D95" i="5"/>
  <c r="M65" i="5"/>
  <c r="B84" i="5"/>
  <c r="G65" i="5"/>
  <c r="R65" i="5" s="1"/>
  <c r="I65" i="5"/>
  <c r="S65" i="5" s="1"/>
  <c r="AG62" i="5"/>
  <c r="AK43" i="5"/>
  <c r="AM43" i="5" s="1"/>
  <c r="K52" i="5"/>
  <c r="D71" i="5"/>
  <c r="O52" i="5"/>
  <c r="H48" i="5"/>
  <c r="D88" i="5"/>
  <c r="O69" i="5"/>
  <c r="K69" i="5"/>
  <c r="AK45" i="5"/>
  <c r="AM45" i="5" s="1"/>
  <c r="AG64" i="5"/>
  <c r="N60" i="5"/>
  <c r="C79" i="5"/>
  <c r="J60" i="5"/>
  <c r="F60" i="5"/>
  <c r="Q60" i="5" s="1"/>
  <c r="AG69" i="5"/>
  <c r="AK50" i="5"/>
  <c r="AM50" i="5" s="1"/>
  <c r="AG65" i="5"/>
  <c r="AK46" i="5"/>
  <c r="AM46" i="5" s="1"/>
  <c r="G66" i="5"/>
  <c r="R66" i="5" s="1"/>
  <c r="B85" i="5"/>
  <c r="M66" i="5"/>
  <c r="I66" i="5"/>
  <c r="S66" i="5" s="1"/>
  <c r="AG70" i="5"/>
  <c r="AK51" i="5"/>
  <c r="AM51" i="5" s="1"/>
  <c r="M49" i="5"/>
  <c r="I49" i="5"/>
  <c r="S49" i="5" s="1"/>
  <c r="B68" i="5"/>
  <c r="H49" i="5"/>
  <c r="G49" i="5"/>
  <c r="R49" i="5" s="1"/>
  <c r="E49" i="5"/>
  <c r="P49" i="5" s="1"/>
  <c r="J48" i="5"/>
  <c r="C67" i="5"/>
  <c r="N48" i="5"/>
  <c r="F48" i="5"/>
  <c r="Q48" i="5" s="1"/>
  <c r="N68" i="5"/>
  <c r="C87" i="5"/>
  <c r="J68" i="5"/>
  <c r="F68" i="5"/>
  <c r="Q68" i="5" s="1"/>
  <c r="AG48" i="5"/>
  <c r="AK29" i="5"/>
  <c r="AM29" i="5" s="1"/>
  <c r="D70" i="5"/>
  <c r="O51" i="5"/>
  <c r="K51" i="5"/>
  <c r="M45" i="5"/>
  <c r="I45" i="5"/>
  <c r="S45" i="5" s="1"/>
  <c r="H45" i="5"/>
  <c r="G45" i="5"/>
  <c r="R45" i="5" s="1"/>
  <c r="E45" i="5"/>
  <c r="P45" i="5" s="1"/>
  <c r="B64" i="5"/>
  <c r="B73" i="5"/>
  <c r="M54" i="5"/>
  <c r="I54" i="5"/>
  <c r="S54" i="5" s="1"/>
  <c r="H54" i="5"/>
  <c r="G54" i="5"/>
  <c r="R54" i="5" s="1"/>
  <c r="E54" i="5"/>
  <c r="P54" i="5" s="1"/>
  <c r="AK22" i="5"/>
  <c r="AM22" i="5" s="1"/>
  <c r="M80" i="5"/>
  <c r="I80" i="5"/>
  <c r="S80" i="5" s="1"/>
  <c r="H80" i="5"/>
  <c r="B99" i="5"/>
  <c r="E80" i="5"/>
  <c r="P80" i="5" s="1"/>
  <c r="G80" i="5"/>
  <c r="R80" i="5" s="1"/>
  <c r="E47" i="5"/>
  <c r="P47" i="5" s="1"/>
  <c r="O68" i="5"/>
  <c r="D87" i="5"/>
  <c r="K68" i="5"/>
  <c r="J73" i="5"/>
  <c r="C92" i="5"/>
  <c r="N73" i="5"/>
  <c r="F73" i="5"/>
  <c r="Q73" i="5" s="1"/>
  <c r="AG52" i="5"/>
  <c r="AK33" i="5"/>
  <c r="AM33" i="5" s="1"/>
  <c r="G51" i="5"/>
  <c r="R51" i="5" s="1"/>
  <c r="B81" i="5"/>
  <c r="M62" i="5"/>
  <c r="I62" i="5"/>
  <c r="S62" i="5" s="1"/>
  <c r="H62" i="5"/>
  <c r="G62" i="5"/>
  <c r="R62" i="5" s="1"/>
  <c r="E62" i="5"/>
  <c r="P62" i="5" s="1"/>
  <c r="D84" i="5"/>
  <c r="O65" i="5"/>
  <c r="K65" i="5"/>
  <c r="G47" i="5"/>
  <c r="R47" i="5" s="1"/>
  <c r="N45" i="5"/>
  <c r="F45" i="5"/>
  <c r="Q45" i="5" s="1"/>
  <c r="C64" i="5"/>
  <c r="J45" i="5"/>
  <c r="N72" i="5"/>
  <c r="C91" i="5"/>
  <c r="F72" i="5"/>
  <c r="Q72" i="5" s="1"/>
  <c r="J72" i="5"/>
  <c r="AK36" i="5"/>
  <c r="AM36" i="5" s="1"/>
  <c r="H51" i="5"/>
  <c r="N77" i="5"/>
  <c r="J77" i="5"/>
  <c r="C96" i="5"/>
  <c r="F77" i="5"/>
  <c r="Q77" i="5" s="1"/>
  <c r="D78" i="5"/>
  <c r="K59" i="5"/>
  <c r="O59" i="5"/>
  <c r="J56" i="5"/>
  <c r="C75" i="5"/>
  <c r="N56" i="5"/>
  <c r="F56" i="5"/>
  <c r="Q56" i="5" s="1"/>
  <c r="O72" i="5"/>
  <c r="K72" i="5"/>
  <c r="D91" i="5"/>
  <c r="AG74" i="5"/>
  <c r="AK55" i="5"/>
  <c r="AM55" i="5" s="1"/>
  <c r="O77" i="5"/>
  <c r="D96" i="5"/>
  <c r="K77" i="5"/>
  <c r="I52" i="5"/>
  <c r="S52" i="5" s="1"/>
  <c r="H52" i="5"/>
  <c r="G52" i="5"/>
  <c r="R52" i="5" s="1"/>
  <c r="E52" i="5"/>
  <c r="P52" i="5" s="1"/>
  <c r="B71" i="5"/>
  <c r="M52" i="5"/>
  <c r="F47" i="5"/>
  <c r="Q47" i="5" s="1"/>
  <c r="N47" i="5"/>
  <c r="C66" i="5"/>
  <c r="E66" i="5" s="1"/>
  <c r="P66" i="5" s="1"/>
  <c r="J47" i="5"/>
  <c r="J52" i="5"/>
  <c r="C71" i="5"/>
  <c r="N52" i="5"/>
  <c r="F52" i="5"/>
  <c r="Q52" i="5" s="1"/>
  <c r="AG57" i="5"/>
  <c r="AK38" i="5"/>
  <c r="AM38" i="5" s="1"/>
  <c r="M72" i="5"/>
  <c r="I72" i="5"/>
  <c r="S72" i="5" s="1"/>
  <c r="B91" i="5"/>
  <c r="H72" i="5"/>
  <c r="G72" i="5"/>
  <c r="R72" i="5" s="1"/>
  <c r="E72" i="5"/>
  <c r="P72" i="5" s="1"/>
  <c r="AK40" i="5"/>
  <c r="AM40" i="5" s="1"/>
  <c r="AG59" i="5"/>
  <c r="AG42" i="5"/>
  <c r="AK23" i="5"/>
  <c r="AM23" i="5" s="1"/>
  <c r="N76" i="5"/>
  <c r="J76" i="5"/>
  <c r="C95" i="5"/>
  <c r="F76" i="5"/>
  <c r="Q76" i="5" s="1"/>
  <c r="M76" i="5"/>
  <c r="I76" i="5"/>
  <c r="S76" i="5" s="1"/>
  <c r="H76" i="5"/>
  <c r="B95" i="5"/>
  <c r="G76" i="5"/>
  <c r="R76" i="5" s="1"/>
  <c r="E76" i="5"/>
  <c r="P76" i="5" s="1"/>
  <c r="M89" i="5"/>
  <c r="B108" i="5"/>
  <c r="I89" i="5"/>
  <c r="S89" i="5" s="1"/>
  <c r="J44" i="5"/>
  <c r="C63" i="5"/>
  <c r="N44" i="5"/>
  <c r="F44" i="5"/>
  <c r="Q44" i="5" s="1"/>
  <c r="AK49" i="5"/>
  <c r="AM49" i="5" s="1"/>
  <c r="AG68" i="5"/>
  <c r="O80" i="5"/>
  <c r="K80" i="5"/>
  <c r="D99" i="5"/>
  <c r="B77" i="5"/>
  <c r="M58" i="5"/>
  <c r="I58" i="5"/>
  <c r="S58" i="5" s="1"/>
  <c r="H58" i="5"/>
  <c r="G58" i="5"/>
  <c r="R58" i="5" s="1"/>
  <c r="E58" i="5"/>
  <c r="P58" i="5" s="1"/>
  <c r="C81" i="5"/>
  <c r="N62" i="5"/>
  <c r="J62" i="5"/>
  <c r="F62" i="5"/>
  <c r="Q62" i="5" s="1"/>
  <c r="F51" i="5"/>
  <c r="Q51" i="5" s="1"/>
  <c r="N51" i="5"/>
  <c r="C70" i="5"/>
  <c r="J51" i="5"/>
  <c r="M16" i="4"/>
  <c r="F26" i="4"/>
  <c r="M14" i="4"/>
  <c r="D26" i="4"/>
  <c r="M15" i="4"/>
  <c r="E26" i="4"/>
  <c r="H24" i="4"/>
  <c r="M13" i="4"/>
  <c r="C26" i="4"/>
  <c r="E31" i="4" s="1"/>
  <c r="G26" i="4"/>
  <c r="M17" i="4"/>
  <c r="I26" i="4"/>
  <c r="M19" i="4"/>
  <c r="Y19" i="3"/>
  <c r="AA19" i="3" s="1"/>
  <c r="Y7" i="3"/>
  <c r="AA7" i="3" s="1"/>
  <c r="Y5" i="3"/>
  <c r="AA5" i="3" s="1"/>
  <c r="T2" i="3" a="1"/>
  <c r="T2" i="3" s="1"/>
  <c r="T8" i="3"/>
  <c r="T6" i="3"/>
  <c r="T4" i="3"/>
  <c r="T3" i="3"/>
  <c r="L18" i="3"/>
  <c r="K16" i="3"/>
  <c r="M21" i="3"/>
  <c r="N21" i="3" s="1"/>
  <c r="R21" i="3"/>
  <c r="Q21" i="3"/>
  <c r="R22" i="3"/>
  <c r="Q22" i="3"/>
  <c r="M22" i="3"/>
  <c r="N22" i="3" s="1"/>
  <c r="R24" i="3"/>
  <c r="Q24" i="3"/>
  <c r="M24" i="3"/>
  <c r="N24" i="3" s="1"/>
  <c r="T18" i="3"/>
  <c r="Y10" i="3" s="1"/>
  <c r="T9" i="3"/>
  <c r="Y9" i="3" s="1"/>
  <c r="AA9" i="3" s="1"/>
  <c r="R23" i="3"/>
  <c r="Q23" i="3"/>
  <c r="M23" i="3"/>
  <c r="N23" i="3" s="1"/>
  <c r="R19" i="3"/>
  <c r="Q19" i="3"/>
  <c r="M19" i="3"/>
  <c r="N19" i="3" s="1"/>
  <c r="G72" i="2"/>
  <c r="M50" i="2"/>
  <c r="E71" i="2"/>
  <c r="K49" i="2"/>
  <c r="X27" i="2"/>
  <c r="AN15" i="2"/>
  <c r="G76" i="2" s="1"/>
  <c r="AM15" i="2"/>
  <c r="W38" i="2" s="1"/>
  <c r="E47" i="2"/>
  <c r="K36" i="2"/>
  <c r="M43" i="2"/>
  <c r="G65" i="2"/>
  <c r="AN9" i="2"/>
  <c r="AM9" i="2"/>
  <c r="W32" i="2" s="1"/>
  <c r="G50" i="2"/>
  <c r="M39" i="2"/>
  <c r="AK15" i="2"/>
  <c r="E76" i="2" s="1"/>
  <c r="AJ15" i="2"/>
  <c r="T38" i="2" s="1"/>
  <c r="Y38" i="2" s="1"/>
  <c r="X31" i="2"/>
  <c r="X36" i="2"/>
  <c r="AH12" i="2"/>
  <c r="C73" i="2" s="1"/>
  <c r="AG12" i="2"/>
  <c r="Q35" i="2" s="1"/>
  <c r="AK14" i="2"/>
  <c r="E75" i="2" s="1"/>
  <c r="AJ14" i="2"/>
  <c r="T37" i="2" s="1"/>
  <c r="AK5" i="2"/>
  <c r="AJ5" i="2"/>
  <c r="T28" i="2" s="1"/>
  <c r="Y28" i="2" s="1"/>
  <c r="AK16" i="2"/>
  <c r="E77" i="2" s="1"/>
  <c r="AJ16" i="2"/>
  <c r="T39" i="2" s="1"/>
  <c r="Y39" i="2" s="1"/>
  <c r="X30" i="2"/>
  <c r="C67" i="2"/>
  <c r="I45" i="2"/>
  <c r="H15" i="2"/>
  <c r="I37" i="2"/>
  <c r="C48" i="2"/>
  <c r="AN17" i="2"/>
  <c r="G78" i="2" s="1"/>
  <c r="AM17" i="2"/>
  <c r="W40" i="2" s="1"/>
  <c r="Y40" i="2" s="1"/>
  <c r="X34" i="2"/>
  <c r="G69" i="2"/>
  <c r="M47" i="2"/>
  <c r="AK9" i="2"/>
  <c r="AJ9" i="2"/>
  <c r="T32" i="2" s="1"/>
  <c r="Y32" i="2" s="1"/>
  <c r="M35" i="2"/>
  <c r="G46" i="2"/>
  <c r="AH14" i="2"/>
  <c r="C75" i="2" s="1"/>
  <c r="AG14" i="2"/>
  <c r="Q37" i="2" s="1"/>
  <c r="Y37" i="2" s="1"/>
  <c r="X28" i="2"/>
  <c r="AK6" i="2"/>
  <c r="AJ6" i="2"/>
  <c r="T29" i="2" s="1"/>
  <c r="Y29" i="2" s="1"/>
  <c r="I44" i="2"/>
  <c r="C66" i="2"/>
  <c r="X29" i="2"/>
  <c r="X33" i="2"/>
  <c r="H63" i="5" l="1"/>
  <c r="C115" i="5"/>
  <c r="N96" i="5"/>
  <c r="J96" i="5"/>
  <c r="F96" i="5"/>
  <c r="Q96" i="5" s="1"/>
  <c r="AG83" i="5"/>
  <c r="AK64" i="5"/>
  <c r="AM64" i="5" s="1"/>
  <c r="AG92" i="5"/>
  <c r="AK73" i="5"/>
  <c r="AM73" i="5" s="1"/>
  <c r="K79" i="5"/>
  <c r="D98" i="5"/>
  <c r="G98" i="5" s="1"/>
  <c r="R98" i="5" s="1"/>
  <c r="O79" i="5"/>
  <c r="M73" i="5"/>
  <c r="B92" i="5"/>
  <c r="I73" i="5"/>
  <c r="S73" i="5" s="1"/>
  <c r="H73" i="5"/>
  <c r="G73" i="5"/>
  <c r="R73" i="5" s="1"/>
  <c r="E73" i="5"/>
  <c r="P73" i="5" s="1"/>
  <c r="D114" i="5"/>
  <c r="K95" i="5"/>
  <c r="O95" i="5"/>
  <c r="E63" i="5"/>
  <c r="P63" i="5" s="1"/>
  <c r="C84" i="5"/>
  <c r="F65" i="5"/>
  <c r="Q65" i="5" s="1"/>
  <c r="N65" i="5"/>
  <c r="J65" i="5"/>
  <c r="AG82" i="5"/>
  <c r="AK63" i="5"/>
  <c r="AM63" i="5" s="1"/>
  <c r="J71" i="5"/>
  <c r="C90" i="5"/>
  <c r="N71" i="5"/>
  <c r="F71" i="5"/>
  <c r="Q71" i="5" s="1"/>
  <c r="AG61" i="5"/>
  <c r="AK42" i="5"/>
  <c r="AM42" i="5" s="1"/>
  <c r="AG93" i="5"/>
  <c r="AK74" i="5"/>
  <c r="AM74" i="5" s="1"/>
  <c r="K87" i="5"/>
  <c r="O87" i="5"/>
  <c r="D106" i="5"/>
  <c r="I64" i="5"/>
  <c r="S64" i="5" s="1"/>
  <c r="B83" i="5"/>
  <c r="M64" i="5"/>
  <c r="H64" i="5"/>
  <c r="G64" i="5"/>
  <c r="R64" i="5" s="1"/>
  <c r="E64" i="5"/>
  <c r="P64" i="5" s="1"/>
  <c r="B101" i="5"/>
  <c r="M82" i="5"/>
  <c r="I82" i="5"/>
  <c r="S82" i="5" s="1"/>
  <c r="D82" i="5"/>
  <c r="O63" i="5"/>
  <c r="K63" i="5"/>
  <c r="O64" i="5"/>
  <c r="D83" i="5"/>
  <c r="K64" i="5"/>
  <c r="O84" i="5"/>
  <c r="D103" i="5"/>
  <c r="K84" i="5"/>
  <c r="J67" i="5"/>
  <c r="C86" i="5"/>
  <c r="N67" i="5"/>
  <c r="F67" i="5"/>
  <c r="Q67" i="5" s="1"/>
  <c r="M85" i="5"/>
  <c r="I85" i="5"/>
  <c r="S85" i="5" s="1"/>
  <c r="B104" i="5"/>
  <c r="D93" i="5"/>
  <c r="O74" i="5"/>
  <c r="K74" i="5"/>
  <c r="C85" i="5"/>
  <c r="F66" i="5"/>
  <c r="Q66" i="5" s="1"/>
  <c r="N66" i="5"/>
  <c r="J66" i="5"/>
  <c r="K91" i="5"/>
  <c r="D110" i="5"/>
  <c r="O91" i="5"/>
  <c r="O88" i="5"/>
  <c r="K88" i="5"/>
  <c r="D107" i="5"/>
  <c r="N88" i="5"/>
  <c r="J88" i="5"/>
  <c r="F88" i="5"/>
  <c r="Q88" i="5" s="1"/>
  <c r="C107" i="5"/>
  <c r="C97" i="5"/>
  <c r="F78" i="5"/>
  <c r="Q78" i="5" s="1"/>
  <c r="N78" i="5"/>
  <c r="J78" i="5"/>
  <c r="M77" i="5"/>
  <c r="B96" i="5"/>
  <c r="I77" i="5"/>
  <c r="S77" i="5" s="1"/>
  <c r="H77" i="5"/>
  <c r="G77" i="5"/>
  <c r="R77" i="5" s="1"/>
  <c r="E77" i="5"/>
  <c r="P77" i="5" s="1"/>
  <c r="M108" i="5"/>
  <c r="B127" i="5"/>
  <c r="I108" i="5"/>
  <c r="S108" i="5" s="1"/>
  <c r="AG78" i="5"/>
  <c r="AK59" i="5"/>
  <c r="AM59" i="5" s="1"/>
  <c r="AG91" i="5"/>
  <c r="AK72" i="5"/>
  <c r="AM72" i="5" s="1"/>
  <c r="AG98" i="5"/>
  <c r="AK79" i="5"/>
  <c r="AM79" i="5" s="1"/>
  <c r="C93" i="5"/>
  <c r="F74" i="5"/>
  <c r="Q74" i="5" s="1"/>
  <c r="N74" i="5"/>
  <c r="J74" i="5"/>
  <c r="AG84" i="5"/>
  <c r="AK65" i="5"/>
  <c r="AM65" i="5" s="1"/>
  <c r="AG75" i="5"/>
  <c r="AK56" i="5"/>
  <c r="AM56" i="5" s="1"/>
  <c r="D85" i="5"/>
  <c r="G85" i="5" s="1"/>
  <c r="R85" i="5" s="1"/>
  <c r="O66" i="5"/>
  <c r="K66" i="5"/>
  <c r="C89" i="5"/>
  <c r="F70" i="5"/>
  <c r="Q70" i="5" s="1"/>
  <c r="N70" i="5"/>
  <c r="J70" i="5"/>
  <c r="H70" i="5"/>
  <c r="E70" i="5"/>
  <c r="P70" i="5" s="1"/>
  <c r="B118" i="5"/>
  <c r="I99" i="5"/>
  <c r="S99" i="5" s="1"/>
  <c r="H99" i="5"/>
  <c r="G99" i="5"/>
  <c r="R99" i="5" s="1"/>
  <c r="E99" i="5"/>
  <c r="P99" i="5" s="1"/>
  <c r="M99" i="5"/>
  <c r="K71" i="5"/>
  <c r="D90" i="5"/>
  <c r="O71" i="5"/>
  <c r="AG96" i="5"/>
  <c r="AK77" i="5"/>
  <c r="AM77" i="5" s="1"/>
  <c r="K119" i="5"/>
  <c r="D138" i="5"/>
  <c r="O119" i="5"/>
  <c r="D118" i="5"/>
  <c r="K99" i="5"/>
  <c r="O99" i="5"/>
  <c r="I71" i="5"/>
  <c r="S71" i="5" s="1"/>
  <c r="H71" i="5"/>
  <c r="G71" i="5"/>
  <c r="R71" i="5" s="1"/>
  <c r="B90" i="5"/>
  <c r="E71" i="5"/>
  <c r="P71" i="5" s="1"/>
  <c r="M71" i="5"/>
  <c r="M68" i="5"/>
  <c r="I68" i="5"/>
  <c r="S68" i="5" s="1"/>
  <c r="B87" i="5"/>
  <c r="H68" i="5"/>
  <c r="G68" i="5"/>
  <c r="R68" i="5" s="1"/>
  <c r="E68" i="5"/>
  <c r="P68" i="5" s="1"/>
  <c r="AG88" i="5"/>
  <c r="AK69" i="5"/>
  <c r="AM69" i="5" s="1"/>
  <c r="E67" i="5"/>
  <c r="P67" i="5" s="1"/>
  <c r="C118" i="5"/>
  <c r="J99" i="5"/>
  <c r="F99" i="5"/>
  <c r="Q99" i="5" s="1"/>
  <c r="N99" i="5"/>
  <c r="B114" i="5"/>
  <c r="I95" i="5"/>
  <c r="S95" i="5" s="1"/>
  <c r="H95" i="5"/>
  <c r="G95" i="5"/>
  <c r="R95" i="5" s="1"/>
  <c r="E95" i="5"/>
  <c r="P95" i="5" s="1"/>
  <c r="M95" i="5"/>
  <c r="J75" i="5"/>
  <c r="C94" i="5"/>
  <c r="F75" i="5"/>
  <c r="Q75" i="5" s="1"/>
  <c r="N75" i="5"/>
  <c r="B100" i="5"/>
  <c r="M81" i="5"/>
  <c r="I81" i="5"/>
  <c r="S81" i="5" s="1"/>
  <c r="H81" i="5"/>
  <c r="G81" i="5"/>
  <c r="R81" i="5" s="1"/>
  <c r="E81" i="5"/>
  <c r="P81" i="5" s="1"/>
  <c r="B105" i="5"/>
  <c r="E86" i="5"/>
  <c r="P86" i="5" s="1"/>
  <c r="M86" i="5"/>
  <c r="I86" i="5"/>
  <c r="S86" i="5" s="1"/>
  <c r="AG87" i="5"/>
  <c r="AK68" i="5"/>
  <c r="AM68" i="5" s="1"/>
  <c r="B110" i="5"/>
  <c r="I91" i="5"/>
  <c r="S91" i="5" s="1"/>
  <c r="H91" i="5"/>
  <c r="G91" i="5"/>
  <c r="R91" i="5" s="1"/>
  <c r="E91" i="5"/>
  <c r="P91" i="5" s="1"/>
  <c r="M91" i="5"/>
  <c r="J91" i="5"/>
  <c r="C110" i="5"/>
  <c r="F91" i="5"/>
  <c r="Q91" i="5" s="1"/>
  <c r="N91" i="5"/>
  <c r="D89" i="5"/>
  <c r="O70" i="5"/>
  <c r="K70" i="5"/>
  <c r="G70" i="5"/>
  <c r="R70" i="5" s="1"/>
  <c r="AG81" i="5"/>
  <c r="AK62" i="5"/>
  <c r="AM62" i="5" s="1"/>
  <c r="B117" i="5"/>
  <c r="M98" i="5"/>
  <c r="I98" i="5"/>
  <c r="S98" i="5" s="1"/>
  <c r="H67" i="5"/>
  <c r="I75" i="5"/>
  <c r="S75" i="5" s="1"/>
  <c r="H75" i="5"/>
  <c r="G75" i="5"/>
  <c r="R75" i="5" s="1"/>
  <c r="B94" i="5"/>
  <c r="E75" i="5"/>
  <c r="P75" i="5" s="1"/>
  <c r="M75" i="5"/>
  <c r="H65" i="5"/>
  <c r="G79" i="5"/>
  <c r="R79" i="5" s="1"/>
  <c r="E74" i="5"/>
  <c r="P74" i="5" s="1"/>
  <c r="AG71" i="5"/>
  <c r="AK52" i="5"/>
  <c r="AM52" i="5" s="1"/>
  <c r="AK48" i="5"/>
  <c r="AM48" i="5" s="1"/>
  <c r="AG67" i="5"/>
  <c r="J79" i="5"/>
  <c r="C98" i="5"/>
  <c r="H98" i="5" s="1"/>
  <c r="F79" i="5"/>
  <c r="Q79" i="5" s="1"/>
  <c r="N79" i="5"/>
  <c r="H79" i="5"/>
  <c r="B112" i="5"/>
  <c r="M93" i="5"/>
  <c r="I93" i="5"/>
  <c r="S93" i="5" s="1"/>
  <c r="H93" i="5"/>
  <c r="G93" i="5"/>
  <c r="R93" i="5" s="1"/>
  <c r="E93" i="5"/>
  <c r="P93" i="5" s="1"/>
  <c r="O92" i="5"/>
  <c r="D111" i="5"/>
  <c r="K92" i="5"/>
  <c r="D97" i="5"/>
  <c r="O78" i="5"/>
  <c r="K78" i="5"/>
  <c r="N64" i="5"/>
  <c r="J64" i="5"/>
  <c r="F64" i="5"/>
  <c r="Q64" i="5" s="1"/>
  <c r="C83" i="5"/>
  <c r="AG89" i="5"/>
  <c r="AK70" i="5"/>
  <c r="AM70" i="5" s="1"/>
  <c r="E65" i="5"/>
  <c r="P65" i="5" s="1"/>
  <c r="G74" i="5"/>
  <c r="R74" i="5" s="1"/>
  <c r="M69" i="5"/>
  <c r="B88" i="5"/>
  <c r="G69" i="5"/>
  <c r="R69" i="5" s="1"/>
  <c r="E69" i="5"/>
  <c r="P69" i="5" s="1"/>
  <c r="I69" i="5"/>
  <c r="S69" i="5" s="1"/>
  <c r="H69" i="5"/>
  <c r="K75" i="5"/>
  <c r="D94" i="5"/>
  <c r="O75" i="5"/>
  <c r="J95" i="5"/>
  <c r="F95" i="5"/>
  <c r="Q95" i="5" s="1"/>
  <c r="C114" i="5"/>
  <c r="N95" i="5"/>
  <c r="AG76" i="5"/>
  <c r="AK57" i="5"/>
  <c r="AM57" i="5" s="1"/>
  <c r="H74" i="5"/>
  <c r="N81" i="5"/>
  <c r="J81" i="5"/>
  <c r="F81" i="5"/>
  <c r="Q81" i="5" s="1"/>
  <c r="C100" i="5"/>
  <c r="C82" i="5"/>
  <c r="F63" i="5"/>
  <c r="Q63" i="5" s="1"/>
  <c r="N63" i="5"/>
  <c r="J63" i="5"/>
  <c r="D115" i="5"/>
  <c r="O96" i="5"/>
  <c r="K96" i="5"/>
  <c r="C111" i="5"/>
  <c r="N92" i="5"/>
  <c r="J92" i="5"/>
  <c r="F92" i="5"/>
  <c r="Q92" i="5" s="1"/>
  <c r="J87" i="5"/>
  <c r="F87" i="5"/>
  <c r="Q87" i="5" s="1"/>
  <c r="N87" i="5"/>
  <c r="C106" i="5"/>
  <c r="H66" i="5"/>
  <c r="M84" i="5"/>
  <c r="B103" i="5"/>
  <c r="I84" i="5"/>
  <c r="S84" i="5" s="1"/>
  <c r="H84" i="5"/>
  <c r="E84" i="5"/>
  <c r="P84" i="5" s="1"/>
  <c r="G84" i="5"/>
  <c r="R84" i="5" s="1"/>
  <c r="H78" i="5"/>
  <c r="G78" i="5"/>
  <c r="R78" i="5" s="1"/>
  <c r="B97" i="5"/>
  <c r="E78" i="5"/>
  <c r="P78" i="5" s="1"/>
  <c r="I78" i="5"/>
  <c r="S78" i="5" s="1"/>
  <c r="M78" i="5"/>
  <c r="AK85" i="5"/>
  <c r="AM85" i="5" s="1"/>
  <c r="AG104" i="5"/>
  <c r="K67" i="5"/>
  <c r="D86" i="5"/>
  <c r="O67" i="5"/>
  <c r="H26" i="4"/>
  <c r="Q2" i="4"/>
  <c r="Q4" i="4" s="1"/>
  <c r="S19" i="4" s="1"/>
  <c r="M18" i="4"/>
  <c r="S15" i="4"/>
  <c r="R15" i="4"/>
  <c r="N14" i="4"/>
  <c r="O14" i="4" s="1"/>
  <c r="E30" i="4"/>
  <c r="AK2" i="3"/>
  <c r="AM2" i="3" s="1"/>
  <c r="AK19" i="3"/>
  <c r="AM19" i="3" s="1"/>
  <c r="AK6" i="3"/>
  <c r="AM6" i="3" s="1"/>
  <c r="AK4" i="3"/>
  <c r="AM4" i="3" s="1"/>
  <c r="AK3" i="3"/>
  <c r="AM3" i="3" s="1"/>
  <c r="AK22" i="3"/>
  <c r="AM22" i="3" s="1"/>
  <c r="AK8" i="3"/>
  <c r="AM8" i="3" s="1"/>
  <c r="AK12" i="3"/>
  <c r="AM12" i="3" s="1"/>
  <c r="AK9" i="3"/>
  <c r="AM9" i="3" s="1"/>
  <c r="AK7" i="3"/>
  <c r="AM7" i="3" s="1"/>
  <c r="AK5" i="3"/>
  <c r="AM5" i="3" s="1"/>
  <c r="AK15" i="3"/>
  <c r="AM15" i="3" s="1"/>
  <c r="N48" i="3"/>
  <c r="AK32" i="3"/>
  <c r="AM32" i="3" s="1"/>
  <c r="AK13" i="3"/>
  <c r="AM13" i="3" s="1"/>
  <c r="N52" i="3"/>
  <c r="AK62" i="3"/>
  <c r="AM62" i="3" s="1"/>
  <c r="AK37" i="3"/>
  <c r="AM37" i="3" s="1"/>
  <c r="AK59" i="3"/>
  <c r="AM59" i="3" s="1"/>
  <c r="AK11" i="3"/>
  <c r="AM11" i="3" s="1"/>
  <c r="N50" i="3"/>
  <c r="AK33" i="3"/>
  <c r="AM33" i="3" s="1"/>
  <c r="AK36" i="3"/>
  <c r="AM36" i="3" s="1"/>
  <c r="AK64" i="3"/>
  <c r="AM64" i="3" s="1"/>
  <c r="AK57" i="3"/>
  <c r="AM57" i="3" s="1"/>
  <c r="AK14" i="3"/>
  <c r="AM14" i="3" s="1"/>
  <c r="AK56" i="3"/>
  <c r="AM56" i="3" s="1"/>
  <c r="AK20" i="3"/>
  <c r="AM20" i="3" s="1"/>
  <c r="AK47" i="3"/>
  <c r="AM47" i="3" s="1"/>
  <c r="AK67" i="3"/>
  <c r="AM67" i="3" s="1"/>
  <c r="AK42" i="3"/>
  <c r="AM42" i="3" s="1"/>
  <c r="AK70" i="3"/>
  <c r="AM70" i="3" s="1"/>
  <c r="AK49" i="3"/>
  <c r="AM49" i="3" s="1"/>
  <c r="AK60" i="3"/>
  <c r="AM60" i="3" s="1"/>
  <c r="AK27" i="3"/>
  <c r="AM27" i="3" s="1"/>
  <c r="AK51" i="3"/>
  <c r="AM51" i="3" s="1"/>
  <c r="AK29" i="3"/>
  <c r="AM29" i="3" s="1"/>
  <c r="AK66" i="3"/>
  <c r="AM66" i="3" s="1"/>
  <c r="AK54" i="3"/>
  <c r="AM54" i="3" s="1"/>
  <c r="AK34" i="3"/>
  <c r="AM34" i="3" s="1"/>
  <c r="AK35" i="3"/>
  <c r="AM35" i="3" s="1"/>
  <c r="AK46" i="3"/>
  <c r="AM46" i="3" s="1"/>
  <c r="AK50" i="3"/>
  <c r="AM50" i="3" s="1"/>
  <c r="AK41" i="3"/>
  <c r="AM41" i="3" s="1"/>
  <c r="AK53" i="3"/>
  <c r="AM53" i="3" s="1"/>
  <c r="AK31" i="3"/>
  <c r="AM31" i="3" s="1"/>
  <c r="AK61" i="3"/>
  <c r="AM61" i="3" s="1"/>
  <c r="AK39" i="3"/>
  <c r="AM39" i="3" s="1"/>
  <c r="AK73" i="3"/>
  <c r="AM73" i="3" s="1"/>
  <c r="AK68" i="3"/>
  <c r="AM68" i="3" s="1"/>
  <c r="AK44" i="3"/>
  <c r="AM44" i="3" s="1"/>
  <c r="AK18" i="3"/>
  <c r="AM18" i="3" s="1"/>
  <c r="AK16" i="3"/>
  <c r="AM16" i="3" s="1"/>
  <c r="AK28" i="3"/>
  <c r="AM28" i="3" s="1"/>
  <c r="AK24" i="3"/>
  <c r="AM24" i="3" s="1"/>
  <c r="AK45" i="3"/>
  <c r="AM45" i="3" s="1"/>
  <c r="N47" i="3"/>
  <c r="AK48" i="3"/>
  <c r="AM48" i="3" s="1"/>
  <c r="AK40" i="3"/>
  <c r="AM40" i="3" s="1"/>
  <c r="AK10" i="3"/>
  <c r="AM10" i="3" s="1"/>
  <c r="N51" i="3"/>
  <c r="AK52" i="3"/>
  <c r="AM52" i="3" s="1"/>
  <c r="AK55" i="3"/>
  <c r="AM55" i="3" s="1"/>
  <c r="AK38" i="3"/>
  <c r="AM38" i="3" s="1"/>
  <c r="AK69" i="3"/>
  <c r="AM69" i="3" s="1"/>
  <c r="AK43" i="3"/>
  <c r="AM43" i="3" s="1"/>
  <c r="AK63" i="3"/>
  <c r="AM63" i="3" s="1"/>
  <c r="AK30" i="3"/>
  <c r="AM30" i="3" s="1"/>
  <c r="N46" i="3"/>
  <c r="T69" i="3" s="1"/>
  <c r="AK25" i="3"/>
  <c r="AM25" i="3" s="1"/>
  <c r="AK65" i="3"/>
  <c r="AM65" i="3" s="1"/>
  <c r="AK71" i="3"/>
  <c r="AM71" i="3" s="1"/>
  <c r="AK21" i="3"/>
  <c r="AM21" i="3" s="1"/>
  <c r="N49" i="3"/>
  <c r="AK17" i="3"/>
  <c r="AM17" i="3" s="1"/>
  <c r="AK72" i="3"/>
  <c r="AM72" i="3" s="1"/>
  <c r="AK58" i="3"/>
  <c r="AM58" i="3" s="1"/>
  <c r="AK26" i="3"/>
  <c r="AM26" i="3" s="1"/>
  <c r="N53" i="3"/>
  <c r="AK23" i="3"/>
  <c r="AM23" i="3" s="1"/>
  <c r="R18" i="3"/>
  <c r="Q18" i="3"/>
  <c r="M18" i="3"/>
  <c r="N18" i="3" s="1"/>
  <c r="Y16" i="3"/>
  <c r="AA16" i="3" s="1"/>
  <c r="Y3" i="3"/>
  <c r="Y17" i="3"/>
  <c r="AA17" i="3" s="1"/>
  <c r="Y4" i="3"/>
  <c r="AA4" i="3" s="1"/>
  <c r="Y6" i="3"/>
  <c r="AA6" i="3" s="1"/>
  <c r="Y18" i="3"/>
  <c r="AA18" i="3" s="1"/>
  <c r="Y20" i="3"/>
  <c r="AA20" i="3" s="1"/>
  <c r="Y8" i="3"/>
  <c r="AA8" i="3" s="1"/>
  <c r="U18" i="3"/>
  <c r="Y22" i="3" s="1"/>
  <c r="Y21" i="3"/>
  <c r="Y35" i="2"/>
  <c r="X35" i="2"/>
  <c r="X32" i="2"/>
  <c r="E67" i="2"/>
  <c r="K45" i="2"/>
  <c r="X40" i="2"/>
  <c r="X38" i="2"/>
  <c r="X37" i="2"/>
  <c r="X39" i="2"/>
  <c r="M48" i="2"/>
  <c r="G70" i="2"/>
  <c r="K48" i="2"/>
  <c r="E70" i="2"/>
  <c r="E66" i="2"/>
  <c r="K44" i="2"/>
  <c r="H85" i="5" l="1"/>
  <c r="AN23" i="3"/>
  <c r="AN39" i="3"/>
  <c r="AN70" i="3"/>
  <c r="AN38" i="3"/>
  <c r="Y23" i="3"/>
  <c r="AG115" i="5"/>
  <c r="AK96" i="5"/>
  <c r="AM96" i="5" s="1"/>
  <c r="F82" i="5"/>
  <c r="Q82" i="5" s="1"/>
  <c r="C101" i="5"/>
  <c r="N82" i="5"/>
  <c r="J82" i="5"/>
  <c r="J83" i="5"/>
  <c r="F83" i="5"/>
  <c r="Q83" i="5" s="1"/>
  <c r="C102" i="5"/>
  <c r="N83" i="5"/>
  <c r="I114" i="5"/>
  <c r="S114" i="5" s="1"/>
  <c r="H114" i="5"/>
  <c r="G114" i="5"/>
  <c r="R114" i="5" s="1"/>
  <c r="B133" i="5"/>
  <c r="E114" i="5"/>
  <c r="P114" i="5" s="1"/>
  <c r="M114" i="5"/>
  <c r="AK82" i="5"/>
  <c r="AM82" i="5" s="1"/>
  <c r="AG101" i="5"/>
  <c r="I105" i="5"/>
  <c r="S105" i="5" s="1"/>
  <c r="B124" i="5"/>
  <c r="M105" i="5"/>
  <c r="AG123" i="5"/>
  <c r="AK104" i="5"/>
  <c r="AM104" i="5" s="1"/>
  <c r="J100" i="5"/>
  <c r="C119" i="5"/>
  <c r="N100" i="5"/>
  <c r="F100" i="5"/>
  <c r="Q100" i="5" s="1"/>
  <c r="E98" i="5"/>
  <c r="P98" i="5" s="1"/>
  <c r="B146" i="5"/>
  <c r="M127" i="5"/>
  <c r="I127" i="5"/>
  <c r="S127" i="5" s="1"/>
  <c r="D112" i="5"/>
  <c r="G112" i="5" s="1"/>
  <c r="R112" i="5" s="1"/>
  <c r="O93" i="5"/>
  <c r="K93" i="5"/>
  <c r="B102" i="5"/>
  <c r="I83" i="5"/>
  <c r="S83" i="5" s="1"/>
  <c r="H83" i="5"/>
  <c r="G83" i="5"/>
  <c r="R83" i="5" s="1"/>
  <c r="E83" i="5"/>
  <c r="P83" i="5" s="1"/>
  <c r="M83" i="5"/>
  <c r="D105" i="5"/>
  <c r="G105" i="5" s="1"/>
  <c r="R105" i="5" s="1"/>
  <c r="O86" i="5"/>
  <c r="K86" i="5"/>
  <c r="C125" i="5"/>
  <c r="F106" i="5"/>
  <c r="Q106" i="5" s="1"/>
  <c r="N106" i="5"/>
  <c r="J106" i="5"/>
  <c r="N89" i="5"/>
  <c r="C108" i="5"/>
  <c r="J89" i="5"/>
  <c r="F89" i="5"/>
  <c r="Q89" i="5" s="1"/>
  <c r="H89" i="5"/>
  <c r="E89" i="5"/>
  <c r="P89" i="5" s="1"/>
  <c r="E85" i="5"/>
  <c r="P85" i="5" s="1"/>
  <c r="K83" i="5"/>
  <c r="D102" i="5"/>
  <c r="O83" i="5"/>
  <c r="I103" i="5"/>
  <c r="S103" i="5" s="1"/>
  <c r="B122" i="5"/>
  <c r="G103" i="5"/>
  <c r="R103" i="5" s="1"/>
  <c r="M103" i="5"/>
  <c r="M92" i="5"/>
  <c r="B111" i="5"/>
  <c r="I92" i="5"/>
  <c r="S92" i="5" s="1"/>
  <c r="H92" i="5"/>
  <c r="G92" i="5"/>
  <c r="R92" i="5" s="1"/>
  <c r="E92" i="5"/>
  <c r="P92" i="5" s="1"/>
  <c r="J107" i="5"/>
  <c r="C126" i="5"/>
  <c r="F107" i="5"/>
  <c r="Q107" i="5" s="1"/>
  <c r="N107" i="5"/>
  <c r="D113" i="5"/>
  <c r="O94" i="5"/>
  <c r="K94" i="5"/>
  <c r="M112" i="5"/>
  <c r="I112" i="5"/>
  <c r="S112" i="5" s="1"/>
  <c r="B131" i="5"/>
  <c r="B109" i="5"/>
  <c r="H90" i="5"/>
  <c r="G90" i="5"/>
  <c r="R90" i="5" s="1"/>
  <c r="E90" i="5"/>
  <c r="P90" i="5" s="1"/>
  <c r="M90" i="5"/>
  <c r="I90" i="5"/>
  <c r="S90" i="5" s="1"/>
  <c r="D109" i="5"/>
  <c r="O90" i="5"/>
  <c r="K90" i="5"/>
  <c r="C112" i="5"/>
  <c r="H112" i="5" s="1"/>
  <c r="N93" i="5"/>
  <c r="J93" i="5"/>
  <c r="F93" i="5"/>
  <c r="Q93" i="5" s="1"/>
  <c r="M104" i="5"/>
  <c r="B123" i="5"/>
  <c r="I104" i="5"/>
  <c r="S104" i="5" s="1"/>
  <c r="D125" i="5"/>
  <c r="O106" i="5"/>
  <c r="K106" i="5"/>
  <c r="D117" i="5"/>
  <c r="O98" i="5"/>
  <c r="K98" i="5"/>
  <c r="M117" i="5"/>
  <c r="I117" i="5"/>
  <c r="S117" i="5" s="1"/>
  <c r="H117" i="5"/>
  <c r="B136" i="5"/>
  <c r="I110" i="5"/>
  <c r="S110" i="5" s="1"/>
  <c r="H110" i="5"/>
  <c r="G110" i="5"/>
  <c r="R110" i="5" s="1"/>
  <c r="B129" i="5"/>
  <c r="E110" i="5"/>
  <c r="P110" i="5" s="1"/>
  <c r="M110" i="5"/>
  <c r="K107" i="5"/>
  <c r="D126" i="5"/>
  <c r="O107" i="5"/>
  <c r="N84" i="5"/>
  <c r="C103" i="5"/>
  <c r="J84" i="5"/>
  <c r="F84" i="5"/>
  <c r="Q84" i="5" s="1"/>
  <c r="C137" i="5"/>
  <c r="F118" i="5"/>
  <c r="Q118" i="5" s="1"/>
  <c r="N118" i="5"/>
  <c r="J118" i="5"/>
  <c r="AG117" i="5"/>
  <c r="AK98" i="5"/>
  <c r="AM98" i="5" s="1"/>
  <c r="C133" i="5"/>
  <c r="F114" i="5"/>
  <c r="Q114" i="5" s="1"/>
  <c r="N114" i="5"/>
  <c r="J114" i="5"/>
  <c r="D116" i="5"/>
  <c r="O97" i="5"/>
  <c r="K97" i="5"/>
  <c r="AG100" i="5"/>
  <c r="AK81" i="5"/>
  <c r="AM81" i="5" s="1"/>
  <c r="AG106" i="5"/>
  <c r="AK87" i="5"/>
  <c r="AM87" i="5" s="1"/>
  <c r="M100" i="5"/>
  <c r="B119" i="5"/>
  <c r="I100" i="5"/>
  <c r="S100" i="5" s="1"/>
  <c r="H100" i="5"/>
  <c r="G100" i="5"/>
  <c r="R100" i="5" s="1"/>
  <c r="E100" i="5"/>
  <c r="P100" i="5" s="1"/>
  <c r="O85" i="5"/>
  <c r="K85" i="5"/>
  <c r="D104" i="5"/>
  <c r="G104" i="5" s="1"/>
  <c r="R104" i="5" s="1"/>
  <c r="D101" i="5"/>
  <c r="K82" i="5"/>
  <c r="O82" i="5"/>
  <c r="AK92" i="5"/>
  <c r="AM92" i="5" s="1"/>
  <c r="AG111" i="5"/>
  <c r="B116" i="5"/>
  <c r="M97" i="5"/>
  <c r="I97" i="5"/>
  <c r="S97" i="5" s="1"/>
  <c r="H97" i="5"/>
  <c r="G97" i="5"/>
  <c r="R97" i="5" s="1"/>
  <c r="E97" i="5"/>
  <c r="P97" i="5" s="1"/>
  <c r="C117" i="5"/>
  <c r="F98" i="5"/>
  <c r="Q98" i="5" s="1"/>
  <c r="N98" i="5"/>
  <c r="J98" i="5"/>
  <c r="M96" i="5"/>
  <c r="I96" i="5"/>
  <c r="S96" i="5" s="1"/>
  <c r="H96" i="5"/>
  <c r="G96" i="5"/>
  <c r="R96" i="5" s="1"/>
  <c r="B115" i="5"/>
  <c r="E96" i="5"/>
  <c r="P96" i="5" s="1"/>
  <c r="AG112" i="5"/>
  <c r="AK93" i="5"/>
  <c r="AM93" i="5" s="1"/>
  <c r="N85" i="5"/>
  <c r="J85" i="5"/>
  <c r="C104" i="5"/>
  <c r="F85" i="5"/>
  <c r="Q85" i="5" s="1"/>
  <c r="AK89" i="5"/>
  <c r="AM89" i="5" s="1"/>
  <c r="AG108" i="5"/>
  <c r="AK91" i="5"/>
  <c r="AM91" i="5" s="1"/>
  <c r="AG110" i="5"/>
  <c r="D133" i="5"/>
  <c r="O114" i="5"/>
  <c r="K114" i="5"/>
  <c r="AK83" i="5"/>
  <c r="AM83" i="5" s="1"/>
  <c r="AG102" i="5"/>
  <c r="B106" i="5"/>
  <c r="I87" i="5"/>
  <c r="S87" i="5" s="1"/>
  <c r="H87" i="5"/>
  <c r="G87" i="5"/>
  <c r="R87" i="5" s="1"/>
  <c r="E87" i="5"/>
  <c r="P87" i="5" s="1"/>
  <c r="M87" i="5"/>
  <c r="C113" i="5"/>
  <c r="F94" i="5"/>
  <c r="Q94" i="5" s="1"/>
  <c r="N94" i="5"/>
  <c r="J94" i="5"/>
  <c r="D137" i="5"/>
  <c r="O118" i="5"/>
  <c r="K118" i="5"/>
  <c r="AG94" i="5"/>
  <c r="AK75" i="5"/>
  <c r="AM75" i="5" s="1"/>
  <c r="D129" i="5"/>
  <c r="K110" i="5"/>
  <c r="O110" i="5"/>
  <c r="I101" i="5"/>
  <c r="S101" i="5" s="1"/>
  <c r="H101" i="5"/>
  <c r="G101" i="5"/>
  <c r="R101" i="5" s="1"/>
  <c r="E101" i="5"/>
  <c r="P101" i="5" s="1"/>
  <c r="M101" i="5"/>
  <c r="B120" i="5"/>
  <c r="AG80" i="5"/>
  <c r="AK61" i="5"/>
  <c r="AM61" i="5" s="1"/>
  <c r="M88" i="5"/>
  <c r="I88" i="5"/>
  <c r="S88" i="5" s="1"/>
  <c r="H88" i="5"/>
  <c r="G88" i="5"/>
  <c r="R88" i="5" s="1"/>
  <c r="E88" i="5"/>
  <c r="P88" i="5" s="1"/>
  <c r="B107" i="5"/>
  <c r="AG86" i="5"/>
  <c r="AK67" i="5"/>
  <c r="AM67" i="5" s="1"/>
  <c r="B113" i="5"/>
  <c r="H94" i="5"/>
  <c r="G94" i="5"/>
  <c r="R94" i="5" s="1"/>
  <c r="E94" i="5"/>
  <c r="P94" i="5" s="1"/>
  <c r="M94" i="5"/>
  <c r="I94" i="5"/>
  <c r="S94" i="5" s="1"/>
  <c r="O89" i="5"/>
  <c r="D108" i="5"/>
  <c r="K89" i="5"/>
  <c r="G89" i="5"/>
  <c r="R89" i="5" s="1"/>
  <c r="AK88" i="5"/>
  <c r="AM88" i="5" s="1"/>
  <c r="AG107" i="5"/>
  <c r="F86" i="5"/>
  <c r="Q86" i="5" s="1"/>
  <c r="C105" i="5"/>
  <c r="H105" i="5" s="1"/>
  <c r="N86" i="5"/>
  <c r="J86" i="5"/>
  <c r="E82" i="5"/>
  <c r="P82" i="5" s="1"/>
  <c r="I118" i="5"/>
  <c r="S118" i="5" s="1"/>
  <c r="H118" i="5"/>
  <c r="G118" i="5"/>
  <c r="R118" i="5" s="1"/>
  <c r="B137" i="5"/>
  <c r="E118" i="5"/>
  <c r="P118" i="5" s="1"/>
  <c r="M118" i="5"/>
  <c r="G82" i="5"/>
  <c r="R82" i="5" s="1"/>
  <c r="J111" i="5"/>
  <c r="C130" i="5"/>
  <c r="F111" i="5"/>
  <c r="Q111" i="5" s="1"/>
  <c r="N111" i="5"/>
  <c r="K115" i="5"/>
  <c r="D134" i="5"/>
  <c r="O115" i="5"/>
  <c r="AG95" i="5"/>
  <c r="AK76" i="5"/>
  <c r="AM76" i="5" s="1"/>
  <c r="K111" i="5"/>
  <c r="D130" i="5"/>
  <c r="O111" i="5"/>
  <c r="G86" i="5"/>
  <c r="R86" i="5" s="1"/>
  <c r="D157" i="5"/>
  <c r="O138" i="5"/>
  <c r="K138" i="5"/>
  <c r="AG103" i="5"/>
  <c r="AK84" i="5"/>
  <c r="AM84" i="5" s="1"/>
  <c r="AG97" i="5"/>
  <c r="AK78" i="5"/>
  <c r="AM78" i="5" s="1"/>
  <c r="H82" i="5"/>
  <c r="C109" i="5"/>
  <c r="F90" i="5"/>
  <c r="Q90" i="5" s="1"/>
  <c r="N90" i="5"/>
  <c r="J90" i="5"/>
  <c r="J115" i="5"/>
  <c r="C134" i="5"/>
  <c r="F115" i="5"/>
  <c r="Q115" i="5" s="1"/>
  <c r="N115" i="5"/>
  <c r="AG90" i="5"/>
  <c r="AK71" i="5"/>
  <c r="AM71" i="5" s="1"/>
  <c r="C129" i="5"/>
  <c r="F110" i="5"/>
  <c r="Q110" i="5" s="1"/>
  <c r="J110" i="5"/>
  <c r="N110" i="5"/>
  <c r="H86" i="5"/>
  <c r="C116" i="5"/>
  <c r="N97" i="5"/>
  <c r="J97" i="5"/>
  <c r="F97" i="5"/>
  <c r="Q97" i="5" s="1"/>
  <c r="D122" i="5"/>
  <c r="O103" i="5"/>
  <c r="K103" i="5"/>
  <c r="N15" i="4"/>
  <c r="O15" i="4" s="1"/>
  <c r="S18" i="4"/>
  <c r="R18" i="4"/>
  <c r="N18" i="4"/>
  <c r="O18" i="4" s="1"/>
  <c r="R13" i="4"/>
  <c r="S13" i="4"/>
  <c r="N13" i="4"/>
  <c r="O13" i="4" s="1"/>
  <c r="R16" i="4"/>
  <c r="S17" i="4"/>
  <c r="S16" i="4"/>
  <c r="N17" i="4"/>
  <c r="O17" i="4" s="1"/>
  <c r="N16" i="4"/>
  <c r="O16" i="4" s="1"/>
  <c r="R17" i="4"/>
  <c r="N19" i="4"/>
  <c r="O19" i="4" s="1"/>
  <c r="R14" i="4"/>
  <c r="R19" i="4"/>
  <c r="S14" i="4"/>
  <c r="AN32" i="3"/>
  <c r="AA10" i="3"/>
  <c r="U69" i="3" s="1"/>
  <c r="AN58" i="3"/>
  <c r="AN53" i="3"/>
  <c r="AN47" i="3"/>
  <c r="AN26" i="3"/>
  <c r="AB8" i="3"/>
  <c r="AN72" i="3"/>
  <c r="AN10" i="3"/>
  <c r="AN41" i="3"/>
  <c r="AN20" i="3"/>
  <c r="AN15" i="3"/>
  <c r="AN31" i="3"/>
  <c r="AN17" i="3"/>
  <c r="AN40" i="3"/>
  <c r="AN50" i="3"/>
  <c r="AN56" i="3"/>
  <c r="AN5" i="3"/>
  <c r="AN13" i="3"/>
  <c r="AN48" i="3"/>
  <c r="AN46" i="3"/>
  <c r="AN14" i="3"/>
  <c r="AN7" i="3"/>
  <c r="AN21" i="3"/>
  <c r="AN35" i="3"/>
  <c r="AN57" i="3"/>
  <c r="AN9" i="3"/>
  <c r="AN67" i="3"/>
  <c r="AB6" i="3"/>
  <c r="AN71" i="3"/>
  <c r="AN45" i="3"/>
  <c r="AN34" i="3"/>
  <c r="AN64" i="3"/>
  <c r="AN12" i="3"/>
  <c r="AB4" i="3"/>
  <c r="AN65" i="3"/>
  <c r="AN24" i="3"/>
  <c r="AN54" i="3"/>
  <c r="AN36" i="3"/>
  <c r="AN8" i="3"/>
  <c r="AN55" i="3"/>
  <c r="AN25" i="3"/>
  <c r="AN28" i="3"/>
  <c r="AN66" i="3"/>
  <c r="AN33" i="3"/>
  <c r="AN22" i="3"/>
  <c r="AN42" i="3"/>
  <c r="Y11" i="3"/>
  <c r="Y12" i="3" s="1"/>
  <c r="AA3" i="3"/>
  <c r="AB3" i="3" s="1"/>
  <c r="AN16" i="3"/>
  <c r="AN29" i="3"/>
  <c r="AN3" i="3"/>
  <c r="AN52" i="3"/>
  <c r="AN30" i="3"/>
  <c r="AN18" i="3"/>
  <c r="AN51" i="3"/>
  <c r="AN11" i="3"/>
  <c r="AN4" i="3"/>
  <c r="AN63" i="3"/>
  <c r="AN44" i="3"/>
  <c r="AN27" i="3"/>
  <c r="AN59" i="3"/>
  <c r="AN6" i="3"/>
  <c r="AN61" i="3"/>
  <c r="AN43" i="3"/>
  <c r="AN68" i="3"/>
  <c r="AN60" i="3"/>
  <c r="AN37" i="3"/>
  <c r="AN19" i="3"/>
  <c r="Y24" i="3"/>
  <c r="AA21" i="3"/>
  <c r="AB19" i="3" s="1"/>
  <c r="AN69" i="3"/>
  <c r="AN73" i="3"/>
  <c r="AN49" i="3"/>
  <c r="AN62" i="3"/>
  <c r="AM75" i="3"/>
  <c r="AM74" i="3"/>
  <c r="AN2" i="3"/>
  <c r="AO38" i="3" l="1"/>
  <c r="AO19" i="3"/>
  <c r="AO68" i="3"/>
  <c r="AO9" i="3"/>
  <c r="AO18" i="3"/>
  <c r="AO52" i="3"/>
  <c r="AO31" i="3"/>
  <c r="AO23" i="3"/>
  <c r="AO15" i="3"/>
  <c r="AO57" i="3"/>
  <c r="AO20" i="3"/>
  <c r="AO55" i="3"/>
  <c r="AO35" i="3"/>
  <c r="AO8" i="3"/>
  <c r="AO21" i="3"/>
  <c r="AO36" i="3"/>
  <c r="AO30" i="3"/>
  <c r="AO54" i="3"/>
  <c r="AO37" i="3"/>
  <c r="AO29" i="3"/>
  <c r="O116" i="5"/>
  <c r="K116" i="5"/>
  <c r="D135" i="5"/>
  <c r="D149" i="5"/>
  <c r="O130" i="5"/>
  <c r="K130" i="5"/>
  <c r="B156" i="5"/>
  <c r="E137" i="5"/>
  <c r="P137" i="5" s="1"/>
  <c r="M137" i="5"/>
  <c r="I137" i="5"/>
  <c r="S137" i="5" s="1"/>
  <c r="H137" i="5"/>
  <c r="G137" i="5"/>
  <c r="R137" i="5" s="1"/>
  <c r="AG121" i="5"/>
  <c r="AK102" i="5"/>
  <c r="AM102" i="5" s="1"/>
  <c r="N117" i="5"/>
  <c r="C136" i="5"/>
  <c r="J117" i="5"/>
  <c r="F117" i="5"/>
  <c r="Q117" i="5" s="1"/>
  <c r="C122" i="5"/>
  <c r="F103" i="5"/>
  <c r="Q103" i="5" s="1"/>
  <c r="J103" i="5"/>
  <c r="N103" i="5"/>
  <c r="AG142" i="5"/>
  <c r="AK123" i="5"/>
  <c r="AM123" i="5" s="1"/>
  <c r="O108" i="5"/>
  <c r="D127" i="5"/>
  <c r="K108" i="5"/>
  <c r="G108" i="5"/>
  <c r="R108" i="5" s="1"/>
  <c r="AG113" i="5"/>
  <c r="AK94" i="5"/>
  <c r="AM94" i="5" s="1"/>
  <c r="E117" i="5"/>
  <c r="P117" i="5" s="1"/>
  <c r="E103" i="5"/>
  <c r="P103" i="5" s="1"/>
  <c r="N112" i="5"/>
  <c r="J112" i="5"/>
  <c r="C131" i="5"/>
  <c r="F112" i="5"/>
  <c r="Q112" i="5" s="1"/>
  <c r="O112" i="5"/>
  <c r="D131" i="5"/>
  <c r="H131" i="5" s="1"/>
  <c r="K112" i="5"/>
  <c r="M124" i="5"/>
  <c r="I124" i="5"/>
  <c r="S124" i="5" s="1"/>
  <c r="B143" i="5"/>
  <c r="C121" i="5"/>
  <c r="N102" i="5"/>
  <c r="J102" i="5"/>
  <c r="F102" i="5"/>
  <c r="Q102" i="5" s="1"/>
  <c r="D141" i="5"/>
  <c r="O122" i="5"/>
  <c r="K122" i="5"/>
  <c r="B121" i="5"/>
  <c r="E102" i="5"/>
  <c r="P102" i="5" s="1"/>
  <c r="M102" i="5"/>
  <c r="I102" i="5"/>
  <c r="S102" i="5" s="1"/>
  <c r="H102" i="5"/>
  <c r="G102" i="5"/>
  <c r="R102" i="5" s="1"/>
  <c r="N116" i="5"/>
  <c r="J116" i="5"/>
  <c r="C135" i="5"/>
  <c r="F116" i="5"/>
  <c r="Q116" i="5" s="1"/>
  <c r="N109" i="5"/>
  <c r="C128" i="5"/>
  <c r="J109" i="5"/>
  <c r="F109" i="5"/>
  <c r="Q109" i="5" s="1"/>
  <c r="AG114" i="5"/>
  <c r="AK95" i="5"/>
  <c r="AM95" i="5" s="1"/>
  <c r="C152" i="5"/>
  <c r="N133" i="5"/>
  <c r="J133" i="5"/>
  <c r="F133" i="5"/>
  <c r="Q133" i="5" s="1"/>
  <c r="D145" i="5"/>
  <c r="O126" i="5"/>
  <c r="K126" i="5"/>
  <c r="H103" i="5"/>
  <c r="C144" i="5"/>
  <c r="N125" i="5"/>
  <c r="J125" i="5"/>
  <c r="F125" i="5"/>
  <c r="Q125" i="5" s="1"/>
  <c r="E105" i="5"/>
  <c r="P105" i="5" s="1"/>
  <c r="AG99" i="5"/>
  <c r="AK80" i="5"/>
  <c r="AM80" i="5" s="1"/>
  <c r="D156" i="5"/>
  <c r="O137" i="5"/>
  <c r="K137" i="5"/>
  <c r="O133" i="5"/>
  <c r="D152" i="5"/>
  <c r="K133" i="5"/>
  <c r="AG131" i="5"/>
  <c r="AK112" i="5"/>
  <c r="AM112" i="5" s="1"/>
  <c r="O117" i="5"/>
  <c r="K117" i="5"/>
  <c r="D136" i="5"/>
  <c r="I122" i="5"/>
  <c r="S122" i="5" s="1"/>
  <c r="B141" i="5"/>
  <c r="H122" i="5"/>
  <c r="G122" i="5"/>
  <c r="R122" i="5" s="1"/>
  <c r="E122" i="5"/>
  <c r="P122" i="5" s="1"/>
  <c r="M122" i="5"/>
  <c r="M120" i="5"/>
  <c r="I120" i="5"/>
  <c r="S120" i="5" s="1"/>
  <c r="B139" i="5"/>
  <c r="M119" i="5"/>
  <c r="I119" i="5"/>
  <c r="S119" i="5" s="1"/>
  <c r="H119" i="5"/>
  <c r="G119" i="5"/>
  <c r="R119" i="5" s="1"/>
  <c r="B138" i="5"/>
  <c r="E119" i="5"/>
  <c r="P119" i="5" s="1"/>
  <c r="K113" i="5"/>
  <c r="D132" i="5"/>
  <c r="O113" i="5"/>
  <c r="D153" i="5"/>
  <c r="O134" i="5"/>
  <c r="K134" i="5"/>
  <c r="AG116" i="5"/>
  <c r="AK97" i="5"/>
  <c r="AM97" i="5" s="1"/>
  <c r="M116" i="5"/>
  <c r="I116" i="5"/>
  <c r="S116" i="5" s="1"/>
  <c r="H116" i="5"/>
  <c r="G116" i="5"/>
  <c r="R116" i="5" s="1"/>
  <c r="B135" i="5"/>
  <c r="E116" i="5"/>
  <c r="P116" i="5" s="1"/>
  <c r="AG136" i="5"/>
  <c r="AK117" i="5"/>
  <c r="AM117" i="5" s="1"/>
  <c r="D128" i="5"/>
  <c r="K109" i="5"/>
  <c r="O109" i="5"/>
  <c r="M111" i="5"/>
  <c r="I111" i="5"/>
  <c r="S111" i="5" s="1"/>
  <c r="B130" i="5"/>
  <c r="H111" i="5"/>
  <c r="G111" i="5"/>
  <c r="R111" i="5" s="1"/>
  <c r="E111" i="5"/>
  <c r="P111" i="5" s="1"/>
  <c r="B150" i="5"/>
  <c r="M131" i="5"/>
  <c r="I131" i="5"/>
  <c r="S131" i="5" s="1"/>
  <c r="E131" i="5"/>
  <c r="P131" i="5" s="1"/>
  <c r="M115" i="5"/>
  <c r="I115" i="5"/>
  <c r="S115" i="5" s="1"/>
  <c r="H115" i="5"/>
  <c r="B134" i="5"/>
  <c r="E115" i="5"/>
  <c r="P115" i="5" s="1"/>
  <c r="G115" i="5"/>
  <c r="R115" i="5" s="1"/>
  <c r="AG130" i="5"/>
  <c r="AK111" i="5"/>
  <c r="AM111" i="5" s="1"/>
  <c r="O125" i="5"/>
  <c r="K125" i="5"/>
  <c r="D144" i="5"/>
  <c r="D121" i="5"/>
  <c r="O102" i="5"/>
  <c r="K102" i="5"/>
  <c r="D124" i="5"/>
  <c r="O105" i="5"/>
  <c r="K105" i="5"/>
  <c r="N101" i="5"/>
  <c r="J101" i="5"/>
  <c r="F101" i="5"/>
  <c r="Q101" i="5" s="1"/>
  <c r="C120" i="5"/>
  <c r="E120" i="5" s="1"/>
  <c r="P120" i="5" s="1"/>
  <c r="J104" i="5"/>
  <c r="C123" i="5"/>
  <c r="N104" i="5"/>
  <c r="F104" i="5"/>
  <c r="Q104" i="5" s="1"/>
  <c r="AG122" i="5"/>
  <c r="AK103" i="5"/>
  <c r="AM103" i="5" s="1"/>
  <c r="E113" i="5"/>
  <c r="P113" i="5" s="1"/>
  <c r="M113" i="5"/>
  <c r="I113" i="5"/>
  <c r="S113" i="5" s="1"/>
  <c r="H113" i="5"/>
  <c r="G113" i="5"/>
  <c r="R113" i="5" s="1"/>
  <c r="B132" i="5"/>
  <c r="AG129" i="5"/>
  <c r="AK110" i="5"/>
  <c r="AM110" i="5" s="1"/>
  <c r="AG125" i="5"/>
  <c r="AK106" i="5"/>
  <c r="AM106" i="5" s="1"/>
  <c r="B148" i="5"/>
  <c r="E129" i="5"/>
  <c r="P129" i="5" s="1"/>
  <c r="M129" i="5"/>
  <c r="I129" i="5"/>
  <c r="S129" i="5" s="1"/>
  <c r="H129" i="5"/>
  <c r="G129" i="5"/>
  <c r="R129" i="5" s="1"/>
  <c r="E104" i="5"/>
  <c r="P104" i="5" s="1"/>
  <c r="C145" i="5"/>
  <c r="F126" i="5"/>
  <c r="Q126" i="5" s="1"/>
  <c r="N126" i="5"/>
  <c r="J126" i="5"/>
  <c r="I146" i="5"/>
  <c r="S146" i="5" s="1"/>
  <c r="B165" i="5"/>
  <c r="M146" i="5"/>
  <c r="AK101" i="5"/>
  <c r="AM101" i="5" s="1"/>
  <c r="AG120" i="5"/>
  <c r="N108" i="5"/>
  <c r="J108" i="5"/>
  <c r="C127" i="5"/>
  <c r="F108" i="5"/>
  <c r="Q108" i="5" s="1"/>
  <c r="E108" i="5"/>
  <c r="P108" i="5" s="1"/>
  <c r="H108" i="5"/>
  <c r="I106" i="5"/>
  <c r="S106" i="5" s="1"/>
  <c r="G106" i="5"/>
  <c r="R106" i="5" s="1"/>
  <c r="B125" i="5"/>
  <c r="E106" i="5"/>
  <c r="P106" i="5" s="1"/>
  <c r="M106" i="5"/>
  <c r="H106" i="5"/>
  <c r="C148" i="5"/>
  <c r="N129" i="5"/>
  <c r="J129" i="5"/>
  <c r="F129" i="5"/>
  <c r="Q129" i="5" s="1"/>
  <c r="C149" i="5"/>
  <c r="F130" i="5"/>
  <c r="Q130" i="5" s="1"/>
  <c r="N130" i="5"/>
  <c r="J130" i="5"/>
  <c r="N105" i="5"/>
  <c r="C124" i="5"/>
  <c r="F105" i="5"/>
  <c r="Q105" i="5" s="1"/>
  <c r="J105" i="5"/>
  <c r="C153" i="5"/>
  <c r="F134" i="5"/>
  <c r="Q134" i="5" s="1"/>
  <c r="N134" i="5"/>
  <c r="J134" i="5"/>
  <c r="AK86" i="5"/>
  <c r="AM86" i="5" s="1"/>
  <c r="AG105" i="5"/>
  <c r="AG119" i="5"/>
  <c r="AK100" i="5"/>
  <c r="AM100" i="5" s="1"/>
  <c r="H104" i="5"/>
  <c r="AG134" i="5"/>
  <c r="AK115" i="5"/>
  <c r="AM115" i="5" s="1"/>
  <c r="AG109" i="5"/>
  <c r="AK90" i="5"/>
  <c r="AM90" i="5" s="1"/>
  <c r="M107" i="5"/>
  <c r="I107" i="5"/>
  <c r="S107" i="5" s="1"/>
  <c r="B126" i="5"/>
  <c r="H107" i="5"/>
  <c r="G107" i="5"/>
  <c r="R107" i="5" s="1"/>
  <c r="E107" i="5"/>
  <c r="P107" i="5" s="1"/>
  <c r="C156" i="5"/>
  <c r="N137" i="5"/>
  <c r="J137" i="5"/>
  <c r="F137" i="5"/>
  <c r="Q137" i="5" s="1"/>
  <c r="N113" i="5"/>
  <c r="C132" i="5"/>
  <c r="J113" i="5"/>
  <c r="F113" i="5"/>
  <c r="Q113" i="5" s="1"/>
  <c r="D176" i="5"/>
  <c r="O157" i="5"/>
  <c r="K157" i="5"/>
  <c r="AG127" i="5"/>
  <c r="AK108" i="5"/>
  <c r="AM108" i="5" s="1"/>
  <c r="O101" i="5"/>
  <c r="D120" i="5"/>
  <c r="K101" i="5"/>
  <c r="B155" i="5"/>
  <c r="M136" i="5"/>
  <c r="I136" i="5"/>
  <c r="S136" i="5" s="1"/>
  <c r="H136" i="5"/>
  <c r="G136" i="5"/>
  <c r="R136" i="5" s="1"/>
  <c r="E136" i="5"/>
  <c r="P136" i="5" s="1"/>
  <c r="M123" i="5"/>
  <c r="I123" i="5"/>
  <c r="S123" i="5" s="1"/>
  <c r="E123" i="5"/>
  <c r="P123" i="5" s="1"/>
  <c r="B142" i="5"/>
  <c r="E109" i="5"/>
  <c r="P109" i="5" s="1"/>
  <c r="M109" i="5"/>
  <c r="I109" i="5"/>
  <c r="S109" i="5" s="1"/>
  <c r="H109" i="5"/>
  <c r="G109" i="5"/>
  <c r="R109" i="5" s="1"/>
  <c r="B128" i="5"/>
  <c r="D123" i="5"/>
  <c r="H123" i="5" s="1"/>
  <c r="O104" i="5"/>
  <c r="K104" i="5"/>
  <c r="AG126" i="5"/>
  <c r="AK107" i="5"/>
  <c r="AM107" i="5" s="1"/>
  <c r="O129" i="5"/>
  <c r="K129" i="5"/>
  <c r="D148" i="5"/>
  <c r="G117" i="5"/>
  <c r="R117" i="5" s="1"/>
  <c r="E112" i="5"/>
  <c r="P112" i="5" s="1"/>
  <c r="J119" i="5"/>
  <c r="C138" i="5"/>
  <c r="F119" i="5"/>
  <c r="Q119" i="5" s="1"/>
  <c r="N119" i="5"/>
  <c r="B152" i="5"/>
  <c r="E133" i="5"/>
  <c r="P133" i="5" s="1"/>
  <c r="M133" i="5"/>
  <c r="I133" i="5"/>
  <c r="S133" i="5" s="1"/>
  <c r="H133" i="5"/>
  <c r="G133" i="5"/>
  <c r="R133" i="5" s="1"/>
  <c r="AO60" i="3"/>
  <c r="AO3" i="3"/>
  <c r="AO24" i="3"/>
  <c r="AB18" i="3"/>
  <c r="AO41" i="3"/>
  <c r="AO65" i="3"/>
  <c r="AO7" i="3"/>
  <c r="AO10" i="3"/>
  <c r="AO43" i="3"/>
  <c r="AO16" i="3"/>
  <c r="AO14" i="3"/>
  <c r="AO72" i="3"/>
  <c r="AO61" i="3"/>
  <c r="AO39" i="3"/>
  <c r="AO46" i="3"/>
  <c r="AO6" i="3"/>
  <c r="AO12" i="3"/>
  <c r="AO48" i="3"/>
  <c r="AO26" i="3"/>
  <c r="AB16" i="3"/>
  <c r="AO2" i="3"/>
  <c r="AO59" i="3"/>
  <c r="AO42" i="3"/>
  <c r="AO64" i="3"/>
  <c r="AO13" i="3"/>
  <c r="AO70" i="3"/>
  <c r="AO27" i="3"/>
  <c r="AO22" i="3"/>
  <c r="AO34" i="3"/>
  <c r="AO5" i="3"/>
  <c r="AO47" i="3"/>
  <c r="AO44" i="3"/>
  <c r="AO33" i="3"/>
  <c r="AO45" i="3"/>
  <c r="AO56" i="3"/>
  <c r="AO53" i="3"/>
  <c r="AO62" i="3"/>
  <c r="AO63" i="3"/>
  <c r="AO66" i="3"/>
  <c r="AO71" i="3"/>
  <c r="AO50" i="3"/>
  <c r="AO58" i="3"/>
  <c r="AO49" i="3"/>
  <c r="AO4" i="3"/>
  <c r="AO28" i="3"/>
  <c r="AO40" i="3"/>
  <c r="Y13" i="3"/>
  <c r="AO73" i="3"/>
  <c r="AO11" i="3"/>
  <c r="AO25" i="3"/>
  <c r="AO67" i="3"/>
  <c r="AO17" i="3"/>
  <c r="AB7" i="3"/>
  <c r="AB5" i="3"/>
  <c r="AB9" i="3"/>
  <c r="AO69" i="3"/>
  <c r="AO51" i="3"/>
  <c r="AB17" i="3"/>
  <c r="AB20" i="3"/>
  <c r="AO32" i="3"/>
  <c r="G123" i="5" l="1"/>
  <c r="R123" i="5" s="1"/>
  <c r="G141" i="5"/>
  <c r="R141" i="5" s="1"/>
  <c r="B160" i="5"/>
  <c r="M141" i="5"/>
  <c r="I141" i="5"/>
  <c r="S141" i="5" s="1"/>
  <c r="B140" i="5"/>
  <c r="E121" i="5"/>
  <c r="P121" i="5" s="1"/>
  <c r="M121" i="5"/>
  <c r="I121" i="5"/>
  <c r="S121" i="5" s="1"/>
  <c r="H121" i="5"/>
  <c r="G121" i="5"/>
  <c r="R121" i="5" s="1"/>
  <c r="AG144" i="5"/>
  <c r="AK125" i="5"/>
  <c r="AM125" i="5" s="1"/>
  <c r="O148" i="5"/>
  <c r="K148" i="5"/>
  <c r="D167" i="5"/>
  <c r="B144" i="5"/>
  <c r="E125" i="5"/>
  <c r="P125" i="5" s="1"/>
  <c r="M125" i="5"/>
  <c r="I125" i="5"/>
  <c r="S125" i="5" s="1"/>
  <c r="H125" i="5"/>
  <c r="G125" i="5"/>
  <c r="R125" i="5" s="1"/>
  <c r="I130" i="5"/>
  <c r="S130" i="5" s="1"/>
  <c r="H130" i="5"/>
  <c r="G130" i="5"/>
  <c r="R130" i="5" s="1"/>
  <c r="E130" i="5"/>
  <c r="P130" i="5" s="1"/>
  <c r="B149" i="5"/>
  <c r="M130" i="5"/>
  <c r="AG135" i="5"/>
  <c r="AK116" i="5"/>
  <c r="AM116" i="5" s="1"/>
  <c r="AG146" i="5"/>
  <c r="AK127" i="5"/>
  <c r="AM127" i="5" s="1"/>
  <c r="AG148" i="5"/>
  <c r="AK129" i="5"/>
  <c r="AM129" i="5" s="1"/>
  <c r="D155" i="5"/>
  <c r="O136" i="5"/>
  <c r="K136" i="5"/>
  <c r="AG133" i="5"/>
  <c r="AK114" i="5"/>
  <c r="AM114" i="5" s="1"/>
  <c r="C150" i="5"/>
  <c r="J131" i="5"/>
  <c r="F131" i="5"/>
  <c r="Q131" i="5" s="1"/>
  <c r="N131" i="5"/>
  <c r="J156" i="5"/>
  <c r="C175" i="5"/>
  <c r="F156" i="5"/>
  <c r="Q156" i="5" s="1"/>
  <c r="N156" i="5"/>
  <c r="AK119" i="5"/>
  <c r="AM119" i="5" s="1"/>
  <c r="AG138" i="5"/>
  <c r="B151" i="5"/>
  <c r="M132" i="5"/>
  <c r="I132" i="5"/>
  <c r="S132" i="5" s="1"/>
  <c r="H132" i="5"/>
  <c r="G132" i="5"/>
  <c r="R132" i="5" s="1"/>
  <c r="E132" i="5"/>
  <c r="P132" i="5" s="1"/>
  <c r="I134" i="5"/>
  <c r="S134" i="5" s="1"/>
  <c r="H134" i="5"/>
  <c r="G134" i="5"/>
  <c r="R134" i="5" s="1"/>
  <c r="B153" i="5"/>
  <c r="E134" i="5"/>
  <c r="P134" i="5" s="1"/>
  <c r="M134" i="5"/>
  <c r="O141" i="5"/>
  <c r="K141" i="5"/>
  <c r="D160" i="5"/>
  <c r="AG161" i="5"/>
  <c r="AK161" i="5" s="1"/>
  <c r="AM161" i="5" s="1"/>
  <c r="AK142" i="5"/>
  <c r="AM142" i="5" s="1"/>
  <c r="J152" i="5"/>
  <c r="C171" i="5"/>
  <c r="F152" i="5"/>
  <c r="Q152" i="5" s="1"/>
  <c r="N152" i="5"/>
  <c r="AK130" i="5"/>
  <c r="AM130" i="5" s="1"/>
  <c r="AG149" i="5"/>
  <c r="N124" i="5"/>
  <c r="J124" i="5"/>
  <c r="F124" i="5"/>
  <c r="Q124" i="5" s="1"/>
  <c r="C143" i="5"/>
  <c r="M156" i="5"/>
  <c r="I156" i="5"/>
  <c r="S156" i="5" s="1"/>
  <c r="H156" i="5"/>
  <c r="G156" i="5"/>
  <c r="R156" i="5" s="1"/>
  <c r="B175" i="5"/>
  <c r="E156" i="5"/>
  <c r="P156" i="5" s="1"/>
  <c r="N120" i="5"/>
  <c r="J120" i="5"/>
  <c r="C139" i="5"/>
  <c r="F120" i="5"/>
  <c r="Q120" i="5" s="1"/>
  <c r="AK126" i="5"/>
  <c r="AM126" i="5" s="1"/>
  <c r="AG145" i="5"/>
  <c r="AG124" i="5"/>
  <c r="AK105" i="5"/>
  <c r="AM105" i="5" s="1"/>
  <c r="O153" i="5"/>
  <c r="D172" i="5"/>
  <c r="K153" i="5"/>
  <c r="B158" i="5"/>
  <c r="M139" i="5"/>
  <c r="I139" i="5"/>
  <c r="S139" i="5" s="1"/>
  <c r="N128" i="5"/>
  <c r="J128" i="5"/>
  <c r="C147" i="5"/>
  <c r="F128" i="5"/>
  <c r="Q128" i="5" s="1"/>
  <c r="O120" i="5"/>
  <c r="K120" i="5"/>
  <c r="D139" i="5"/>
  <c r="AG153" i="5"/>
  <c r="AK134" i="5"/>
  <c r="AM134" i="5" s="1"/>
  <c r="B184" i="5"/>
  <c r="M165" i="5"/>
  <c r="I165" i="5"/>
  <c r="S165" i="5" s="1"/>
  <c r="AG118" i="5"/>
  <c r="AK99" i="5"/>
  <c r="AM99" i="5" s="1"/>
  <c r="I126" i="5"/>
  <c r="S126" i="5" s="1"/>
  <c r="H126" i="5"/>
  <c r="G126" i="5"/>
  <c r="R126" i="5" s="1"/>
  <c r="E126" i="5"/>
  <c r="P126" i="5" s="1"/>
  <c r="B145" i="5"/>
  <c r="M126" i="5"/>
  <c r="C164" i="5"/>
  <c r="F145" i="5"/>
  <c r="Q145" i="5" s="1"/>
  <c r="N145" i="5"/>
  <c r="J145" i="5"/>
  <c r="O124" i="5"/>
  <c r="K124" i="5"/>
  <c r="D143" i="5"/>
  <c r="O128" i="5"/>
  <c r="K128" i="5"/>
  <c r="D147" i="5"/>
  <c r="G120" i="5"/>
  <c r="R120" i="5" s="1"/>
  <c r="C163" i="5"/>
  <c r="N144" i="5"/>
  <c r="J144" i="5"/>
  <c r="F144" i="5"/>
  <c r="Q144" i="5" s="1"/>
  <c r="M152" i="5"/>
  <c r="I152" i="5"/>
  <c r="S152" i="5" s="1"/>
  <c r="H152" i="5"/>
  <c r="B171" i="5"/>
  <c r="E152" i="5"/>
  <c r="P152" i="5" s="1"/>
  <c r="G152" i="5"/>
  <c r="R152" i="5" s="1"/>
  <c r="K176" i="5"/>
  <c r="O176" i="5"/>
  <c r="D195" i="5"/>
  <c r="C146" i="5"/>
  <c r="J127" i="5"/>
  <c r="F127" i="5"/>
  <c r="Q127" i="5" s="1"/>
  <c r="N127" i="5"/>
  <c r="H127" i="5"/>
  <c r="E127" i="5"/>
  <c r="P127" i="5" s="1"/>
  <c r="H120" i="5"/>
  <c r="AG150" i="5"/>
  <c r="AK131" i="5"/>
  <c r="AM131" i="5" s="1"/>
  <c r="C140" i="5"/>
  <c r="N121" i="5"/>
  <c r="J121" i="5"/>
  <c r="F121" i="5"/>
  <c r="Q121" i="5" s="1"/>
  <c r="C141" i="5"/>
  <c r="F122" i="5"/>
  <c r="Q122" i="5" s="1"/>
  <c r="N122" i="5"/>
  <c r="J122" i="5"/>
  <c r="O149" i="5"/>
  <c r="D168" i="5"/>
  <c r="K149" i="5"/>
  <c r="AG155" i="5"/>
  <c r="AK155" i="5" s="1"/>
  <c r="AM155" i="5" s="1"/>
  <c r="AK136" i="5"/>
  <c r="AM136" i="5" s="1"/>
  <c r="D151" i="5"/>
  <c r="O132" i="5"/>
  <c r="K132" i="5"/>
  <c r="C154" i="5"/>
  <c r="J135" i="5"/>
  <c r="F135" i="5"/>
  <c r="Q135" i="5" s="1"/>
  <c r="N135" i="5"/>
  <c r="M143" i="5"/>
  <c r="I143" i="5"/>
  <c r="S143" i="5" s="1"/>
  <c r="G143" i="5"/>
  <c r="R143" i="5" s="1"/>
  <c r="B162" i="5"/>
  <c r="H143" i="5"/>
  <c r="E143" i="5"/>
  <c r="P143" i="5" s="1"/>
  <c r="D154" i="5"/>
  <c r="K135" i="5"/>
  <c r="O135" i="5"/>
  <c r="K123" i="5"/>
  <c r="D142" i="5"/>
  <c r="O123" i="5"/>
  <c r="C168" i="5"/>
  <c r="F149" i="5"/>
  <c r="Q149" i="5" s="1"/>
  <c r="N149" i="5"/>
  <c r="J149" i="5"/>
  <c r="D140" i="5"/>
  <c r="O121" i="5"/>
  <c r="K121" i="5"/>
  <c r="G131" i="5"/>
  <c r="R131" i="5" s="1"/>
  <c r="O152" i="5"/>
  <c r="K152" i="5"/>
  <c r="D171" i="5"/>
  <c r="E124" i="5"/>
  <c r="P124" i="5" s="1"/>
  <c r="D146" i="5"/>
  <c r="K127" i="5"/>
  <c r="O127" i="5"/>
  <c r="G127" i="5"/>
  <c r="R127" i="5" s="1"/>
  <c r="I142" i="5"/>
  <c r="S142" i="5" s="1"/>
  <c r="B161" i="5"/>
  <c r="M142" i="5"/>
  <c r="C157" i="5"/>
  <c r="F138" i="5"/>
  <c r="Q138" i="5" s="1"/>
  <c r="N138" i="5"/>
  <c r="J138" i="5"/>
  <c r="M128" i="5"/>
  <c r="I128" i="5"/>
  <c r="S128" i="5" s="1"/>
  <c r="H128" i="5"/>
  <c r="B147" i="5"/>
  <c r="G128" i="5"/>
  <c r="R128" i="5" s="1"/>
  <c r="E128" i="5"/>
  <c r="P128" i="5" s="1"/>
  <c r="C151" i="5"/>
  <c r="N132" i="5"/>
  <c r="J132" i="5"/>
  <c r="F132" i="5"/>
  <c r="Q132" i="5" s="1"/>
  <c r="AK120" i="5"/>
  <c r="AM120" i="5" s="1"/>
  <c r="AG139" i="5"/>
  <c r="AK122" i="5"/>
  <c r="AM122" i="5" s="1"/>
  <c r="AG141" i="5"/>
  <c r="O144" i="5"/>
  <c r="K144" i="5"/>
  <c r="D163" i="5"/>
  <c r="B154" i="5"/>
  <c r="M135" i="5"/>
  <c r="I135" i="5"/>
  <c r="S135" i="5" s="1"/>
  <c r="H135" i="5"/>
  <c r="G135" i="5"/>
  <c r="R135" i="5" s="1"/>
  <c r="E135" i="5"/>
  <c r="P135" i="5" s="1"/>
  <c r="G124" i="5"/>
  <c r="R124" i="5" s="1"/>
  <c r="C155" i="5"/>
  <c r="N136" i="5"/>
  <c r="J136" i="5"/>
  <c r="F136" i="5"/>
  <c r="Q136" i="5" s="1"/>
  <c r="D150" i="5"/>
  <c r="K131" i="5"/>
  <c r="O131" i="5"/>
  <c r="B174" i="5"/>
  <c r="M155" i="5"/>
  <c r="I155" i="5"/>
  <c r="S155" i="5" s="1"/>
  <c r="E155" i="5"/>
  <c r="P155" i="5" s="1"/>
  <c r="AG128" i="5"/>
  <c r="AK109" i="5"/>
  <c r="AM109" i="5" s="1"/>
  <c r="C172" i="5"/>
  <c r="F153" i="5"/>
  <c r="Q153" i="5" s="1"/>
  <c r="N153" i="5"/>
  <c r="J153" i="5"/>
  <c r="O145" i="5"/>
  <c r="D164" i="5"/>
  <c r="K145" i="5"/>
  <c r="H124" i="5"/>
  <c r="AG132" i="5"/>
  <c r="AK113" i="5"/>
  <c r="AM113" i="5" s="1"/>
  <c r="J148" i="5"/>
  <c r="C167" i="5"/>
  <c r="F148" i="5"/>
  <c r="Q148" i="5" s="1"/>
  <c r="N148" i="5"/>
  <c r="M148" i="5"/>
  <c r="I148" i="5"/>
  <c r="S148" i="5" s="1"/>
  <c r="H148" i="5"/>
  <c r="B167" i="5"/>
  <c r="G148" i="5"/>
  <c r="R148" i="5" s="1"/>
  <c r="E148" i="5"/>
  <c r="P148" i="5" s="1"/>
  <c r="C142" i="5"/>
  <c r="H142" i="5" s="1"/>
  <c r="J123" i="5"/>
  <c r="F123" i="5"/>
  <c r="Q123" i="5" s="1"/>
  <c r="N123" i="5"/>
  <c r="I150" i="5"/>
  <c r="S150" i="5" s="1"/>
  <c r="H150" i="5"/>
  <c r="G150" i="5"/>
  <c r="R150" i="5" s="1"/>
  <c r="B169" i="5"/>
  <c r="E150" i="5"/>
  <c r="P150" i="5" s="1"/>
  <c r="M150" i="5"/>
  <c r="I138" i="5"/>
  <c r="S138" i="5" s="1"/>
  <c r="H138" i="5"/>
  <c r="G138" i="5"/>
  <c r="R138" i="5" s="1"/>
  <c r="E138" i="5"/>
  <c r="P138" i="5" s="1"/>
  <c r="M138" i="5"/>
  <c r="B157" i="5"/>
  <c r="O156" i="5"/>
  <c r="K156" i="5"/>
  <c r="D175" i="5"/>
  <c r="AG140" i="5"/>
  <c r="AK121" i="5"/>
  <c r="AM121" i="5" s="1"/>
  <c r="H139" i="5" l="1"/>
  <c r="O167" i="5"/>
  <c r="K167" i="5"/>
  <c r="D186" i="5"/>
  <c r="M147" i="5"/>
  <c r="I147" i="5"/>
  <c r="S147" i="5" s="1"/>
  <c r="H147" i="5"/>
  <c r="G147" i="5"/>
  <c r="R147" i="5" s="1"/>
  <c r="B166" i="5"/>
  <c r="E147" i="5"/>
  <c r="P147" i="5" s="1"/>
  <c r="G149" i="5"/>
  <c r="R149" i="5" s="1"/>
  <c r="B168" i="5"/>
  <c r="E149" i="5"/>
  <c r="P149" i="5" s="1"/>
  <c r="M149" i="5"/>
  <c r="I149" i="5"/>
  <c r="S149" i="5" s="1"/>
  <c r="H149" i="5"/>
  <c r="M167" i="5"/>
  <c r="I167" i="5"/>
  <c r="S167" i="5" s="1"/>
  <c r="H167" i="5"/>
  <c r="G167" i="5"/>
  <c r="R167" i="5" s="1"/>
  <c r="E167" i="5"/>
  <c r="P167" i="5" s="1"/>
  <c r="B186" i="5"/>
  <c r="K150" i="5"/>
  <c r="D169" i="5"/>
  <c r="O150" i="5"/>
  <c r="I154" i="5"/>
  <c r="S154" i="5" s="1"/>
  <c r="H154" i="5"/>
  <c r="G154" i="5"/>
  <c r="R154" i="5" s="1"/>
  <c r="B173" i="5"/>
  <c r="E154" i="5"/>
  <c r="P154" i="5" s="1"/>
  <c r="M154" i="5"/>
  <c r="K146" i="5"/>
  <c r="D165" i="5"/>
  <c r="O146" i="5"/>
  <c r="G146" i="5"/>
  <c r="R146" i="5" s="1"/>
  <c r="N168" i="5"/>
  <c r="C187" i="5"/>
  <c r="J168" i="5"/>
  <c r="F168" i="5"/>
  <c r="Q168" i="5" s="1"/>
  <c r="C160" i="5"/>
  <c r="F141" i="5"/>
  <c r="Q141" i="5" s="1"/>
  <c r="N141" i="5"/>
  <c r="J141" i="5"/>
  <c r="M184" i="5"/>
  <c r="I184" i="5"/>
  <c r="S184" i="5" s="1"/>
  <c r="E139" i="5"/>
  <c r="P139" i="5" s="1"/>
  <c r="AG168" i="5"/>
  <c r="AK168" i="5" s="1"/>
  <c r="AM168" i="5" s="1"/>
  <c r="AK149" i="5"/>
  <c r="AM149" i="5" s="1"/>
  <c r="N175" i="5"/>
  <c r="C194" i="5"/>
  <c r="J175" i="5"/>
  <c r="F175" i="5"/>
  <c r="Q175" i="5" s="1"/>
  <c r="M140" i="5"/>
  <c r="B159" i="5"/>
  <c r="H140" i="5"/>
  <c r="G140" i="5"/>
  <c r="R140" i="5" s="1"/>
  <c r="E140" i="5"/>
  <c r="P140" i="5" s="1"/>
  <c r="I140" i="5"/>
  <c r="S140" i="5" s="1"/>
  <c r="O163" i="5"/>
  <c r="K163" i="5"/>
  <c r="D182" i="5"/>
  <c r="J154" i="5"/>
  <c r="C173" i="5"/>
  <c r="N154" i="5"/>
  <c r="F154" i="5"/>
  <c r="Q154" i="5" s="1"/>
  <c r="J146" i="5"/>
  <c r="C165" i="5"/>
  <c r="N146" i="5"/>
  <c r="F146" i="5"/>
  <c r="Q146" i="5" s="1"/>
  <c r="H146" i="5"/>
  <c r="E146" i="5"/>
  <c r="P146" i="5" s="1"/>
  <c r="C183" i="5"/>
  <c r="N164" i="5"/>
  <c r="J164" i="5"/>
  <c r="F164" i="5"/>
  <c r="Q164" i="5" s="1"/>
  <c r="G153" i="5"/>
  <c r="R153" i="5" s="1"/>
  <c r="B172" i="5"/>
  <c r="E153" i="5"/>
  <c r="P153" i="5" s="1"/>
  <c r="M153" i="5"/>
  <c r="I153" i="5"/>
  <c r="S153" i="5" s="1"/>
  <c r="H153" i="5"/>
  <c r="M174" i="5"/>
  <c r="B193" i="5"/>
  <c r="I174" i="5"/>
  <c r="S174" i="5" s="1"/>
  <c r="O155" i="5"/>
  <c r="K155" i="5"/>
  <c r="D174" i="5"/>
  <c r="M175" i="5"/>
  <c r="B194" i="5"/>
  <c r="I175" i="5"/>
  <c r="S175" i="5" s="1"/>
  <c r="H175" i="5"/>
  <c r="G175" i="5"/>
  <c r="R175" i="5" s="1"/>
  <c r="E175" i="5"/>
  <c r="P175" i="5" s="1"/>
  <c r="AG167" i="5"/>
  <c r="AK167" i="5" s="1"/>
  <c r="AM167" i="5" s="1"/>
  <c r="AK148" i="5"/>
  <c r="AM148" i="5" s="1"/>
  <c r="AG163" i="5"/>
  <c r="AK163" i="5" s="1"/>
  <c r="AM163" i="5" s="1"/>
  <c r="AK144" i="5"/>
  <c r="AM144" i="5" s="1"/>
  <c r="K142" i="5"/>
  <c r="D161" i="5"/>
  <c r="G161" i="5" s="1"/>
  <c r="R161" i="5" s="1"/>
  <c r="O142" i="5"/>
  <c r="O195" i="5"/>
  <c r="K195" i="5"/>
  <c r="AG172" i="5"/>
  <c r="AK172" i="5" s="1"/>
  <c r="AM172" i="5" s="1"/>
  <c r="AK153" i="5"/>
  <c r="AM153" i="5" s="1"/>
  <c r="AG160" i="5"/>
  <c r="AK160" i="5" s="1"/>
  <c r="AM160" i="5" s="1"/>
  <c r="AK141" i="5"/>
  <c r="AM141" i="5" s="1"/>
  <c r="C159" i="5"/>
  <c r="F140" i="5"/>
  <c r="Q140" i="5" s="1"/>
  <c r="N140" i="5"/>
  <c r="J140" i="5"/>
  <c r="N163" i="5"/>
  <c r="J163" i="5"/>
  <c r="C182" i="5"/>
  <c r="F163" i="5"/>
  <c r="Q163" i="5" s="1"/>
  <c r="G145" i="5"/>
  <c r="R145" i="5" s="1"/>
  <c r="B164" i="5"/>
  <c r="E145" i="5"/>
  <c r="P145" i="5" s="1"/>
  <c r="M145" i="5"/>
  <c r="I145" i="5"/>
  <c r="S145" i="5" s="1"/>
  <c r="H145" i="5"/>
  <c r="I158" i="5"/>
  <c r="S158" i="5" s="1"/>
  <c r="H158" i="5"/>
  <c r="E158" i="5"/>
  <c r="P158" i="5" s="1"/>
  <c r="B177" i="5"/>
  <c r="M158" i="5"/>
  <c r="N171" i="5"/>
  <c r="J171" i="5"/>
  <c r="F171" i="5"/>
  <c r="Q171" i="5" s="1"/>
  <c r="C190" i="5"/>
  <c r="H141" i="5"/>
  <c r="G169" i="5"/>
  <c r="R169" i="5" s="1"/>
  <c r="B188" i="5"/>
  <c r="M169" i="5"/>
  <c r="I169" i="5"/>
  <c r="S169" i="5" s="1"/>
  <c r="N172" i="5"/>
  <c r="J172" i="5"/>
  <c r="C191" i="5"/>
  <c r="F172" i="5"/>
  <c r="Q172" i="5" s="1"/>
  <c r="C174" i="5"/>
  <c r="E174" i="5" s="1"/>
  <c r="P174" i="5" s="1"/>
  <c r="N155" i="5"/>
  <c r="F155" i="5"/>
  <c r="Q155" i="5" s="1"/>
  <c r="J155" i="5"/>
  <c r="O171" i="5"/>
  <c r="K171" i="5"/>
  <c r="D190" i="5"/>
  <c r="K139" i="5"/>
  <c r="D158" i="5"/>
  <c r="G158" i="5" s="1"/>
  <c r="R158" i="5" s="1"/>
  <c r="O139" i="5"/>
  <c r="G139" i="5"/>
  <c r="R139" i="5" s="1"/>
  <c r="C158" i="5"/>
  <c r="N139" i="5"/>
  <c r="J139" i="5"/>
  <c r="F139" i="5"/>
  <c r="Q139" i="5" s="1"/>
  <c r="N167" i="5"/>
  <c r="J167" i="5"/>
  <c r="F167" i="5"/>
  <c r="Q167" i="5" s="1"/>
  <c r="C186" i="5"/>
  <c r="AG158" i="5"/>
  <c r="AK158" i="5" s="1"/>
  <c r="AM158" i="5" s="1"/>
  <c r="AK139" i="5"/>
  <c r="AM139" i="5" s="1"/>
  <c r="F157" i="5"/>
  <c r="Q157" i="5" s="1"/>
  <c r="C176" i="5"/>
  <c r="N157" i="5"/>
  <c r="J157" i="5"/>
  <c r="O151" i="5"/>
  <c r="K151" i="5"/>
  <c r="D170" i="5"/>
  <c r="AG165" i="5"/>
  <c r="AK165" i="5" s="1"/>
  <c r="AM165" i="5" s="1"/>
  <c r="AK146" i="5"/>
  <c r="AM146" i="5" s="1"/>
  <c r="G157" i="5"/>
  <c r="R157" i="5" s="1"/>
  <c r="E157" i="5"/>
  <c r="P157" i="5" s="1"/>
  <c r="B176" i="5"/>
  <c r="M157" i="5"/>
  <c r="I157" i="5"/>
  <c r="S157" i="5" s="1"/>
  <c r="H157" i="5"/>
  <c r="AG154" i="5"/>
  <c r="AK154" i="5" s="1"/>
  <c r="AM154" i="5" s="1"/>
  <c r="AK135" i="5"/>
  <c r="AM135" i="5" s="1"/>
  <c r="AG159" i="5"/>
  <c r="AK159" i="5" s="1"/>
  <c r="AM159" i="5" s="1"/>
  <c r="AK140" i="5"/>
  <c r="AM140" i="5" s="1"/>
  <c r="AG147" i="5"/>
  <c r="AK128" i="5"/>
  <c r="AM128" i="5" s="1"/>
  <c r="K154" i="5"/>
  <c r="D173" i="5"/>
  <c r="O154" i="5"/>
  <c r="O172" i="5"/>
  <c r="K172" i="5"/>
  <c r="D191" i="5"/>
  <c r="J150" i="5"/>
  <c r="C169" i="5"/>
  <c r="E169" i="5" s="1"/>
  <c r="P169" i="5" s="1"/>
  <c r="N150" i="5"/>
  <c r="F150" i="5"/>
  <c r="Q150" i="5" s="1"/>
  <c r="E141" i="5"/>
  <c r="P141" i="5" s="1"/>
  <c r="AG151" i="5"/>
  <c r="AK132" i="5"/>
  <c r="AM132" i="5" s="1"/>
  <c r="AG169" i="5"/>
  <c r="AK169" i="5" s="1"/>
  <c r="AM169" i="5" s="1"/>
  <c r="AK150" i="5"/>
  <c r="AM150" i="5" s="1"/>
  <c r="B190" i="5"/>
  <c r="M171" i="5"/>
  <c r="I171" i="5"/>
  <c r="S171" i="5" s="1"/>
  <c r="H171" i="5"/>
  <c r="G171" i="5"/>
  <c r="R171" i="5" s="1"/>
  <c r="E171" i="5"/>
  <c r="P171" i="5" s="1"/>
  <c r="O147" i="5"/>
  <c r="K147" i="5"/>
  <c r="D166" i="5"/>
  <c r="B179" i="5"/>
  <c r="M160" i="5"/>
  <c r="I160" i="5"/>
  <c r="S160" i="5" s="1"/>
  <c r="H160" i="5"/>
  <c r="G160" i="5"/>
  <c r="R160" i="5" s="1"/>
  <c r="E160" i="5"/>
  <c r="P160" i="5" s="1"/>
  <c r="J142" i="5"/>
  <c r="C161" i="5"/>
  <c r="E161" i="5" s="1"/>
  <c r="P161" i="5" s="1"/>
  <c r="N142" i="5"/>
  <c r="F142" i="5"/>
  <c r="Q142" i="5" s="1"/>
  <c r="D183" i="5"/>
  <c r="O164" i="5"/>
  <c r="K164" i="5"/>
  <c r="G155" i="5"/>
  <c r="R155" i="5" s="1"/>
  <c r="E142" i="5"/>
  <c r="P142" i="5" s="1"/>
  <c r="N143" i="5"/>
  <c r="C162" i="5"/>
  <c r="J143" i="5"/>
  <c r="F143" i="5"/>
  <c r="Q143" i="5" s="1"/>
  <c r="O160" i="5"/>
  <c r="K160" i="5"/>
  <c r="D179" i="5"/>
  <c r="AG152" i="5"/>
  <c r="AK133" i="5"/>
  <c r="AM133" i="5" s="1"/>
  <c r="O175" i="5"/>
  <c r="D194" i="5"/>
  <c r="K175" i="5"/>
  <c r="H155" i="5"/>
  <c r="M161" i="5"/>
  <c r="B180" i="5"/>
  <c r="I161" i="5"/>
  <c r="S161" i="5" s="1"/>
  <c r="I162" i="5"/>
  <c r="S162" i="5" s="1"/>
  <c r="G162" i="5"/>
  <c r="R162" i="5" s="1"/>
  <c r="B181" i="5"/>
  <c r="M162" i="5"/>
  <c r="N147" i="5"/>
  <c r="C166" i="5"/>
  <c r="F147" i="5"/>
  <c r="Q147" i="5" s="1"/>
  <c r="J147" i="5"/>
  <c r="AG143" i="5"/>
  <c r="AK124" i="5"/>
  <c r="AM124" i="5" s="1"/>
  <c r="M144" i="5"/>
  <c r="B163" i="5"/>
  <c r="I144" i="5"/>
  <c r="S144" i="5" s="1"/>
  <c r="H144" i="5"/>
  <c r="G144" i="5"/>
  <c r="R144" i="5" s="1"/>
  <c r="E144" i="5"/>
  <c r="P144" i="5" s="1"/>
  <c r="G142" i="5"/>
  <c r="R142" i="5" s="1"/>
  <c r="O140" i="5"/>
  <c r="K140" i="5"/>
  <c r="D159" i="5"/>
  <c r="O168" i="5"/>
  <c r="D187" i="5"/>
  <c r="K168" i="5"/>
  <c r="O143" i="5"/>
  <c r="K143" i="5"/>
  <c r="D162" i="5"/>
  <c r="AG137" i="5"/>
  <c r="AK118" i="5"/>
  <c r="AM118" i="5" s="1"/>
  <c r="AG164" i="5"/>
  <c r="AK164" i="5" s="1"/>
  <c r="AM164" i="5" s="1"/>
  <c r="AK145" i="5"/>
  <c r="AM145" i="5" s="1"/>
  <c r="M151" i="5"/>
  <c r="I151" i="5"/>
  <c r="S151" i="5" s="1"/>
  <c r="H151" i="5"/>
  <c r="G151" i="5"/>
  <c r="R151" i="5" s="1"/>
  <c r="B170" i="5"/>
  <c r="E151" i="5"/>
  <c r="P151" i="5" s="1"/>
  <c r="N151" i="5"/>
  <c r="C170" i="5"/>
  <c r="F151" i="5"/>
  <c r="Q151" i="5" s="1"/>
  <c r="J151" i="5"/>
  <c r="AG157" i="5"/>
  <c r="AK157" i="5" s="1"/>
  <c r="AM157" i="5" s="1"/>
  <c r="AK138" i="5"/>
  <c r="AM138" i="5" s="1"/>
  <c r="H169" i="5" l="1"/>
  <c r="J162" i="5"/>
  <c r="F162" i="5"/>
  <c r="Q162" i="5" s="1"/>
  <c r="C181" i="5"/>
  <c r="N162" i="5"/>
  <c r="C195" i="5"/>
  <c r="J176" i="5"/>
  <c r="F176" i="5"/>
  <c r="Q176" i="5" s="1"/>
  <c r="N176" i="5"/>
  <c r="F194" i="5"/>
  <c r="Q194" i="5" s="1"/>
  <c r="N194" i="5"/>
  <c r="J194" i="5"/>
  <c r="O191" i="5"/>
  <c r="K191" i="5"/>
  <c r="F173" i="5"/>
  <c r="Q173" i="5" s="1"/>
  <c r="C192" i="5"/>
  <c r="N173" i="5"/>
  <c r="J173" i="5"/>
  <c r="J187" i="5"/>
  <c r="F187" i="5"/>
  <c r="Q187" i="5" s="1"/>
  <c r="N187" i="5"/>
  <c r="N159" i="5"/>
  <c r="C178" i="5"/>
  <c r="F159" i="5"/>
  <c r="Q159" i="5" s="1"/>
  <c r="J159" i="5"/>
  <c r="M172" i="5"/>
  <c r="I172" i="5"/>
  <c r="S172" i="5" s="1"/>
  <c r="H172" i="5"/>
  <c r="G172" i="5"/>
  <c r="R172" i="5" s="1"/>
  <c r="B191" i="5"/>
  <c r="E172" i="5"/>
  <c r="P172" i="5" s="1"/>
  <c r="M186" i="5"/>
  <c r="I186" i="5"/>
  <c r="S186" i="5" s="1"/>
  <c r="H186" i="5"/>
  <c r="G186" i="5"/>
  <c r="R186" i="5" s="1"/>
  <c r="E186" i="5"/>
  <c r="P186" i="5" s="1"/>
  <c r="I166" i="5"/>
  <c r="S166" i="5" s="1"/>
  <c r="H166" i="5"/>
  <c r="G166" i="5"/>
  <c r="R166" i="5" s="1"/>
  <c r="E166" i="5"/>
  <c r="P166" i="5" s="1"/>
  <c r="M166" i="5"/>
  <c r="B185" i="5"/>
  <c r="M190" i="5"/>
  <c r="I190" i="5"/>
  <c r="S190" i="5" s="1"/>
  <c r="H190" i="5"/>
  <c r="G190" i="5"/>
  <c r="R190" i="5" s="1"/>
  <c r="E190" i="5"/>
  <c r="P190" i="5" s="1"/>
  <c r="K158" i="5"/>
  <c r="D177" i="5"/>
  <c r="O158" i="5"/>
  <c r="O174" i="5"/>
  <c r="D193" i="5"/>
  <c r="K174" i="5"/>
  <c r="M188" i="5"/>
  <c r="I188" i="5"/>
  <c r="S188" i="5" s="1"/>
  <c r="O182" i="5"/>
  <c r="K182" i="5"/>
  <c r="F161" i="5"/>
  <c r="Q161" i="5" s="1"/>
  <c r="N161" i="5"/>
  <c r="C180" i="5"/>
  <c r="E180" i="5" s="1"/>
  <c r="P180" i="5" s="1"/>
  <c r="J161" i="5"/>
  <c r="I177" i="5"/>
  <c r="S177" i="5" s="1"/>
  <c r="G177" i="5"/>
  <c r="R177" i="5" s="1"/>
  <c r="M177" i="5"/>
  <c r="B195" i="5"/>
  <c r="I176" i="5"/>
  <c r="S176" i="5" s="1"/>
  <c r="H176" i="5"/>
  <c r="G176" i="5"/>
  <c r="R176" i="5" s="1"/>
  <c r="E176" i="5"/>
  <c r="P176" i="5" s="1"/>
  <c r="M176" i="5"/>
  <c r="O190" i="5"/>
  <c r="K190" i="5"/>
  <c r="D184" i="5"/>
  <c r="O165" i="5"/>
  <c r="K165" i="5"/>
  <c r="G165" i="5"/>
  <c r="R165" i="5" s="1"/>
  <c r="O161" i="5"/>
  <c r="D180" i="5"/>
  <c r="G180" i="5" s="1"/>
  <c r="R180" i="5" s="1"/>
  <c r="K161" i="5"/>
  <c r="AG156" i="5"/>
  <c r="AK156" i="5" s="1"/>
  <c r="AM156" i="5" s="1"/>
  <c r="AK137" i="5"/>
  <c r="AM137" i="5" s="1"/>
  <c r="M179" i="5"/>
  <c r="I179" i="5"/>
  <c r="S179" i="5" s="1"/>
  <c r="G179" i="5"/>
  <c r="R179" i="5" s="1"/>
  <c r="N186" i="5"/>
  <c r="J186" i="5"/>
  <c r="F186" i="5"/>
  <c r="Q186" i="5" s="1"/>
  <c r="M180" i="5"/>
  <c r="I180" i="5"/>
  <c r="S180" i="5" s="1"/>
  <c r="H180" i="5"/>
  <c r="K162" i="5"/>
  <c r="D181" i="5"/>
  <c r="O162" i="5"/>
  <c r="O194" i="5"/>
  <c r="K194" i="5"/>
  <c r="G174" i="5"/>
  <c r="R174" i="5" s="1"/>
  <c r="AG170" i="5"/>
  <c r="AK170" i="5" s="1"/>
  <c r="AM170" i="5" s="1"/>
  <c r="AK151" i="5"/>
  <c r="AM151" i="5" s="1"/>
  <c r="D192" i="5"/>
  <c r="O173" i="5"/>
  <c r="K173" i="5"/>
  <c r="H174" i="5"/>
  <c r="F183" i="5"/>
  <c r="Q183" i="5" s="1"/>
  <c r="N183" i="5"/>
  <c r="J183" i="5"/>
  <c r="J170" i="5"/>
  <c r="C189" i="5"/>
  <c r="F170" i="5"/>
  <c r="Q170" i="5" s="1"/>
  <c r="N170" i="5"/>
  <c r="E162" i="5"/>
  <c r="P162" i="5" s="1"/>
  <c r="B183" i="5"/>
  <c r="M164" i="5"/>
  <c r="I164" i="5"/>
  <c r="S164" i="5" s="1"/>
  <c r="H164" i="5"/>
  <c r="G164" i="5"/>
  <c r="R164" i="5" s="1"/>
  <c r="E164" i="5"/>
  <c r="P164" i="5" s="1"/>
  <c r="G173" i="5"/>
  <c r="R173" i="5" s="1"/>
  <c r="E173" i="5"/>
  <c r="P173" i="5" s="1"/>
  <c r="B192" i="5"/>
  <c r="M173" i="5"/>
  <c r="I173" i="5"/>
  <c r="S173" i="5" s="1"/>
  <c r="H173" i="5"/>
  <c r="K186" i="5"/>
  <c r="O186" i="5"/>
  <c r="M163" i="5"/>
  <c r="I163" i="5"/>
  <c r="S163" i="5" s="1"/>
  <c r="H163" i="5"/>
  <c r="B182" i="5"/>
  <c r="G163" i="5"/>
  <c r="R163" i="5" s="1"/>
  <c r="E163" i="5"/>
  <c r="P163" i="5" s="1"/>
  <c r="AG171" i="5"/>
  <c r="AK171" i="5" s="1"/>
  <c r="AM171" i="5" s="1"/>
  <c r="AK152" i="5"/>
  <c r="AM152" i="5" s="1"/>
  <c r="N190" i="5"/>
  <c r="J190" i="5"/>
  <c r="F190" i="5"/>
  <c r="Q190" i="5" s="1"/>
  <c r="AN39" i="5"/>
  <c r="I193" i="5"/>
  <c r="S193" i="5" s="1"/>
  <c r="G193" i="5"/>
  <c r="R193" i="5" s="1"/>
  <c r="M193" i="5"/>
  <c r="H162" i="5"/>
  <c r="O179" i="5"/>
  <c r="K179" i="5"/>
  <c r="K166" i="5"/>
  <c r="O166" i="5"/>
  <c r="D185" i="5"/>
  <c r="K170" i="5"/>
  <c r="D189" i="5"/>
  <c r="O170" i="5"/>
  <c r="M159" i="5"/>
  <c r="B178" i="5"/>
  <c r="I159" i="5"/>
  <c r="S159" i="5" s="1"/>
  <c r="H159" i="5"/>
  <c r="G159" i="5"/>
  <c r="R159" i="5" s="1"/>
  <c r="E159" i="5"/>
  <c r="P159" i="5" s="1"/>
  <c r="K187" i="5"/>
  <c r="O187" i="5"/>
  <c r="AG162" i="5"/>
  <c r="AK162" i="5" s="1"/>
  <c r="AM162" i="5" s="1"/>
  <c r="AK143" i="5"/>
  <c r="AM143" i="5" s="1"/>
  <c r="AN161" i="5" s="1"/>
  <c r="O183" i="5"/>
  <c r="K183" i="5"/>
  <c r="AG166" i="5"/>
  <c r="AK166" i="5" s="1"/>
  <c r="AM166" i="5" s="1"/>
  <c r="AK147" i="5"/>
  <c r="AM147" i="5" s="1"/>
  <c r="AN136" i="5" s="1"/>
  <c r="N174" i="5"/>
  <c r="C193" i="5"/>
  <c r="J174" i="5"/>
  <c r="F174" i="5"/>
  <c r="Q174" i="5" s="1"/>
  <c r="J182" i="5"/>
  <c r="F182" i="5"/>
  <c r="Q182" i="5" s="1"/>
  <c r="N182" i="5"/>
  <c r="M181" i="5"/>
  <c r="I181" i="5"/>
  <c r="S181" i="5" s="1"/>
  <c r="H181" i="5"/>
  <c r="G181" i="5"/>
  <c r="R181" i="5" s="1"/>
  <c r="E181" i="5"/>
  <c r="P181" i="5" s="1"/>
  <c r="H161" i="5"/>
  <c r="E194" i="5"/>
  <c r="P194" i="5" s="1"/>
  <c r="M194" i="5"/>
  <c r="I194" i="5"/>
  <c r="S194" i="5" s="1"/>
  <c r="H194" i="5"/>
  <c r="G194" i="5"/>
  <c r="R194" i="5" s="1"/>
  <c r="C184" i="5"/>
  <c r="F165" i="5"/>
  <c r="Q165" i="5" s="1"/>
  <c r="N165" i="5"/>
  <c r="J165" i="5"/>
  <c r="H165" i="5"/>
  <c r="E165" i="5"/>
  <c r="P165" i="5" s="1"/>
  <c r="M168" i="5"/>
  <c r="B187" i="5"/>
  <c r="I168" i="5"/>
  <c r="S168" i="5" s="1"/>
  <c r="H168" i="5"/>
  <c r="G168" i="5"/>
  <c r="R168" i="5" s="1"/>
  <c r="E168" i="5"/>
  <c r="P168" i="5" s="1"/>
  <c r="J166" i="5"/>
  <c r="F166" i="5"/>
  <c r="Q166" i="5" s="1"/>
  <c r="N166" i="5"/>
  <c r="C185" i="5"/>
  <c r="I170" i="5"/>
  <c r="S170" i="5" s="1"/>
  <c r="B189" i="5"/>
  <c r="H170" i="5"/>
  <c r="G170" i="5"/>
  <c r="R170" i="5" s="1"/>
  <c r="E170" i="5"/>
  <c r="P170" i="5" s="1"/>
  <c r="M170" i="5"/>
  <c r="O159" i="5"/>
  <c r="D178" i="5"/>
  <c r="K159" i="5"/>
  <c r="F169" i="5"/>
  <c r="Q169" i="5" s="1"/>
  <c r="C188" i="5"/>
  <c r="H188" i="5" s="1"/>
  <c r="N169" i="5"/>
  <c r="J169" i="5"/>
  <c r="J158" i="5"/>
  <c r="C177" i="5"/>
  <c r="H177" i="5" s="1"/>
  <c r="N158" i="5"/>
  <c r="F158" i="5"/>
  <c r="Q158" i="5" s="1"/>
  <c r="N191" i="5"/>
  <c r="J191" i="5"/>
  <c r="F191" i="5"/>
  <c r="Q191" i="5" s="1"/>
  <c r="C179" i="5"/>
  <c r="H179" i="5" s="1"/>
  <c r="N160" i="5"/>
  <c r="J160" i="5"/>
  <c r="F160" i="5"/>
  <c r="Q160" i="5" s="1"/>
  <c r="D188" i="5"/>
  <c r="O169" i="5"/>
  <c r="K169" i="5"/>
  <c r="AN153" i="5" l="1"/>
  <c r="AN162" i="5"/>
  <c r="AN132" i="5"/>
  <c r="AN80" i="5"/>
  <c r="AN105" i="5"/>
  <c r="AN101" i="5"/>
  <c r="AN30" i="5"/>
  <c r="AN7" i="5"/>
  <c r="AN158" i="5"/>
  <c r="AN171" i="5"/>
  <c r="AN29" i="5"/>
  <c r="AN66" i="5"/>
  <c r="AN46" i="5"/>
  <c r="AN58" i="5"/>
  <c r="AN42" i="5"/>
  <c r="AN40" i="5"/>
  <c r="AN49" i="5"/>
  <c r="AN53" i="5"/>
  <c r="AN77" i="5"/>
  <c r="AN48" i="5"/>
  <c r="AN57" i="5"/>
  <c r="AN68" i="5"/>
  <c r="AN72" i="5"/>
  <c r="AN65" i="5"/>
  <c r="AN79" i="5"/>
  <c r="AN74" i="5"/>
  <c r="AN63" i="5"/>
  <c r="AN4" i="5"/>
  <c r="AN22" i="5"/>
  <c r="AN51" i="5"/>
  <c r="AN73" i="5"/>
  <c r="AN155" i="5"/>
  <c r="AN47" i="5"/>
  <c r="AN28" i="5"/>
  <c r="AN3" i="5"/>
  <c r="E179" i="5"/>
  <c r="P179" i="5" s="1"/>
  <c r="AN102" i="5"/>
  <c r="AN78" i="5"/>
  <c r="AN86" i="5"/>
  <c r="AN125" i="5"/>
  <c r="AN91" i="5"/>
  <c r="AN25" i="5"/>
  <c r="AN24" i="5"/>
  <c r="AM173" i="5"/>
  <c r="AN38" i="5"/>
  <c r="AN150" i="5"/>
  <c r="AN127" i="5"/>
  <c r="AN84" i="5"/>
  <c r="AN112" i="5"/>
  <c r="N184" i="5"/>
  <c r="J184" i="5"/>
  <c r="F184" i="5"/>
  <c r="Q184" i="5" s="1"/>
  <c r="H184" i="5"/>
  <c r="E184" i="5"/>
  <c r="P184" i="5" s="1"/>
  <c r="AN37" i="5"/>
  <c r="AN16" i="5"/>
  <c r="AN14" i="5"/>
  <c r="I182" i="5"/>
  <c r="S182" i="5" s="1"/>
  <c r="H182" i="5"/>
  <c r="G182" i="5"/>
  <c r="R182" i="5" s="1"/>
  <c r="E182" i="5"/>
  <c r="P182" i="5" s="1"/>
  <c r="M182" i="5"/>
  <c r="AN109" i="5"/>
  <c r="AN59" i="5"/>
  <c r="N180" i="5"/>
  <c r="J180" i="5"/>
  <c r="F180" i="5"/>
  <c r="Q180" i="5" s="1"/>
  <c r="AN81" i="5"/>
  <c r="AN149" i="5"/>
  <c r="AN13" i="5"/>
  <c r="N185" i="5"/>
  <c r="J185" i="5"/>
  <c r="F185" i="5"/>
  <c r="Q185" i="5" s="1"/>
  <c r="AN140" i="5"/>
  <c r="AN129" i="5"/>
  <c r="AN124" i="5"/>
  <c r="AN9" i="5"/>
  <c r="AN12" i="5"/>
  <c r="AN18" i="5"/>
  <c r="AN123" i="5"/>
  <c r="K181" i="5"/>
  <c r="O181" i="5"/>
  <c r="AN70" i="5"/>
  <c r="AN164" i="5"/>
  <c r="O184" i="5"/>
  <c r="K184" i="5"/>
  <c r="G184" i="5"/>
  <c r="R184" i="5" s="1"/>
  <c r="AN157" i="5"/>
  <c r="F177" i="5"/>
  <c r="Q177" i="5" s="1"/>
  <c r="N177" i="5"/>
  <c r="J177" i="5"/>
  <c r="AN95" i="5"/>
  <c r="AN89" i="5"/>
  <c r="AN8" i="5"/>
  <c r="AN2" i="5"/>
  <c r="AN5" i="5"/>
  <c r="G183" i="5"/>
  <c r="R183" i="5" s="1"/>
  <c r="E183" i="5"/>
  <c r="P183" i="5" s="1"/>
  <c r="M183" i="5"/>
  <c r="I183" i="5"/>
  <c r="S183" i="5" s="1"/>
  <c r="H183" i="5"/>
  <c r="AN110" i="5"/>
  <c r="AN108" i="5"/>
  <c r="AN168" i="5"/>
  <c r="AN87" i="5"/>
  <c r="M191" i="5"/>
  <c r="I191" i="5"/>
  <c r="S191" i="5" s="1"/>
  <c r="H191" i="5"/>
  <c r="G191" i="5"/>
  <c r="R191" i="5" s="1"/>
  <c r="E191" i="5"/>
  <c r="P191" i="5" s="1"/>
  <c r="AN88" i="5"/>
  <c r="AN64" i="5"/>
  <c r="AN35" i="5"/>
  <c r="AN172" i="5"/>
  <c r="AN100" i="5"/>
  <c r="AN122" i="5"/>
  <c r="AN117" i="5"/>
  <c r="AN43" i="5"/>
  <c r="AN83" i="5"/>
  <c r="J192" i="5"/>
  <c r="F192" i="5"/>
  <c r="Q192" i="5" s="1"/>
  <c r="N192" i="5"/>
  <c r="N195" i="5"/>
  <c r="J195" i="5"/>
  <c r="F195" i="5"/>
  <c r="Q195" i="5" s="1"/>
  <c r="AN119" i="5"/>
  <c r="E189" i="5"/>
  <c r="P189" i="5" s="1"/>
  <c r="M189" i="5"/>
  <c r="I189" i="5"/>
  <c r="S189" i="5" s="1"/>
  <c r="H189" i="5"/>
  <c r="G189" i="5"/>
  <c r="R189" i="5" s="1"/>
  <c r="AN163" i="5"/>
  <c r="AN159" i="5"/>
  <c r="F188" i="5"/>
  <c r="Q188" i="5" s="1"/>
  <c r="N188" i="5"/>
  <c r="J188" i="5"/>
  <c r="E178" i="5"/>
  <c r="P178" i="5" s="1"/>
  <c r="M178" i="5"/>
  <c r="I178" i="5"/>
  <c r="S178" i="5" s="1"/>
  <c r="H178" i="5"/>
  <c r="G178" i="5"/>
  <c r="R178" i="5" s="1"/>
  <c r="AN54" i="5"/>
  <c r="AO54" i="5" s="1"/>
  <c r="AN27" i="5"/>
  <c r="AN26" i="5"/>
  <c r="AN146" i="5"/>
  <c r="AN137" i="5"/>
  <c r="AN67" i="5"/>
  <c r="AN104" i="5"/>
  <c r="AN92" i="5"/>
  <c r="AN103" i="5"/>
  <c r="AN62" i="5"/>
  <c r="AN126" i="5"/>
  <c r="AN97" i="5"/>
  <c r="AN107" i="5"/>
  <c r="AN60" i="5"/>
  <c r="AN134" i="5"/>
  <c r="AN116" i="5"/>
  <c r="AN61" i="5"/>
  <c r="AO61" i="5" s="1"/>
  <c r="AN82" i="5"/>
  <c r="AO82" i="5" s="1"/>
  <c r="AN145" i="5"/>
  <c r="AN135" i="5"/>
  <c r="AN50" i="5"/>
  <c r="O188" i="5"/>
  <c r="K188" i="5"/>
  <c r="F193" i="5"/>
  <c r="Q193" i="5" s="1"/>
  <c r="N193" i="5"/>
  <c r="J193" i="5"/>
  <c r="AM174" i="5"/>
  <c r="AO158" i="5" s="1"/>
  <c r="AN31" i="5"/>
  <c r="AN114" i="5"/>
  <c r="AN156" i="5"/>
  <c r="AN90" i="5"/>
  <c r="AO90" i="5" s="1"/>
  <c r="AN144" i="5"/>
  <c r="AO144" i="5" s="1"/>
  <c r="O193" i="5"/>
  <c r="K193" i="5"/>
  <c r="M185" i="5"/>
  <c r="I185" i="5"/>
  <c r="S185" i="5" s="1"/>
  <c r="H185" i="5"/>
  <c r="G185" i="5"/>
  <c r="R185" i="5" s="1"/>
  <c r="E185" i="5"/>
  <c r="P185" i="5" s="1"/>
  <c r="AN71" i="5"/>
  <c r="AN142" i="5"/>
  <c r="AO142" i="5" s="1"/>
  <c r="AN52" i="5"/>
  <c r="AO52" i="5" s="1"/>
  <c r="E193" i="5"/>
  <c r="P193" i="5" s="1"/>
  <c r="AN55" i="5"/>
  <c r="AN21" i="5"/>
  <c r="AO21" i="5" s="1"/>
  <c r="AN133" i="5"/>
  <c r="AO133" i="5" s="1"/>
  <c r="K192" i="5"/>
  <c r="O192" i="5"/>
  <c r="M195" i="5"/>
  <c r="I195" i="5"/>
  <c r="S195" i="5" s="1"/>
  <c r="H195" i="5"/>
  <c r="G195" i="5"/>
  <c r="R195" i="5" s="1"/>
  <c r="E195" i="5"/>
  <c r="P195" i="5" s="1"/>
  <c r="AN111" i="5"/>
  <c r="AO111" i="5" s="1"/>
  <c r="AN160" i="5"/>
  <c r="AN154" i="5"/>
  <c r="AO154" i="5" s="1"/>
  <c r="AN115" i="5"/>
  <c r="AO115" i="5" s="1"/>
  <c r="O178" i="5"/>
  <c r="K178" i="5"/>
  <c r="AN113" i="5"/>
  <c r="AO113" i="5" s="1"/>
  <c r="AN147" i="5"/>
  <c r="AO147" i="5" s="1"/>
  <c r="O189" i="5"/>
  <c r="K189" i="5"/>
  <c r="AN19" i="5"/>
  <c r="AO19" i="5" s="1"/>
  <c r="AN33" i="5"/>
  <c r="AN121" i="5"/>
  <c r="AN151" i="5"/>
  <c r="AO151" i="5" s="1"/>
  <c r="O180" i="5"/>
  <c r="K180" i="5"/>
  <c r="AN131" i="5"/>
  <c r="AO131" i="5" s="1"/>
  <c r="AN76" i="5"/>
  <c r="AO76" i="5" s="1"/>
  <c r="AN75" i="5"/>
  <c r="AN93" i="5"/>
  <c r="AO93" i="5" s="1"/>
  <c r="J181" i="5"/>
  <c r="F181" i="5"/>
  <c r="Q181" i="5" s="1"/>
  <c r="N181" i="5"/>
  <c r="AO101" i="5"/>
  <c r="AN41" i="5"/>
  <c r="AO41" i="5" s="1"/>
  <c r="I187" i="5"/>
  <c r="S187" i="5" s="1"/>
  <c r="H187" i="5"/>
  <c r="G187" i="5"/>
  <c r="R187" i="5" s="1"/>
  <c r="E187" i="5"/>
  <c r="P187" i="5" s="1"/>
  <c r="M187" i="5"/>
  <c r="AN166" i="5"/>
  <c r="AO166" i="5" s="1"/>
  <c r="H193" i="5"/>
  <c r="AN44" i="5"/>
  <c r="AO44" i="5" s="1"/>
  <c r="AN32" i="5"/>
  <c r="AO32" i="5" s="1"/>
  <c r="AN165" i="5"/>
  <c r="AO165" i="5" s="1"/>
  <c r="AN170" i="5"/>
  <c r="AO170" i="5" s="1"/>
  <c r="AN148" i="5"/>
  <c r="AN169" i="5"/>
  <c r="AO169" i="5" s="1"/>
  <c r="AN6" i="5"/>
  <c r="AO6" i="5" s="1"/>
  <c r="AN141" i="5"/>
  <c r="AO141" i="5" s="1"/>
  <c r="AO153" i="5"/>
  <c r="AN94" i="5"/>
  <c r="AO94" i="5" s="1"/>
  <c r="N179" i="5"/>
  <c r="J179" i="5"/>
  <c r="F179" i="5"/>
  <c r="Q179" i="5" s="1"/>
  <c r="AN128" i="5"/>
  <c r="AO128" i="5" s="1"/>
  <c r="AN10" i="5"/>
  <c r="AO10" i="5" s="1"/>
  <c r="AN34" i="5"/>
  <c r="AO34" i="5" s="1"/>
  <c r="AN120" i="5"/>
  <c r="AO120" i="5" s="1"/>
  <c r="I192" i="5"/>
  <c r="S192" i="5" s="1"/>
  <c r="H192" i="5"/>
  <c r="G192" i="5"/>
  <c r="R192" i="5" s="1"/>
  <c r="E192" i="5"/>
  <c r="P192" i="5" s="1"/>
  <c r="M192" i="5"/>
  <c r="AN85" i="5"/>
  <c r="AO85" i="5" s="1"/>
  <c r="AN99" i="5"/>
  <c r="AO99" i="5" s="1"/>
  <c r="AN118" i="5"/>
  <c r="AO118" i="5" s="1"/>
  <c r="F178" i="5"/>
  <c r="Q178" i="5" s="1"/>
  <c r="N178" i="5"/>
  <c r="J178" i="5"/>
  <c r="AN138" i="5"/>
  <c r="AO7" i="5"/>
  <c r="AN69" i="5"/>
  <c r="AO69" i="5" s="1"/>
  <c r="AN106" i="5"/>
  <c r="AO106" i="5" s="1"/>
  <c r="AN17" i="5"/>
  <c r="AO17" i="5" s="1"/>
  <c r="AN11" i="5"/>
  <c r="AO11" i="5" s="1"/>
  <c r="AN20" i="5"/>
  <c r="AO20" i="5" s="1"/>
  <c r="N189" i="5"/>
  <c r="J189" i="5"/>
  <c r="F189" i="5"/>
  <c r="Q189" i="5" s="1"/>
  <c r="AN56" i="5"/>
  <c r="AO56" i="5" s="1"/>
  <c r="E188" i="5"/>
  <c r="P188" i="5" s="1"/>
  <c r="O177" i="5"/>
  <c r="K177" i="5"/>
  <c r="AN98" i="5"/>
  <c r="AO98" i="5" s="1"/>
  <c r="AN23" i="5"/>
  <c r="AO23" i="5" s="1"/>
  <c r="AN143" i="5"/>
  <c r="AO143" i="5" s="1"/>
  <c r="O185" i="5"/>
  <c r="K185" i="5"/>
  <c r="AN36" i="5"/>
  <c r="AO36" i="5" s="1"/>
  <c r="AN45" i="5"/>
  <c r="AO45" i="5" s="1"/>
  <c r="AN15" i="5"/>
  <c r="AO15" i="5" s="1"/>
  <c r="AN152" i="5"/>
  <c r="AO152" i="5" s="1"/>
  <c r="AN167" i="5"/>
  <c r="AO167" i="5" s="1"/>
  <c r="AN96" i="5"/>
  <c r="AO96" i="5" s="1"/>
  <c r="E177" i="5"/>
  <c r="P177" i="5" s="1"/>
  <c r="G188" i="5"/>
  <c r="R188" i="5" s="1"/>
  <c r="AN139" i="5"/>
  <c r="AO139" i="5" s="1"/>
  <c r="AN130" i="5"/>
  <c r="AO130" i="5" s="1"/>
  <c r="AO119" i="5" l="1"/>
  <c r="AO116" i="5"/>
  <c r="AO161" i="5"/>
  <c r="AO55" i="5"/>
  <c r="AO114" i="5"/>
  <c r="AO60" i="5"/>
  <c r="AO148" i="5"/>
  <c r="AO31" i="5"/>
  <c r="AO75" i="5"/>
  <c r="AO39" i="5"/>
  <c r="AO136" i="5"/>
  <c r="AO126" i="5"/>
  <c r="AO168" i="5"/>
  <c r="AO62" i="5"/>
  <c r="AO83" i="5"/>
  <c r="AO160" i="5"/>
  <c r="AO71" i="5"/>
  <c r="AO103" i="5"/>
  <c r="AO78" i="5"/>
  <c r="AO68" i="5"/>
  <c r="AO102" i="5"/>
  <c r="AO57" i="5"/>
  <c r="AO104" i="5"/>
  <c r="AO163" i="5"/>
  <c r="AO164" i="5"/>
  <c r="AO81" i="5"/>
  <c r="AO50" i="5"/>
  <c r="AO67" i="5"/>
  <c r="AO100" i="5"/>
  <c r="AO70" i="5"/>
  <c r="AO162" i="5"/>
  <c r="AO138" i="5"/>
  <c r="AO121" i="5"/>
  <c r="AO30" i="5"/>
  <c r="AO137" i="5"/>
  <c r="AO172" i="5"/>
  <c r="AO122" i="5"/>
  <c r="AO149" i="5"/>
  <c r="AO86" i="5"/>
  <c r="AO72" i="5"/>
  <c r="AO33" i="5"/>
  <c r="AO135" i="5"/>
  <c r="AO146" i="5"/>
  <c r="AO35" i="5"/>
  <c r="AO48" i="5"/>
  <c r="AO145" i="5"/>
  <c r="AO26" i="5"/>
  <c r="AO64" i="5"/>
  <c r="AO112" i="5"/>
  <c r="AO3" i="5"/>
  <c r="AO77" i="5"/>
  <c r="AO27" i="5"/>
  <c r="AO88" i="5"/>
  <c r="AO5" i="5"/>
  <c r="AO123" i="5"/>
  <c r="AO59" i="5"/>
  <c r="AO84" i="5"/>
  <c r="AO28" i="5"/>
  <c r="AO53" i="5"/>
  <c r="AO2" i="5"/>
  <c r="AO18" i="5"/>
  <c r="AO109" i="5"/>
  <c r="AO132" i="5"/>
  <c r="AO47" i="5"/>
  <c r="AO49" i="5"/>
  <c r="AO8" i="5"/>
  <c r="AO12" i="5"/>
  <c r="AO127" i="5"/>
  <c r="AO155" i="5"/>
  <c r="AO40" i="5"/>
  <c r="AO156" i="5"/>
  <c r="AO134" i="5"/>
  <c r="AO89" i="5"/>
  <c r="AO9" i="5"/>
  <c r="AO150" i="5"/>
  <c r="AO73" i="5"/>
  <c r="AO42" i="5"/>
  <c r="AO95" i="5"/>
  <c r="AO124" i="5"/>
  <c r="AO38" i="5"/>
  <c r="AO51" i="5"/>
  <c r="AO58" i="5"/>
  <c r="AO107" i="5"/>
  <c r="AO129" i="5"/>
  <c r="AO22" i="5"/>
  <c r="AO46" i="5"/>
  <c r="AO97" i="5"/>
  <c r="AO140" i="5"/>
  <c r="AO24" i="5"/>
  <c r="AO4" i="5"/>
  <c r="AO66" i="5"/>
  <c r="AO87" i="5"/>
  <c r="AO14" i="5"/>
  <c r="AO25" i="5"/>
  <c r="AO63" i="5"/>
  <c r="AO29" i="5"/>
  <c r="AO157" i="5"/>
  <c r="AO16" i="5"/>
  <c r="AO91" i="5"/>
  <c r="AO74" i="5"/>
  <c r="AO171" i="5"/>
  <c r="AO43" i="5"/>
  <c r="AO108" i="5"/>
  <c r="AO37" i="5"/>
  <c r="AO125" i="5"/>
  <c r="AO79" i="5"/>
  <c r="AO80" i="5"/>
  <c r="AO92" i="5"/>
  <c r="AO159" i="5"/>
  <c r="AO117" i="5"/>
  <c r="AO110" i="5"/>
  <c r="AO13" i="5"/>
  <c r="AO105" i="5"/>
  <c r="AO6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<sst xmlns="http://schemas.openxmlformats.org/spreadsheetml/2006/main" count="794" uniqueCount="249">
  <si>
    <t>run1</t>
    <phoneticPr fontId="1" type="noConversion"/>
  </si>
  <si>
    <t>run2</t>
    <phoneticPr fontId="1" type="noConversion"/>
  </si>
  <si>
    <t>run3</t>
    <phoneticPr fontId="1" type="noConversion"/>
  </si>
  <si>
    <t>test</t>
  </si>
  <si>
    <t>x1</t>
  </si>
  <si>
    <t>x2</t>
  </si>
  <si>
    <t>x3</t>
  </si>
  <si>
    <t>code</t>
    <phoneticPr fontId="1" type="noConversion"/>
  </si>
  <si>
    <t>paper height(mm)</t>
    <phoneticPr fontId="1" type="noConversion"/>
  </si>
  <si>
    <t>width-height ratio</t>
    <phoneticPr fontId="1" type="noConversion"/>
  </si>
  <si>
    <t>leg length(mm)</t>
    <phoneticPr fontId="1" type="noConversion"/>
  </si>
  <si>
    <t>number</t>
    <phoneticPr fontId="1" type="noConversion"/>
  </si>
  <si>
    <t>order</t>
    <phoneticPr fontId="1" type="noConversion"/>
  </si>
  <si>
    <t>result</t>
    <phoneticPr fontId="1" type="noConversion"/>
  </si>
  <si>
    <t>run1</t>
  </si>
  <si>
    <t>run2</t>
  </si>
  <si>
    <t>run3</t>
  </si>
  <si>
    <t>test</t>
    <phoneticPr fontId="1" type="noConversion"/>
  </si>
  <si>
    <t>replication1</t>
    <phoneticPr fontId="1" type="noConversion"/>
  </si>
  <si>
    <t>replication2</t>
  </si>
  <si>
    <t>replication3</t>
  </si>
  <si>
    <t>number</t>
  </si>
  <si>
    <t>8--1</t>
    <phoneticPr fontId="1" type="noConversion"/>
  </si>
  <si>
    <t>6--2</t>
    <phoneticPr fontId="1" type="noConversion"/>
  </si>
  <si>
    <t>8--3</t>
    <phoneticPr fontId="1" type="noConversion"/>
  </si>
  <si>
    <t>paper height(mm)</t>
  </si>
  <si>
    <t>width-height ratio</t>
  </si>
  <si>
    <t>leg length(mm)</t>
  </si>
  <si>
    <t>replication1</t>
  </si>
  <si>
    <t>order</t>
  </si>
  <si>
    <t>1--1</t>
    <phoneticPr fontId="1" type="noConversion"/>
  </si>
  <si>
    <t>1--2</t>
    <phoneticPr fontId="1" type="noConversion"/>
  </si>
  <si>
    <t>1--3</t>
    <phoneticPr fontId="1" type="noConversion"/>
  </si>
  <si>
    <t>5--3</t>
  </si>
  <si>
    <t>2--2</t>
    <phoneticPr fontId="1" type="noConversion"/>
  </si>
  <si>
    <t>4--3</t>
    <phoneticPr fontId="1" type="noConversion"/>
  </si>
  <si>
    <t>1--1</t>
  </si>
  <si>
    <t>2--1</t>
    <phoneticPr fontId="1" type="noConversion"/>
  </si>
  <si>
    <t>2--3</t>
    <phoneticPr fontId="1" type="noConversion"/>
  </si>
  <si>
    <t>4--2</t>
  </si>
  <si>
    <t>6--3</t>
  </si>
  <si>
    <t>2--1</t>
  </si>
  <si>
    <t>3--1</t>
    <phoneticPr fontId="1" type="noConversion"/>
  </si>
  <si>
    <t>3--2</t>
    <phoneticPr fontId="1" type="noConversion"/>
  </si>
  <si>
    <t>3--3</t>
    <phoneticPr fontId="1" type="noConversion"/>
  </si>
  <si>
    <t>4--1</t>
    <phoneticPr fontId="1" type="noConversion"/>
  </si>
  <si>
    <t>1--3</t>
  </si>
  <si>
    <t>3--1</t>
  </si>
  <si>
    <t>4--2</t>
    <phoneticPr fontId="1" type="noConversion"/>
  </si>
  <si>
    <t>8--2</t>
    <phoneticPr fontId="1" type="noConversion"/>
  </si>
  <si>
    <t>7--3</t>
  </si>
  <si>
    <t>3--2</t>
  </si>
  <si>
    <t>4--1</t>
  </si>
  <si>
    <t>5--1</t>
    <phoneticPr fontId="1" type="noConversion"/>
  </si>
  <si>
    <t>5--2</t>
    <phoneticPr fontId="1" type="noConversion"/>
  </si>
  <si>
    <t>5--3</t>
    <phoneticPr fontId="1" type="noConversion"/>
  </si>
  <si>
    <t>6--2</t>
  </si>
  <si>
    <t>5--1</t>
  </si>
  <si>
    <t>6--1</t>
    <phoneticPr fontId="1" type="noConversion"/>
  </si>
  <si>
    <t>6--3</t>
    <phoneticPr fontId="1" type="noConversion"/>
  </si>
  <si>
    <t>6--1</t>
  </si>
  <si>
    <t>5--2</t>
  </si>
  <si>
    <t>height</t>
    <phoneticPr fontId="1" type="noConversion"/>
  </si>
  <si>
    <t>width</t>
    <phoneticPr fontId="1" type="noConversion"/>
  </si>
  <si>
    <t>leg length</t>
    <phoneticPr fontId="1" type="noConversion"/>
  </si>
  <si>
    <t>7--1</t>
    <phoneticPr fontId="1" type="noConversion"/>
  </si>
  <si>
    <t>7--2</t>
    <phoneticPr fontId="1" type="noConversion"/>
  </si>
  <si>
    <t>7--3</t>
    <phoneticPr fontId="1" type="noConversion"/>
  </si>
  <si>
    <t>7--1</t>
  </si>
  <si>
    <t>8--1</t>
  </si>
  <si>
    <t>4--3</t>
  </si>
  <si>
    <t>9--1</t>
    <phoneticPr fontId="1" type="noConversion"/>
  </si>
  <si>
    <t>9--2</t>
    <phoneticPr fontId="1" type="noConversion"/>
  </si>
  <si>
    <t>9--3</t>
    <phoneticPr fontId="1" type="noConversion"/>
  </si>
  <si>
    <t>9--1</t>
  </si>
  <si>
    <t>10--1</t>
    <phoneticPr fontId="1" type="noConversion"/>
  </si>
  <si>
    <t>10--2</t>
    <phoneticPr fontId="1" type="noConversion"/>
  </si>
  <si>
    <t>10--3</t>
    <phoneticPr fontId="1" type="noConversion"/>
  </si>
  <si>
    <t>2--3</t>
  </si>
  <si>
    <t>10--1</t>
  </si>
  <si>
    <t>11--1</t>
    <phoneticPr fontId="1" type="noConversion"/>
  </si>
  <si>
    <t>11--2</t>
    <phoneticPr fontId="1" type="noConversion"/>
  </si>
  <si>
    <t>11--3</t>
    <phoneticPr fontId="1" type="noConversion"/>
  </si>
  <si>
    <t>11--1</t>
  </si>
  <si>
    <t>12--1</t>
    <phoneticPr fontId="1" type="noConversion"/>
  </si>
  <si>
    <t>12--2</t>
    <phoneticPr fontId="1" type="noConversion"/>
  </si>
  <si>
    <t>12--3</t>
    <phoneticPr fontId="1" type="noConversion"/>
  </si>
  <si>
    <t>7--2</t>
  </si>
  <si>
    <t>12--1</t>
  </si>
  <si>
    <t>13--1</t>
    <phoneticPr fontId="1" type="noConversion"/>
  </si>
  <si>
    <t>13--2</t>
    <phoneticPr fontId="1" type="noConversion"/>
  </si>
  <si>
    <t>13--3</t>
    <phoneticPr fontId="1" type="noConversion"/>
  </si>
  <si>
    <t>1--2</t>
  </si>
  <si>
    <t>8--2</t>
  </si>
  <si>
    <t>13--1</t>
  </si>
  <si>
    <t>14--1</t>
    <phoneticPr fontId="1" type="noConversion"/>
  </si>
  <si>
    <t>14--2</t>
    <phoneticPr fontId="1" type="noConversion"/>
  </si>
  <si>
    <t>14--3</t>
    <phoneticPr fontId="1" type="noConversion"/>
  </si>
  <si>
    <t>2--2</t>
  </si>
  <si>
    <t>14--1</t>
  </si>
  <si>
    <t>15--1</t>
    <phoneticPr fontId="1" type="noConversion"/>
  </si>
  <si>
    <t>15--2</t>
    <phoneticPr fontId="1" type="noConversion"/>
  </si>
  <si>
    <t>15--3</t>
    <phoneticPr fontId="1" type="noConversion"/>
  </si>
  <si>
    <t>15--1</t>
  </si>
  <si>
    <t>3--3</t>
  </si>
  <si>
    <t>measure error (x1,x2,x3)= (0,0,0)</t>
    <phoneticPr fontId="1" type="noConversion"/>
  </si>
  <si>
    <t>measure error</t>
    <phoneticPr fontId="1" type="noConversion"/>
  </si>
  <si>
    <t>test order</t>
    <phoneticPr fontId="1" type="noConversion"/>
  </si>
  <si>
    <t>test1</t>
    <phoneticPr fontId="1" type="noConversion"/>
  </si>
  <si>
    <t>test2</t>
  </si>
  <si>
    <t>test3</t>
  </si>
  <si>
    <t>15--4</t>
    <phoneticPr fontId="1" type="noConversion"/>
  </si>
  <si>
    <t>test4</t>
  </si>
  <si>
    <t>x1</t>
    <phoneticPr fontId="1" type="noConversion"/>
  </si>
  <si>
    <t>x2</t>
    <phoneticPr fontId="1" type="noConversion"/>
  </si>
  <si>
    <t>x3</t>
    <phoneticPr fontId="1" type="noConversion"/>
  </si>
  <si>
    <t>r1</t>
    <phoneticPr fontId="1" type="noConversion"/>
  </si>
  <si>
    <t>r2</t>
  </si>
  <si>
    <t>r3</t>
  </si>
  <si>
    <t>average</t>
    <phoneticPr fontId="1" type="noConversion"/>
  </si>
  <si>
    <t>var</t>
    <phoneticPr fontId="1" type="noConversion"/>
  </si>
  <si>
    <t>replicate 1</t>
    <phoneticPr fontId="1" type="noConversion"/>
  </si>
  <si>
    <t>replicate 2</t>
  </si>
  <si>
    <t>replicate 3</t>
  </si>
  <si>
    <t>m</t>
    <phoneticPr fontId="1" type="noConversion"/>
  </si>
  <si>
    <t>s_p^2</t>
    <phoneticPr fontId="1" type="noConversion"/>
  </si>
  <si>
    <t>y</t>
  </si>
  <si>
    <t>y_hat</t>
    <phoneticPr fontId="1" type="noConversion"/>
  </si>
  <si>
    <t>y_bar</t>
    <phoneticPr fontId="1" type="noConversion"/>
  </si>
  <si>
    <t>e_ij</t>
    <phoneticPr fontId="1" type="noConversion"/>
  </si>
  <si>
    <t>percentile</t>
    <phoneticPr fontId="1" type="noConversion"/>
  </si>
  <si>
    <t>norm.inv</t>
    <phoneticPr fontId="1" type="noConversion"/>
  </si>
  <si>
    <t>s_i^2</t>
    <phoneticPr fontId="1" type="noConversion"/>
  </si>
  <si>
    <t>SST</t>
    <phoneticPr fontId="1" type="noConversion"/>
  </si>
  <si>
    <t>(+)</t>
    <phoneticPr fontId="1" type="noConversion"/>
  </si>
  <si>
    <t>(-)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</si>
  <si>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</si>
  <si>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</si>
  <si>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</si>
  <si>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</si>
  <si>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</si>
  <si>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</si>
  <si>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n</t>
    <phoneticPr fontId="1" type="noConversion"/>
  </si>
  <si>
    <t>s_effect^2</t>
    <phoneticPr fontId="1" type="noConversion"/>
  </si>
  <si>
    <t>SS1</t>
    <phoneticPr fontId="1" type="noConversion"/>
  </si>
  <si>
    <t>E1</t>
    <phoneticPr fontId="1" type="noConversion"/>
  </si>
  <si>
    <t>SS2</t>
    <phoneticPr fontId="1" type="noConversion"/>
  </si>
  <si>
    <t>E2</t>
  </si>
  <si>
    <t>N</t>
    <phoneticPr fontId="1" type="noConversion"/>
  </si>
  <si>
    <t>s_effect</t>
    <phoneticPr fontId="1" type="noConversion"/>
  </si>
  <si>
    <t>SS3</t>
    <phoneticPr fontId="1" type="noConversion"/>
  </si>
  <si>
    <t>E3</t>
  </si>
  <si>
    <t>SS12</t>
    <phoneticPr fontId="1" type="noConversion"/>
  </si>
  <si>
    <t>E12</t>
    <phoneticPr fontId="1" type="noConversion"/>
  </si>
  <si>
    <t>y_bar_bar</t>
    <phoneticPr fontId="1" type="noConversion"/>
  </si>
  <si>
    <t>dof</t>
    <phoneticPr fontId="1" type="noConversion"/>
  </si>
  <si>
    <t>SS23</t>
    <phoneticPr fontId="1" type="noConversion"/>
  </si>
  <si>
    <t>E23</t>
    <phoneticPr fontId="1" type="noConversion"/>
  </si>
  <si>
    <t>SS13</t>
    <phoneticPr fontId="1" type="noConversion"/>
  </si>
  <si>
    <t>E13</t>
    <phoneticPr fontId="1" type="noConversion"/>
  </si>
  <si>
    <t>SS123</t>
    <phoneticPr fontId="1" type="noConversion"/>
  </si>
  <si>
    <t>E123</t>
    <phoneticPr fontId="1" type="noConversion"/>
  </si>
  <si>
    <t>error</t>
    <phoneticPr fontId="1" type="noConversion"/>
  </si>
  <si>
    <t>total</t>
    <phoneticPr fontId="1" type="noConversion"/>
  </si>
  <si>
    <t>R^2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</si>
  <si>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</si>
  <si>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</si>
  <si>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</si>
  <si>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</si>
  <si>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</si>
  <si>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E2</t>
    <phoneticPr fontId="1" type="noConversion"/>
  </si>
  <si>
    <t>E3</t>
    <phoneticPr fontId="1" type="noConversion"/>
  </si>
  <si>
    <t>adjusted R^2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</si>
  <si>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</si>
  <si>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</si>
  <si>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</si>
  <si>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</si>
  <si>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</si>
  <si>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</si>
  <si>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</si>
  <si>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</si>
  <si>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t-test</t>
    <phoneticPr fontId="1" type="noConversion"/>
  </si>
  <si>
    <t>p-value</t>
    <phoneticPr fontId="1" type="noConversion"/>
  </si>
  <si>
    <t>t_64,0.025</t>
    <phoneticPr fontId="1" type="noConversion"/>
  </si>
  <si>
    <t>t_64,0.975</t>
    <phoneticPr fontId="1" type="noConversion"/>
  </si>
  <si>
    <t>SSE</t>
    <phoneticPr fontId="1" type="noConversion"/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</si>
  <si>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</si>
  <si>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</si>
  <si>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</si>
  <si>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</si>
  <si>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</si>
  <si>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</si>
  <si>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</si>
  <si>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</si>
  <si>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verify</t>
    <phoneticPr fontId="1" type="noConversion"/>
  </si>
  <si>
    <t>run1 distance(mm)</t>
    <phoneticPr fontId="1" type="noConversion"/>
  </si>
  <si>
    <t>run2 distance(mm)</t>
  </si>
  <si>
    <t>run3 distance(mm)</t>
  </si>
  <si>
    <t xml:space="preserve">SN </t>
    <phoneticPr fontId="1" type="noConversion"/>
  </si>
  <si>
    <t>e_average</t>
    <phoneticPr fontId="1" type="noConversion"/>
  </si>
  <si>
    <t>e_std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</si>
  <si>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</si>
  <si>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</si>
  <si>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</si>
  <si>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t_2,0.025</t>
    <phoneticPr fontId="1" type="noConversion"/>
  </si>
  <si>
    <t>t_2,0.975</t>
    <phoneticPr fontId="1" type="noConversion"/>
  </si>
  <si>
    <t>SN_hat</t>
    <phoneticPr fontId="1" type="noConversion"/>
  </si>
  <si>
    <t>replicate 1</t>
  </si>
  <si>
    <t>摘要輸出</t>
  </si>
  <si>
    <t>y_hat</t>
  </si>
  <si>
    <t>y_bar</t>
  </si>
  <si>
    <t>e_ij</t>
  </si>
  <si>
    <t>percentile</t>
  </si>
  <si>
    <t>norm.inv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</si>
  <si>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</si>
  <si>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</si>
  <si>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</si>
  <si>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</si>
  <si>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</si>
  <si>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</si>
  <si>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</si>
  <si>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自由度</t>
  </si>
  <si>
    <t>SS</t>
  </si>
  <si>
    <t>MS</t>
  </si>
  <si>
    <t>F</t>
  </si>
  <si>
    <t>顯著值</t>
  </si>
  <si>
    <t>迴歸</t>
  </si>
  <si>
    <t>殘差</t>
  </si>
  <si>
    <t>總和</t>
  </si>
  <si>
    <t>係數</t>
  </si>
  <si>
    <t>t 統計</t>
  </si>
  <si>
    <t>P-值</t>
  </si>
  <si>
    <t>下限 95%</t>
  </si>
  <si>
    <t>上限 95%</t>
  </si>
  <si>
    <t>下限 95.0%</t>
  </si>
  <si>
    <t>上限 95.0%</t>
  </si>
  <si>
    <t>截距</t>
  </si>
  <si>
    <t>x1x2</t>
  </si>
  <si>
    <t>x2x3</t>
  </si>
  <si>
    <t>x1x3</t>
  </si>
  <si>
    <t>x1^2</t>
    <phoneticPr fontId="1" type="noConversion"/>
  </si>
  <si>
    <t>x2^2</t>
    <phoneticPr fontId="1" type="noConversion"/>
  </si>
  <si>
    <t>x3^2</t>
    <phoneticPr fontId="1" type="noConversion"/>
  </si>
  <si>
    <t>x1x2x3</t>
  </si>
  <si>
    <t>x1^2</t>
  </si>
  <si>
    <t>x2^2</t>
  </si>
  <si>
    <t>x3^2</t>
  </si>
  <si>
    <t>std</t>
    <phoneticPr fontId="1" type="noConversion"/>
  </si>
  <si>
    <t>compare to MS(error)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</si>
</sst>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6" xfId="0" applyNumberForma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176" fontId="0" fillId="0" borderId="41" xfId="0" applyNumberForma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2" xfId="0" applyBorder="1">
      <alignment vertical="center"/>
    </xf>
    <xf numFmtId="0" fontId="0" fillId="3" borderId="18" xfId="0" applyFill="1" applyBorder="1">
      <alignment vertical="center"/>
    </xf>
    <xf numFmtId="0" fontId="0" fillId="3" borderId="0" xfId="0" applyFill="1">
      <alignment vertical="center"/>
    </xf>
    <xf numFmtId="0" fontId="0" fillId="0" borderId="44" xfId="0" applyBorder="1">
      <alignment vertical="center"/>
    </xf>
    <xf numFmtId="0" fontId="0" fillId="2" borderId="29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11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4" borderId="0" xfId="0" applyFill="1">
      <alignment vertical="center"/>
    </xf>
    <xf numFmtId="0" fontId="0" fillId="5" borderId="5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Continuous" vertical="center"/>
    </xf>
    <xf numFmtId="0" fontId="0" fillId="0" borderId="4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7-4C1C-A1DC-1CA45A4C64E5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7-4C1C-A1DC-1CA45A4C64E5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7-4C1C-A1DC-1CA45A4C64E5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7-4C1C-A1DC-1CA45A4C64E5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7-4C1C-A1DC-1CA45A4C64E5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7-4C1C-A1DC-1CA45A4C64E5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7-4C1C-A1DC-1CA45A4C6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9-424D-9044-E93183AD44F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9-424D-9044-E93183AD4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3-403B-B54D-90D4F28F7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E-499C-9297-283B403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1D-4AE4-AD3D-11399B2D7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8-432D-A150-68763703D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1-4041-A872-6778B4DD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D-4FE5-84DC-060FC2C9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4-4AC1-A232-2F2FCC1CD99A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4-4AC1-A232-2F2FCC1CD99A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4-4AC1-A232-2F2FCC1CD99A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44-4AC1-A232-2F2FCC1CD99A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44-4AC1-A232-2F2FCC1CD99A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44-4AC1-A232-2F2FCC1CD99A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44-4AC1-A232-2F2FCC1CD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4-4432-A7B7-46C7F471AB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54-4432-A7B7-46C7F471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3'!$AF$2:$AF$172</c:f>
              <c:numCache>
                <c:formatCode>General</c:formatCode>
                <c:ptCount val="171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69</c:v>
                </c:pt>
                <c:pt idx="20">
                  <c:v>49</c:v>
                </c:pt>
                <c:pt idx="21">
                  <c:v>66</c:v>
                </c:pt>
                <c:pt idx="22">
                  <c:v>68</c:v>
                </c:pt>
                <c:pt idx="23">
                  <c:v>55</c:v>
                </c:pt>
                <c:pt idx="24">
                  <c:v>52</c:v>
                </c:pt>
                <c:pt idx="25">
                  <c:v>53</c:v>
                </c:pt>
                <c:pt idx="26">
                  <c:v>65</c:v>
                </c:pt>
                <c:pt idx="27">
                  <c:v>90</c:v>
                </c:pt>
                <c:pt idx="28">
                  <c:v>89</c:v>
                </c:pt>
                <c:pt idx="29">
                  <c:v>83</c:v>
                </c:pt>
                <c:pt idx="30">
                  <c:v>82</c:v>
                </c:pt>
                <c:pt idx="31">
                  <c:v>78</c:v>
                </c:pt>
                <c:pt idx="32">
                  <c:v>77</c:v>
                </c:pt>
                <c:pt idx="33">
                  <c:v>73</c:v>
                </c:pt>
                <c:pt idx="34">
                  <c:v>137</c:v>
                </c:pt>
                <c:pt idx="35">
                  <c:v>146</c:v>
                </c:pt>
                <c:pt idx="36">
                  <c:v>155</c:v>
                </c:pt>
                <c:pt idx="37">
                  <c:v>164</c:v>
                </c:pt>
                <c:pt idx="38">
                  <c:v>101</c:v>
                </c:pt>
                <c:pt idx="39">
                  <c:v>105</c:v>
                </c:pt>
                <c:pt idx="40">
                  <c:v>96</c:v>
                </c:pt>
                <c:pt idx="41">
                  <c:v>114</c:v>
                </c:pt>
                <c:pt idx="42">
                  <c:v>112</c:v>
                </c:pt>
                <c:pt idx="43">
                  <c:v>108</c:v>
                </c:pt>
                <c:pt idx="44">
                  <c:v>99</c:v>
                </c:pt>
                <c:pt idx="45">
                  <c:v>98</c:v>
                </c:pt>
                <c:pt idx="46">
                  <c:v>121</c:v>
                </c:pt>
                <c:pt idx="47">
                  <c:v>116</c:v>
                </c:pt>
                <c:pt idx="48">
                  <c:v>127</c:v>
                </c:pt>
                <c:pt idx="49">
                  <c:v>119</c:v>
                </c:pt>
                <c:pt idx="50">
                  <c:v>117</c:v>
                </c:pt>
                <c:pt idx="51">
                  <c:v>124</c:v>
                </c:pt>
                <c:pt idx="52">
                  <c:v>131</c:v>
                </c:pt>
                <c:pt idx="53">
                  <c:v>138</c:v>
                </c:pt>
                <c:pt idx="54">
                  <c:v>147</c:v>
                </c:pt>
                <c:pt idx="55">
                  <c:v>156</c:v>
                </c:pt>
                <c:pt idx="56">
                  <c:v>165</c:v>
                </c:pt>
                <c:pt idx="57">
                  <c:v>11</c:v>
                </c:pt>
                <c:pt idx="58">
                  <c:v>15</c:v>
                </c:pt>
                <c:pt idx="59">
                  <c:v>24</c:v>
                </c:pt>
                <c:pt idx="60">
                  <c:v>3</c:v>
                </c:pt>
                <c:pt idx="61">
                  <c:v>13</c:v>
                </c:pt>
                <c:pt idx="62">
                  <c:v>6</c:v>
                </c:pt>
                <c:pt idx="63">
                  <c:v>14</c:v>
                </c:pt>
                <c:pt idx="64">
                  <c:v>5</c:v>
                </c:pt>
                <c:pt idx="65">
                  <c:v>31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28</c:v>
                </c:pt>
                <c:pt idx="70">
                  <c:v>39</c:v>
                </c:pt>
                <c:pt idx="71">
                  <c:v>40</c:v>
                </c:pt>
                <c:pt idx="72">
                  <c:v>139</c:v>
                </c:pt>
                <c:pt idx="73">
                  <c:v>148</c:v>
                </c:pt>
                <c:pt idx="74">
                  <c:v>157</c:v>
                </c:pt>
                <c:pt idx="75">
                  <c:v>166</c:v>
                </c:pt>
                <c:pt idx="76">
                  <c:v>59</c:v>
                </c:pt>
                <c:pt idx="77">
                  <c:v>47</c:v>
                </c:pt>
                <c:pt idx="78">
                  <c:v>51</c:v>
                </c:pt>
                <c:pt idx="79">
                  <c:v>57</c:v>
                </c:pt>
                <c:pt idx="80">
                  <c:v>63</c:v>
                </c:pt>
                <c:pt idx="81">
                  <c:v>46</c:v>
                </c:pt>
                <c:pt idx="82">
                  <c:v>58</c:v>
                </c:pt>
                <c:pt idx="83">
                  <c:v>60</c:v>
                </c:pt>
                <c:pt idx="84">
                  <c:v>74</c:v>
                </c:pt>
                <c:pt idx="85">
                  <c:v>85</c:v>
                </c:pt>
                <c:pt idx="86">
                  <c:v>72</c:v>
                </c:pt>
                <c:pt idx="87">
                  <c:v>76</c:v>
                </c:pt>
                <c:pt idx="88">
                  <c:v>81</c:v>
                </c:pt>
                <c:pt idx="89">
                  <c:v>71</c:v>
                </c:pt>
                <c:pt idx="90">
                  <c:v>86</c:v>
                </c:pt>
                <c:pt idx="91">
                  <c:v>140</c:v>
                </c:pt>
                <c:pt idx="92">
                  <c:v>149</c:v>
                </c:pt>
                <c:pt idx="93">
                  <c:v>158</c:v>
                </c:pt>
                <c:pt idx="94">
                  <c:v>167</c:v>
                </c:pt>
                <c:pt idx="95">
                  <c:v>111</c:v>
                </c:pt>
                <c:pt idx="96">
                  <c:v>106</c:v>
                </c:pt>
                <c:pt idx="97">
                  <c:v>95</c:v>
                </c:pt>
                <c:pt idx="98">
                  <c:v>93</c:v>
                </c:pt>
                <c:pt idx="99">
                  <c:v>97</c:v>
                </c:pt>
                <c:pt idx="100">
                  <c:v>107</c:v>
                </c:pt>
                <c:pt idx="101">
                  <c:v>103</c:v>
                </c:pt>
                <c:pt idx="102">
                  <c:v>104</c:v>
                </c:pt>
                <c:pt idx="103">
                  <c:v>133</c:v>
                </c:pt>
                <c:pt idx="104">
                  <c:v>132</c:v>
                </c:pt>
                <c:pt idx="105">
                  <c:v>120</c:v>
                </c:pt>
                <c:pt idx="106">
                  <c:v>135</c:v>
                </c:pt>
                <c:pt idx="107">
                  <c:v>115</c:v>
                </c:pt>
                <c:pt idx="108">
                  <c:v>130</c:v>
                </c:pt>
                <c:pt idx="109">
                  <c:v>122</c:v>
                </c:pt>
                <c:pt idx="110">
                  <c:v>141</c:v>
                </c:pt>
                <c:pt idx="111">
                  <c:v>150</c:v>
                </c:pt>
                <c:pt idx="112">
                  <c:v>159</c:v>
                </c:pt>
                <c:pt idx="113">
                  <c:v>168</c:v>
                </c:pt>
                <c:pt idx="114">
                  <c:v>10</c:v>
                </c:pt>
                <c:pt idx="115">
                  <c:v>12</c:v>
                </c:pt>
                <c:pt idx="116">
                  <c:v>7</c:v>
                </c:pt>
                <c:pt idx="117">
                  <c:v>9</c:v>
                </c:pt>
                <c:pt idx="118">
                  <c:v>2</c:v>
                </c:pt>
                <c:pt idx="119">
                  <c:v>20</c:v>
                </c:pt>
                <c:pt idx="120">
                  <c:v>19</c:v>
                </c:pt>
                <c:pt idx="121">
                  <c:v>8</c:v>
                </c:pt>
                <c:pt idx="122">
                  <c:v>35</c:v>
                </c:pt>
                <c:pt idx="123">
                  <c:v>25</c:v>
                </c:pt>
                <c:pt idx="124">
                  <c:v>45</c:v>
                </c:pt>
                <c:pt idx="125">
                  <c:v>30</c:v>
                </c:pt>
                <c:pt idx="126">
                  <c:v>27</c:v>
                </c:pt>
                <c:pt idx="127">
                  <c:v>41</c:v>
                </c:pt>
                <c:pt idx="128">
                  <c:v>33</c:v>
                </c:pt>
                <c:pt idx="129">
                  <c:v>142</c:v>
                </c:pt>
                <c:pt idx="130">
                  <c:v>151</c:v>
                </c:pt>
                <c:pt idx="131">
                  <c:v>160</c:v>
                </c:pt>
                <c:pt idx="132">
                  <c:v>169</c:v>
                </c:pt>
                <c:pt idx="133">
                  <c:v>64</c:v>
                </c:pt>
                <c:pt idx="134">
                  <c:v>56</c:v>
                </c:pt>
                <c:pt idx="135">
                  <c:v>62</c:v>
                </c:pt>
                <c:pt idx="136">
                  <c:v>54</c:v>
                </c:pt>
                <c:pt idx="137">
                  <c:v>61</c:v>
                </c:pt>
                <c:pt idx="138">
                  <c:v>48</c:v>
                </c:pt>
                <c:pt idx="139">
                  <c:v>50</c:v>
                </c:pt>
                <c:pt idx="140">
                  <c:v>67</c:v>
                </c:pt>
                <c:pt idx="141">
                  <c:v>84</c:v>
                </c:pt>
                <c:pt idx="142">
                  <c:v>87</c:v>
                </c:pt>
                <c:pt idx="143">
                  <c:v>80</c:v>
                </c:pt>
                <c:pt idx="144">
                  <c:v>75</c:v>
                </c:pt>
                <c:pt idx="145">
                  <c:v>88</c:v>
                </c:pt>
                <c:pt idx="146">
                  <c:v>70</c:v>
                </c:pt>
                <c:pt idx="147">
                  <c:v>79</c:v>
                </c:pt>
                <c:pt idx="148">
                  <c:v>143</c:v>
                </c:pt>
                <c:pt idx="149">
                  <c:v>152</c:v>
                </c:pt>
                <c:pt idx="150">
                  <c:v>161</c:v>
                </c:pt>
                <c:pt idx="151">
                  <c:v>170</c:v>
                </c:pt>
                <c:pt idx="152">
                  <c:v>94</c:v>
                </c:pt>
                <c:pt idx="153">
                  <c:v>113</c:v>
                </c:pt>
                <c:pt idx="154">
                  <c:v>110</c:v>
                </c:pt>
                <c:pt idx="155">
                  <c:v>92</c:v>
                </c:pt>
                <c:pt idx="156">
                  <c:v>102</c:v>
                </c:pt>
                <c:pt idx="157">
                  <c:v>100</c:v>
                </c:pt>
                <c:pt idx="158">
                  <c:v>109</c:v>
                </c:pt>
                <c:pt idx="159">
                  <c:v>91</c:v>
                </c:pt>
                <c:pt idx="160">
                  <c:v>129</c:v>
                </c:pt>
                <c:pt idx="161">
                  <c:v>123</c:v>
                </c:pt>
                <c:pt idx="162">
                  <c:v>134</c:v>
                </c:pt>
                <c:pt idx="163">
                  <c:v>126</c:v>
                </c:pt>
                <c:pt idx="164">
                  <c:v>125</c:v>
                </c:pt>
                <c:pt idx="165">
                  <c:v>118</c:v>
                </c:pt>
                <c:pt idx="166">
                  <c:v>128</c:v>
                </c:pt>
                <c:pt idx="167">
                  <c:v>144</c:v>
                </c:pt>
                <c:pt idx="168">
                  <c:v>153</c:v>
                </c:pt>
                <c:pt idx="169">
                  <c:v>162</c:v>
                </c:pt>
                <c:pt idx="170">
                  <c:v>171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6-4CE1-B5FC-A43709DD0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3'!$AK$2:$AK$172</c:f>
              <c:numCache>
                <c:formatCode>General</c:formatCode>
                <c:ptCount val="171"/>
                <c:pt idx="0">
                  <c:v>263.06561184271902</c:v>
                </c:pt>
                <c:pt idx="1">
                  <c:v>185.57842379992528</c:v>
                </c:pt>
                <c:pt idx="2">
                  <c:v>167.02503946802236</c:v>
                </c:pt>
                <c:pt idx="3">
                  <c:v>193.9822958696731</c:v>
                </c:pt>
                <c:pt idx="4">
                  <c:v>265.84135779978959</c:v>
                </c:pt>
                <c:pt idx="5">
                  <c:v>158.35416975699584</c:v>
                </c:pt>
                <c:pt idx="6">
                  <c:v>220.91189653620401</c:v>
                </c:pt>
                <c:pt idx="7">
                  <c:v>217.86915293785475</c:v>
                </c:pt>
                <c:pt idx="8">
                  <c:v>221.7273453928986</c:v>
                </c:pt>
                <c:pt idx="9">
                  <c:v>154.00167288269739</c:v>
                </c:pt>
                <c:pt idx="10">
                  <c:v>236.03539671797148</c:v>
                </c:pt>
                <c:pt idx="11">
                  <c:v>205.31737620595396</c:v>
                </c:pt>
                <c:pt idx="12">
                  <c:v>209.46476188984417</c:v>
                </c:pt>
                <c:pt idx="13">
                  <c:v>231.88801103408127</c:v>
                </c:pt>
                <c:pt idx="14">
                  <c:v>220.67638646196272</c:v>
                </c:pt>
                <c:pt idx="15">
                  <c:v>220.67638646196272</c:v>
                </c:pt>
                <c:pt idx="16">
                  <c:v>220.67638646196272</c:v>
                </c:pt>
                <c:pt idx="17">
                  <c:v>220.67638646196272</c:v>
                </c:pt>
                <c:pt idx="18">
                  <c:v>220.67638646196272</c:v>
                </c:pt>
                <c:pt idx="19">
                  <c:v>263.06561184271902</c:v>
                </c:pt>
                <c:pt idx="20">
                  <c:v>185.57842379992528</c:v>
                </c:pt>
                <c:pt idx="21">
                  <c:v>167.02503946802236</c:v>
                </c:pt>
                <c:pt idx="22">
                  <c:v>193.9822958696731</c:v>
                </c:pt>
                <c:pt idx="23">
                  <c:v>265.84135779978959</c:v>
                </c:pt>
                <c:pt idx="24">
                  <c:v>158.35416975699584</c:v>
                </c:pt>
                <c:pt idx="25">
                  <c:v>220.91189653620401</c:v>
                </c:pt>
                <c:pt idx="26">
                  <c:v>217.86915293785475</c:v>
                </c:pt>
                <c:pt idx="27">
                  <c:v>221.7273453928986</c:v>
                </c:pt>
                <c:pt idx="28">
                  <c:v>154.00167288269739</c:v>
                </c:pt>
                <c:pt idx="29">
                  <c:v>236.03539671797148</c:v>
                </c:pt>
                <c:pt idx="30">
                  <c:v>205.31737620595396</c:v>
                </c:pt>
                <c:pt idx="31">
                  <c:v>209.46476188984417</c:v>
                </c:pt>
                <c:pt idx="32">
                  <c:v>231.88801103408127</c:v>
                </c:pt>
                <c:pt idx="33">
                  <c:v>220.67638646196272</c:v>
                </c:pt>
                <c:pt idx="34">
                  <c:v>220.67638646196272</c:v>
                </c:pt>
                <c:pt idx="35">
                  <c:v>220.67638646196272</c:v>
                </c:pt>
                <c:pt idx="36">
                  <c:v>220.67638646196272</c:v>
                </c:pt>
                <c:pt idx="37">
                  <c:v>220.67638646196272</c:v>
                </c:pt>
                <c:pt idx="38">
                  <c:v>263.06561184271902</c:v>
                </c:pt>
                <c:pt idx="39">
                  <c:v>185.57842379992528</c:v>
                </c:pt>
                <c:pt idx="40">
                  <c:v>167.02503946802236</c:v>
                </c:pt>
                <c:pt idx="41">
                  <c:v>193.9822958696731</c:v>
                </c:pt>
                <c:pt idx="42">
                  <c:v>265.84135779978959</c:v>
                </c:pt>
                <c:pt idx="43">
                  <c:v>158.35416975699584</c:v>
                </c:pt>
                <c:pt idx="44">
                  <c:v>220.91189653620401</c:v>
                </c:pt>
                <c:pt idx="45">
                  <c:v>217.86915293785475</c:v>
                </c:pt>
                <c:pt idx="46">
                  <c:v>221.7273453928986</c:v>
                </c:pt>
                <c:pt idx="47">
                  <c:v>154.00167288269739</c:v>
                </c:pt>
                <c:pt idx="48">
                  <c:v>236.03539671797148</c:v>
                </c:pt>
                <c:pt idx="49">
                  <c:v>205.31737620595396</c:v>
                </c:pt>
                <c:pt idx="50">
                  <c:v>209.46476188984417</c:v>
                </c:pt>
                <c:pt idx="51">
                  <c:v>231.88801103408127</c:v>
                </c:pt>
                <c:pt idx="52">
                  <c:v>220.67638646196272</c:v>
                </c:pt>
                <c:pt idx="53">
                  <c:v>220.67638646196272</c:v>
                </c:pt>
                <c:pt idx="54">
                  <c:v>220.67638646196272</c:v>
                </c:pt>
                <c:pt idx="55">
                  <c:v>220.67638646196272</c:v>
                </c:pt>
                <c:pt idx="56">
                  <c:v>220.67638646196272</c:v>
                </c:pt>
                <c:pt idx="57">
                  <c:v>263.06561184271902</c:v>
                </c:pt>
                <c:pt idx="58">
                  <c:v>185.57842379992528</c:v>
                </c:pt>
                <c:pt idx="59">
                  <c:v>167.02503946802236</c:v>
                </c:pt>
                <c:pt idx="60">
                  <c:v>193.9822958696731</c:v>
                </c:pt>
                <c:pt idx="61">
                  <c:v>265.84135779978959</c:v>
                </c:pt>
                <c:pt idx="62">
                  <c:v>158.35416975699584</c:v>
                </c:pt>
                <c:pt idx="63">
                  <c:v>220.91189653620401</c:v>
                </c:pt>
                <c:pt idx="64">
                  <c:v>217.86915293785475</c:v>
                </c:pt>
                <c:pt idx="65">
                  <c:v>221.7273453928986</c:v>
                </c:pt>
                <c:pt idx="66">
                  <c:v>154.00167288269739</c:v>
                </c:pt>
                <c:pt idx="67">
                  <c:v>236.03539671797148</c:v>
                </c:pt>
                <c:pt idx="68">
                  <c:v>205.31737620595396</c:v>
                </c:pt>
                <c:pt idx="69">
                  <c:v>209.46476188984417</c:v>
                </c:pt>
                <c:pt idx="70">
                  <c:v>231.88801103408127</c:v>
                </c:pt>
                <c:pt idx="71">
                  <c:v>220.67638646196272</c:v>
                </c:pt>
                <c:pt idx="72">
                  <c:v>220.67638646196272</c:v>
                </c:pt>
                <c:pt idx="73">
                  <c:v>220.67638646196272</c:v>
                </c:pt>
                <c:pt idx="74">
                  <c:v>220.67638646196272</c:v>
                </c:pt>
                <c:pt idx="75">
                  <c:v>220.67638646196272</c:v>
                </c:pt>
                <c:pt idx="76">
                  <c:v>263.06561184271902</c:v>
                </c:pt>
                <c:pt idx="77">
                  <c:v>185.57842379992528</c:v>
                </c:pt>
                <c:pt idx="78">
                  <c:v>167.02503946802236</c:v>
                </c:pt>
                <c:pt idx="79">
                  <c:v>193.9822958696731</c:v>
                </c:pt>
                <c:pt idx="80">
                  <c:v>265.84135779978959</c:v>
                </c:pt>
                <c:pt idx="81">
                  <c:v>158.35416975699584</c:v>
                </c:pt>
                <c:pt idx="82">
                  <c:v>220.91189653620401</c:v>
                </c:pt>
                <c:pt idx="83">
                  <c:v>217.86915293785475</c:v>
                </c:pt>
                <c:pt idx="84">
                  <c:v>221.7273453928986</c:v>
                </c:pt>
                <c:pt idx="85">
                  <c:v>154.00167288269739</c:v>
                </c:pt>
                <c:pt idx="86">
                  <c:v>236.03539671797148</c:v>
                </c:pt>
                <c:pt idx="87">
                  <c:v>205.31737620595396</c:v>
                </c:pt>
                <c:pt idx="88">
                  <c:v>209.46476188984417</c:v>
                </c:pt>
                <c:pt idx="89">
                  <c:v>231.88801103408127</c:v>
                </c:pt>
                <c:pt idx="90">
                  <c:v>220.67638646196272</c:v>
                </c:pt>
                <c:pt idx="91">
                  <c:v>220.67638646196272</c:v>
                </c:pt>
                <c:pt idx="92">
                  <c:v>220.67638646196272</c:v>
                </c:pt>
                <c:pt idx="93">
                  <c:v>220.67638646196272</c:v>
                </c:pt>
                <c:pt idx="94">
                  <c:v>220.67638646196272</c:v>
                </c:pt>
                <c:pt idx="95">
                  <c:v>263.06561184271902</c:v>
                </c:pt>
                <c:pt idx="96">
                  <c:v>185.57842379992528</c:v>
                </c:pt>
                <c:pt idx="97">
                  <c:v>167.02503946802236</c:v>
                </c:pt>
                <c:pt idx="98">
                  <c:v>193.9822958696731</c:v>
                </c:pt>
                <c:pt idx="99">
                  <c:v>265.84135779978959</c:v>
                </c:pt>
                <c:pt idx="100">
                  <c:v>158.35416975699584</c:v>
                </c:pt>
                <c:pt idx="101">
                  <c:v>220.91189653620401</c:v>
                </c:pt>
                <c:pt idx="102">
                  <c:v>217.86915293785475</c:v>
                </c:pt>
                <c:pt idx="103">
                  <c:v>221.7273453928986</c:v>
                </c:pt>
                <c:pt idx="104">
                  <c:v>154.00167288269739</c:v>
                </c:pt>
                <c:pt idx="105">
                  <c:v>236.03539671797148</c:v>
                </c:pt>
                <c:pt idx="106">
                  <c:v>205.31737620595396</c:v>
                </c:pt>
                <c:pt idx="107">
                  <c:v>209.46476188984417</c:v>
                </c:pt>
                <c:pt idx="108">
                  <c:v>231.88801103408127</c:v>
                </c:pt>
                <c:pt idx="109">
                  <c:v>220.67638646196272</c:v>
                </c:pt>
                <c:pt idx="110">
                  <c:v>220.67638646196272</c:v>
                </c:pt>
                <c:pt idx="111">
                  <c:v>220.67638646196272</c:v>
                </c:pt>
                <c:pt idx="112">
                  <c:v>220.67638646196272</c:v>
                </c:pt>
                <c:pt idx="113">
                  <c:v>220.67638646196272</c:v>
                </c:pt>
                <c:pt idx="114">
                  <c:v>263.06561184271902</c:v>
                </c:pt>
                <c:pt idx="115">
                  <c:v>185.57842379992528</c:v>
                </c:pt>
                <c:pt idx="116">
                  <c:v>167.02503946802236</c:v>
                </c:pt>
                <c:pt idx="117">
                  <c:v>193.9822958696731</c:v>
                </c:pt>
                <c:pt idx="118">
                  <c:v>265.84135779978959</c:v>
                </c:pt>
                <c:pt idx="119">
                  <c:v>158.35416975699584</c:v>
                </c:pt>
                <c:pt idx="120">
                  <c:v>220.91189653620401</c:v>
                </c:pt>
                <c:pt idx="121">
                  <c:v>217.86915293785475</c:v>
                </c:pt>
                <c:pt idx="122">
                  <c:v>221.7273453928986</c:v>
                </c:pt>
                <c:pt idx="123">
                  <c:v>154.00167288269739</c:v>
                </c:pt>
                <c:pt idx="124">
                  <c:v>236.03539671797148</c:v>
                </c:pt>
                <c:pt idx="125">
                  <c:v>205.31737620595396</c:v>
                </c:pt>
                <c:pt idx="126">
                  <c:v>209.46476188984417</c:v>
                </c:pt>
                <c:pt idx="127">
                  <c:v>231.88801103408127</c:v>
                </c:pt>
                <c:pt idx="128">
                  <c:v>220.67638646196272</c:v>
                </c:pt>
                <c:pt idx="129">
                  <c:v>220.67638646196272</c:v>
                </c:pt>
                <c:pt idx="130">
                  <c:v>220.67638646196272</c:v>
                </c:pt>
                <c:pt idx="131">
                  <c:v>220.67638646196272</c:v>
                </c:pt>
                <c:pt idx="132">
                  <c:v>220.67638646196272</c:v>
                </c:pt>
                <c:pt idx="133">
                  <c:v>263.06561184271902</c:v>
                </c:pt>
                <c:pt idx="134">
                  <c:v>185.57842379992528</c:v>
                </c:pt>
                <c:pt idx="135">
                  <c:v>167.02503946802236</c:v>
                </c:pt>
                <c:pt idx="136">
                  <c:v>193.9822958696731</c:v>
                </c:pt>
                <c:pt idx="137">
                  <c:v>265.84135779978959</c:v>
                </c:pt>
                <c:pt idx="138">
                  <c:v>158.35416975699584</c:v>
                </c:pt>
                <c:pt idx="139">
                  <c:v>220.91189653620401</c:v>
                </c:pt>
                <c:pt idx="140">
                  <c:v>217.86915293785475</c:v>
                </c:pt>
                <c:pt idx="141">
                  <c:v>221.7273453928986</c:v>
                </c:pt>
                <c:pt idx="142">
                  <c:v>154.00167288269739</c:v>
                </c:pt>
                <c:pt idx="143">
                  <c:v>236.03539671797148</c:v>
                </c:pt>
                <c:pt idx="144">
                  <c:v>205.31737620595396</c:v>
                </c:pt>
                <c:pt idx="145">
                  <c:v>209.46476188984417</c:v>
                </c:pt>
                <c:pt idx="146">
                  <c:v>231.88801103408127</c:v>
                </c:pt>
                <c:pt idx="147">
                  <c:v>220.67638646196272</c:v>
                </c:pt>
                <c:pt idx="148">
                  <c:v>220.67638646196272</c:v>
                </c:pt>
                <c:pt idx="149">
                  <c:v>220.67638646196272</c:v>
                </c:pt>
                <c:pt idx="150">
                  <c:v>220.67638646196272</c:v>
                </c:pt>
                <c:pt idx="151">
                  <c:v>220.67638646196272</c:v>
                </c:pt>
                <c:pt idx="152">
                  <c:v>263.06561184271902</c:v>
                </c:pt>
                <c:pt idx="153">
                  <c:v>185.57842379992528</c:v>
                </c:pt>
                <c:pt idx="154">
                  <c:v>167.02503946802236</c:v>
                </c:pt>
                <c:pt idx="155">
                  <c:v>193.9822958696731</c:v>
                </c:pt>
                <c:pt idx="156">
                  <c:v>265.84135779978959</c:v>
                </c:pt>
                <c:pt idx="157">
                  <c:v>158.35416975699584</c:v>
                </c:pt>
                <c:pt idx="158">
                  <c:v>220.91189653620401</c:v>
                </c:pt>
                <c:pt idx="159">
                  <c:v>217.86915293785475</c:v>
                </c:pt>
                <c:pt idx="160">
                  <c:v>221.7273453928986</c:v>
                </c:pt>
                <c:pt idx="161">
                  <c:v>154.00167288269739</c:v>
                </c:pt>
                <c:pt idx="162">
                  <c:v>236.03539671797148</c:v>
                </c:pt>
                <c:pt idx="163">
                  <c:v>205.31737620595396</c:v>
                </c:pt>
                <c:pt idx="164">
                  <c:v>209.46476188984417</c:v>
                </c:pt>
                <c:pt idx="165">
                  <c:v>231.88801103408127</c:v>
                </c:pt>
                <c:pt idx="166">
                  <c:v>220.67638646196272</c:v>
                </c:pt>
                <c:pt idx="167">
                  <c:v>220.67638646196272</c:v>
                </c:pt>
                <c:pt idx="168">
                  <c:v>220.67638646196272</c:v>
                </c:pt>
                <c:pt idx="169">
                  <c:v>220.67638646196272</c:v>
                </c:pt>
                <c:pt idx="170">
                  <c:v>220.67638646196272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F-4A0A-9F21-7B7B0D927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3'!$AL$2:$AL$172</c:f>
              <c:numCache>
                <c:formatCode>General</c:formatCode>
                <c:ptCount val="171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230</c:v>
                </c:pt>
                <c:pt idx="16">
                  <c:v>230</c:v>
                </c:pt>
                <c:pt idx="17">
                  <c:v>213.88888888888889</c:v>
                </c:pt>
                <c:pt idx="18">
                  <c:v>223.88888888888889</c:v>
                </c:pt>
                <c:pt idx="19">
                  <c:v>292.22222222222223</c:v>
                </c:pt>
                <c:pt idx="20">
                  <c:v>191.66666666666666</c:v>
                </c:pt>
                <c:pt idx="21">
                  <c:v>181.66666666666666</c:v>
                </c:pt>
                <c:pt idx="22">
                  <c:v>173.33333333333334</c:v>
                </c:pt>
                <c:pt idx="23">
                  <c:v>297.22222222222223</c:v>
                </c:pt>
                <c:pt idx="24">
                  <c:v>154.44444444444446</c:v>
                </c:pt>
                <c:pt idx="25">
                  <c:v>225.55555555555554</c:v>
                </c:pt>
                <c:pt idx="26">
                  <c:v>199.44444444444446</c:v>
                </c:pt>
                <c:pt idx="27">
                  <c:v>179.44444444444446</c:v>
                </c:pt>
                <c:pt idx="28">
                  <c:v>181.11111111111111</c:v>
                </c:pt>
                <c:pt idx="29">
                  <c:v>196.11111111111111</c:v>
                </c:pt>
                <c:pt idx="30">
                  <c:v>214.44444444444446</c:v>
                </c:pt>
                <c:pt idx="31">
                  <c:v>195</c:v>
                </c:pt>
                <c:pt idx="32">
                  <c:v>226.66666666666666</c:v>
                </c:pt>
                <c:pt idx="33">
                  <c:v>228.33333333333334</c:v>
                </c:pt>
                <c:pt idx="34">
                  <c:v>230</c:v>
                </c:pt>
                <c:pt idx="35">
                  <c:v>230</c:v>
                </c:pt>
                <c:pt idx="36">
                  <c:v>213.88888888888889</c:v>
                </c:pt>
                <c:pt idx="37">
                  <c:v>223.88888888888889</c:v>
                </c:pt>
                <c:pt idx="38">
                  <c:v>292.22222222222223</c:v>
                </c:pt>
                <c:pt idx="39">
                  <c:v>191.66666666666666</c:v>
                </c:pt>
                <c:pt idx="40">
                  <c:v>181.66666666666666</c:v>
                </c:pt>
                <c:pt idx="41">
                  <c:v>173.33333333333334</c:v>
                </c:pt>
                <c:pt idx="42">
                  <c:v>297.22222222222223</c:v>
                </c:pt>
                <c:pt idx="43">
                  <c:v>154.44444444444446</c:v>
                </c:pt>
                <c:pt idx="44">
                  <c:v>225.55555555555554</c:v>
                </c:pt>
                <c:pt idx="45">
                  <c:v>199.44444444444446</c:v>
                </c:pt>
                <c:pt idx="46">
                  <c:v>179.44444444444446</c:v>
                </c:pt>
                <c:pt idx="47">
                  <c:v>181.11111111111111</c:v>
                </c:pt>
                <c:pt idx="48">
                  <c:v>196.11111111111111</c:v>
                </c:pt>
                <c:pt idx="49">
                  <c:v>214.44444444444446</c:v>
                </c:pt>
                <c:pt idx="50">
                  <c:v>195</c:v>
                </c:pt>
                <c:pt idx="51">
                  <c:v>226.66666666666666</c:v>
                </c:pt>
                <c:pt idx="52">
                  <c:v>228.33333333333334</c:v>
                </c:pt>
                <c:pt idx="53">
                  <c:v>230</c:v>
                </c:pt>
                <c:pt idx="54">
                  <c:v>230</c:v>
                </c:pt>
                <c:pt idx="55">
                  <c:v>213.88888888888889</c:v>
                </c:pt>
                <c:pt idx="56">
                  <c:v>223.88888888888889</c:v>
                </c:pt>
                <c:pt idx="57">
                  <c:v>292.22222222222223</c:v>
                </c:pt>
                <c:pt idx="58">
                  <c:v>191.66666666666666</c:v>
                </c:pt>
                <c:pt idx="59">
                  <c:v>181.66666666666666</c:v>
                </c:pt>
                <c:pt idx="60">
                  <c:v>173.33333333333334</c:v>
                </c:pt>
                <c:pt idx="61">
                  <c:v>297.22222222222223</c:v>
                </c:pt>
                <c:pt idx="62">
                  <c:v>154.44444444444446</c:v>
                </c:pt>
                <c:pt idx="63">
                  <c:v>225.55555555555554</c:v>
                </c:pt>
                <c:pt idx="64">
                  <c:v>199.44444444444446</c:v>
                </c:pt>
                <c:pt idx="65">
                  <c:v>179.44444444444446</c:v>
                </c:pt>
                <c:pt idx="66">
                  <c:v>181.11111111111111</c:v>
                </c:pt>
                <c:pt idx="67">
                  <c:v>196.11111111111111</c:v>
                </c:pt>
                <c:pt idx="68">
                  <c:v>214.44444444444446</c:v>
                </c:pt>
                <c:pt idx="69">
                  <c:v>195</c:v>
                </c:pt>
                <c:pt idx="70">
                  <c:v>226.66666666666666</c:v>
                </c:pt>
                <c:pt idx="71">
                  <c:v>228.33333333333334</c:v>
                </c:pt>
                <c:pt idx="72">
                  <c:v>230</c:v>
                </c:pt>
                <c:pt idx="73">
                  <c:v>230</c:v>
                </c:pt>
                <c:pt idx="74">
                  <c:v>213.88888888888889</c:v>
                </c:pt>
                <c:pt idx="75">
                  <c:v>223.88888888888889</c:v>
                </c:pt>
                <c:pt idx="76">
                  <c:v>292.22222222222223</c:v>
                </c:pt>
                <c:pt idx="77">
                  <c:v>191.66666666666666</c:v>
                </c:pt>
                <c:pt idx="78">
                  <c:v>181.66666666666666</c:v>
                </c:pt>
                <c:pt idx="79">
                  <c:v>173.33333333333334</c:v>
                </c:pt>
                <c:pt idx="80">
                  <c:v>297.22222222222223</c:v>
                </c:pt>
                <c:pt idx="81">
                  <c:v>154.44444444444446</c:v>
                </c:pt>
                <c:pt idx="82">
                  <c:v>225.55555555555554</c:v>
                </c:pt>
                <c:pt idx="83">
                  <c:v>199.44444444444446</c:v>
                </c:pt>
                <c:pt idx="84">
                  <c:v>179.44444444444446</c:v>
                </c:pt>
                <c:pt idx="85">
                  <c:v>181.11111111111111</c:v>
                </c:pt>
                <c:pt idx="86">
                  <c:v>196.11111111111111</c:v>
                </c:pt>
                <c:pt idx="87">
                  <c:v>214.44444444444446</c:v>
                </c:pt>
                <c:pt idx="88">
                  <c:v>195</c:v>
                </c:pt>
                <c:pt idx="89">
                  <c:v>226.66666666666666</c:v>
                </c:pt>
                <c:pt idx="90">
                  <c:v>228.33333333333334</c:v>
                </c:pt>
                <c:pt idx="91">
                  <c:v>230</c:v>
                </c:pt>
                <c:pt idx="92">
                  <c:v>230</c:v>
                </c:pt>
                <c:pt idx="93">
                  <c:v>213.88888888888889</c:v>
                </c:pt>
                <c:pt idx="94">
                  <c:v>223.88888888888889</c:v>
                </c:pt>
                <c:pt idx="95">
                  <c:v>292.22222222222223</c:v>
                </c:pt>
                <c:pt idx="96">
                  <c:v>191.66666666666666</c:v>
                </c:pt>
                <c:pt idx="97">
                  <c:v>181.66666666666666</c:v>
                </c:pt>
                <c:pt idx="98">
                  <c:v>173.33333333333334</c:v>
                </c:pt>
                <c:pt idx="99">
                  <c:v>297.22222222222223</c:v>
                </c:pt>
                <c:pt idx="100">
                  <c:v>154.44444444444446</c:v>
                </c:pt>
                <c:pt idx="101">
                  <c:v>225.55555555555554</c:v>
                </c:pt>
                <c:pt idx="102">
                  <c:v>199.44444444444446</c:v>
                </c:pt>
                <c:pt idx="103">
                  <c:v>179.44444444444446</c:v>
                </c:pt>
                <c:pt idx="104">
                  <c:v>181.11111111111111</c:v>
                </c:pt>
                <c:pt idx="105">
                  <c:v>196.11111111111111</c:v>
                </c:pt>
                <c:pt idx="106">
                  <c:v>214.44444444444446</c:v>
                </c:pt>
                <c:pt idx="107">
                  <c:v>195</c:v>
                </c:pt>
                <c:pt idx="108">
                  <c:v>226.66666666666666</c:v>
                </c:pt>
                <c:pt idx="109">
                  <c:v>228.33333333333334</c:v>
                </c:pt>
                <c:pt idx="110">
                  <c:v>230</c:v>
                </c:pt>
                <c:pt idx="111">
                  <c:v>230</c:v>
                </c:pt>
                <c:pt idx="112">
                  <c:v>213.88888888888889</c:v>
                </c:pt>
                <c:pt idx="113">
                  <c:v>223.88888888888889</c:v>
                </c:pt>
                <c:pt idx="114">
                  <c:v>292.22222222222223</c:v>
                </c:pt>
                <c:pt idx="115">
                  <c:v>191.66666666666666</c:v>
                </c:pt>
                <c:pt idx="116">
                  <c:v>181.66666666666666</c:v>
                </c:pt>
                <c:pt idx="117">
                  <c:v>173.33333333333334</c:v>
                </c:pt>
                <c:pt idx="118">
                  <c:v>297.22222222222223</c:v>
                </c:pt>
                <c:pt idx="119">
                  <c:v>154.44444444444446</c:v>
                </c:pt>
                <c:pt idx="120">
                  <c:v>225.55555555555554</c:v>
                </c:pt>
                <c:pt idx="121">
                  <c:v>199.44444444444446</c:v>
                </c:pt>
                <c:pt idx="122">
                  <c:v>179.44444444444446</c:v>
                </c:pt>
                <c:pt idx="123">
                  <c:v>181.11111111111111</c:v>
                </c:pt>
                <c:pt idx="124">
                  <c:v>196.11111111111111</c:v>
                </c:pt>
                <c:pt idx="125">
                  <c:v>214.44444444444446</c:v>
                </c:pt>
                <c:pt idx="126">
                  <c:v>195</c:v>
                </c:pt>
                <c:pt idx="127">
                  <c:v>226.66666666666666</c:v>
                </c:pt>
                <c:pt idx="128">
                  <c:v>228.33333333333334</c:v>
                </c:pt>
                <c:pt idx="129">
                  <c:v>230</c:v>
                </c:pt>
                <c:pt idx="130">
                  <c:v>230</c:v>
                </c:pt>
                <c:pt idx="131">
                  <c:v>213.88888888888889</c:v>
                </c:pt>
                <c:pt idx="132">
                  <c:v>223.88888888888889</c:v>
                </c:pt>
                <c:pt idx="133">
                  <c:v>292.22222222222223</c:v>
                </c:pt>
                <c:pt idx="134">
                  <c:v>191.66666666666666</c:v>
                </c:pt>
                <c:pt idx="135">
                  <c:v>181.66666666666666</c:v>
                </c:pt>
                <c:pt idx="136">
                  <c:v>173.33333333333334</c:v>
                </c:pt>
                <c:pt idx="137">
                  <c:v>297.22222222222223</c:v>
                </c:pt>
                <c:pt idx="138">
                  <c:v>154.44444444444446</c:v>
                </c:pt>
                <c:pt idx="139">
                  <c:v>225.55555555555554</c:v>
                </c:pt>
                <c:pt idx="140">
                  <c:v>199.44444444444446</c:v>
                </c:pt>
                <c:pt idx="141">
                  <c:v>179.44444444444446</c:v>
                </c:pt>
                <c:pt idx="142">
                  <c:v>181.11111111111111</c:v>
                </c:pt>
                <c:pt idx="143">
                  <c:v>196.11111111111111</c:v>
                </c:pt>
                <c:pt idx="144">
                  <c:v>214.44444444444446</c:v>
                </c:pt>
                <c:pt idx="145">
                  <c:v>195</c:v>
                </c:pt>
                <c:pt idx="146">
                  <c:v>226.66666666666666</c:v>
                </c:pt>
                <c:pt idx="147">
                  <c:v>228.33333333333334</c:v>
                </c:pt>
                <c:pt idx="148">
                  <c:v>230</c:v>
                </c:pt>
                <c:pt idx="149">
                  <c:v>230</c:v>
                </c:pt>
                <c:pt idx="150">
                  <c:v>213.88888888888889</c:v>
                </c:pt>
                <c:pt idx="151">
                  <c:v>223.88888888888889</c:v>
                </c:pt>
                <c:pt idx="152">
                  <c:v>292.22222222222223</c:v>
                </c:pt>
                <c:pt idx="153">
                  <c:v>191.66666666666666</c:v>
                </c:pt>
                <c:pt idx="154">
                  <c:v>181.66666666666666</c:v>
                </c:pt>
                <c:pt idx="155">
                  <c:v>173.33333333333334</c:v>
                </c:pt>
                <c:pt idx="156">
                  <c:v>297.22222222222223</c:v>
                </c:pt>
                <c:pt idx="157">
                  <c:v>154.44444444444446</c:v>
                </c:pt>
                <c:pt idx="158">
                  <c:v>225.55555555555554</c:v>
                </c:pt>
                <c:pt idx="159">
                  <c:v>199.44444444444446</c:v>
                </c:pt>
                <c:pt idx="160">
                  <c:v>179.44444444444446</c:v>
                </c:pt>
                <c:pt idx="161">
                  <c:v>181.11111111111111</c:v>
                </c:pt>
                <c:pt idx="162">
                  <c:v>196.11111111111111</c:v>
                </c:pt>
                <c:pt idx="163">
                  <c:v>214.44444444444446</c:v>
                </c:pt>
                <c:pt idx="164">
                  <c:v>195</c:v>
                </c:pt>
                <c:pt idx="165">
                  <c:v>226.66666666666666</c:v>
                </c:pt>
                <c:pt idx="166">
                  <c:v>228.33333333333334</c:v>
                </c:pt>
                <c:pt idx="167">
                  <c:v>230</c:v>
                </c:pt>
                <c:pt idx="168">
                  <c:v>230</c:v>
                </c:pt>
                <c:pt idx="169">
                  <c:v>213.88888888888889</c:v>
                </c:pt>
                <c:pt idx="170">
                  <c:v>223.88888888888889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7-4A68-A22D-E3640B29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32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3'!$AG$2:$AG$172</c:f>
              <c:numCache>
                <c:formatCode>General</c:formatCode>
                <c:ptCount val="171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-1.6819999999999999</c:v>
                </c:pt>
                <c:pt idx="47">
                  <c:v>1.6819999999999999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1</c:v>
                </c:pt>
                <c:pt idx="59">
                  <c:v>-1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-1</c:v>
                </c:pt>
                <c:pt idx="64">
                  <c:v>1</c:v>
                </c:pt>
                <c:pt idx="65">
                  <c:v>-1.6819999999999999</c:v>
                </c:pt>
                <c:pt idx="66">
                  <c:v>1.6819999999999999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1</c:v>
                </c:pt>
                <c:pt idx="78">
                  <c:v>-1</c:v>
                </c:pt>
                <c:pt idx="79">
                  <c:v>1</c:v>
                </c:pt>
                <c:pt idx="80">
                  <c:v>-1</c:v>
                </c:pt>
                <c:pt idx="81">
                  <c:v>1</c:v>
                </c:pt>
                <c:pt idx="82">
                  <c:v>-1</c:v>
                </c:pt>
                <c:pt idx="83">
                  <c:v>1</c:v>
                </c:pt>
                <c:pt idx="84">
                  <c:v>-1.6819999999999999</c:v>
                </c:pt>
                <c:pt idx="85">
                  <c:v>1.6819999999999999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1</c:v>
                </c:pt>
                <c:pt idx="97">
                  <c:v>-1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-1</c:v>
                </c:pt>
                <c:pt idx="102">
                  <c:v>1</c:v>
                </c:pt>
                <c:pt idx="103">
                  <c:v>-1.6819999999999999</c:v>
                </c:pt>
                <c:pt idx="104">
                  <c:v>1.6819999999999999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1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1</c:v>
                </c:pt>
                <c:pt idx="120">
                  <c:v>-1</c:v>
                </c:pt>
                <c:pt idx="121">
                  <c:v>1</c:v>
                </c:pt>
                <c:pt idx="122">
                  <c:v>-1.6819999999999999</c:v>
                </c:pt>
                <c:pt idx="123">
                  <c:v>1.6819999999999999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1</c:v>
                </c:pt>
                <c:pt idx="135">
                  <c:v>-1</c:v>
                </c:pt>
                <c:pt idx="136">
                  <c:v>1</c:v>
                </c:pt>
                <c:pt idx="137">
                  <c:v>-1</c:v>
                </c:pt>
                <c:pt idx="138">
                  <c:v>1</c:v>
                </c:pt>
                <c:pt idx="139">
                  <c:v>-1</c:v>
                </c:pt>
                <c:pt idx="140">
                  <c:v>1</c:v>
                </c:pt>
                <c:pt idx="141">
                  <c:v>-1.6819999999999999</c:v>
                </c:pt>
                <c:pt idx="142">
                  <c:v>1.6819999999999999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1</c:v>
                </c:pt>
                <c:pt idx="154">
                  <c:v>-1</c:v>
                </c:pt>
                <c:pt idx="155">
                  <c:v>1</c:v>
                </c:pt>
                <c:pt idx="156">
                  <c:v>-1</c:v>
                </c:pt>
                <c:pt idx="157">
                  <c:v>1</c:v>
                </c:pt>
                <c:pt idx="158">
                  <c:v>-1</c:v>
                </c:pt>
                <c:pt idx="159">
                  <c:v>1</c:v>
                </c:pt>
                <c:pt idx="160">
                  <c:v>-1.6819999999999999</c:v>
                </c:pt>
                <c:pt idx="161">
                  <c:v>1.6819999999999999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6-4A4F-8CC7-272CA153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-1.6819999999999999</c:v>
                </c:pt>
                <c:pt idx="30">
                  <c:v>1.6819999999999999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-1.6819999999999999</c:v>
                </c:pt>
                <c:pt idx="49">
                  <c:v>1.6819999999999999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1</c:v>
                </c:pt>
                <c:pt idx="60">
                  <c:v>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-1.6819999999999999</c:v>
                </c:pt>
                <c:pt idx="68">
                  <c:v>1.6819999999999999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-1.6819999999999999</c:v>
                </c:pt>
                <c:pt idx="87">
                  <c:v>1.6819999999999999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1</c:v>
                </c:pt>
                <c:pt idx="98">
                  <c:v>1</c:v>
                </c:pt>
                <c:pt idx="99">
                  <c:v>-1</c:v>
                </c:pt>
                <c:pt idx="100">
                  <c:v>-1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-1.6819999999999999</c:v>
                </c:pt>
                <c:pt idx="106">
                  <c:v>1.6819999999999999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-1.6819999999999999</c:v>
                </c:pt>
                <c:pt idx="125">
                  <c:v>1.6819999999999999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1</c:v>
                </c:pt>
                <c:pt idx="136">
                  <c:v>1</c:v>
                </c:pt>
                <c:pt idx="137">
                  <c:v>-1</c:v>
                </c:pt>
                <c:pt idx="138">
                  <c:v>-1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-1.6819999999999999</c:v>
                </c:pt>
                <c:pt idx="144">
                  <c:v>1.6819999999999999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1</c:v>
                </c:pt>
                <c:pt idx="155">
                  <c:v>1</c:v>
                </c:pt>
                <c:pt idx="156">
                  <c:v>-1</c:v>
                </c:pt>
                <c:pt idx="157">
                  <c:v>-1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-1.6819999999999999</c:v>
                </c:pt>
                <c:pt idx="163">
                  <c:v>1.6819999999999999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C-480D-9A36-81F6DD81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-1.6819999999999999</c:v>
                </c:pt>
                <c:pt idx="32">
                  <c:v>1.6819999999999999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-1.6819999999999999</c:v>
                </c:pt>
                <c:pt idx="51">
                  <c:v>1.6819999999999999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-1.6819999999999999</c:v>
                </c:pt>
                <c:pt idx="70">
                  <c:v>1.6819999999999999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-1.6819999999999999</c:v>
                </c:pt>
                <c:pt idx="89">
                  <c:v>1.6819999999999999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-1.6819999999999999</c:v>
                </c:pt>
                <c:pt idx="108">
                  <c:v>1.6819999999999999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-1.6819999999999999</c:v>
                </c:pt>
                <c:pt idx="127">
                  <c:v>1.6819999999999999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-1.6819999999999999</c:v>
                </c:pt>
                <c:pt idx="146">
                  <c:v>1.6819999999999999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-1.6819999999999999</c:v>
                </c:pt>
                <c:pt idx="165">
                  <c:v>1.6819999999999999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1-4789-AD81-4BA42BD4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F32BE7-7C1E-40BB-A83B-C35EEB74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2B342E-1EBD-4A4A-B84C-E5C198DD2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5949CC7-9BDD-4266-BA79-4033AADA8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FEE594-A217-4AE6-87E9-57A00F319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836AD1D-4AE8-4D71-BFC3-8213A740B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506BBD2-BD87-48AB-BF0A-7B341D7CC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13B5F8B4-0BC7-4566-8D7F-6B3551FF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14111C5-6EEF-4491-B055-3866CF04D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9BC3243-63C1-4AA1-A905-9383D5C9B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383679</xdr:colOff>
      <xdr:row>52</xdr:row>
      <xdr:rowOff>130545</xdr:rowOff>
    </xdr:from>
    <xdr:to>
      <xdr:col>28</xdr:col>
      <xdr:colOff>227197</xdr:colOff>
      <xdr:row>70</xdr:row>
      <xdr:rowOff>73396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2B05DE-F4F7-4930-90DD-0F5CE2105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523875</xdr:colOff>
      <xdr:row>70</xdr:row>
      <xdr:rowOff>152400</xdr:rowOff>
    </xdr:from>
    <xdr:to>
      <xdr:col>28</xdr:col>
      <xdr:colOff>333375</xdr:colOff>
      <xdr:row>84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557413D-D8BC-44D7-872E-1C71A1E26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517071</xdr:colOff>
      <xdr:row>84</xdr:row>
      <xdr:rowOff>163286</xdr:rowOff>
    </xdr:from>
    <xdr:to>
      <xdr:col>28</xdr:col>
      <xdr:colOff>326571</xdr:colOff>
      <xdr:row>98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61689A7-CCAC-4278-BF3E-61B04D6D4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517071</xdr:colOff>
      <xdr:row>99</xdr:row>
      <xdr:rowOff>0</xdr:rowOff>
    </xdr:from>
    <xdr:to>
      <xdr:col>28</xdr:col>
      <xdr:colOff>326571</xdr:colOff>
      <xdr:row>112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78B6395-02FC-4D07-A264-E2754794B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353786</xdr:colOff>
      <xdr:row>115</xdr:row>
      <xdr:rowOff>95250</xdr:rowOff>
    </xdr:from>
    <xdr:to>
      <xdr:col>28</xdr:col>
      <xdr:colOff>163286</xdr:colOff>
      <xdr:row>128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FC6AFD-6C82-4B10-8FC0-03054104F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353785</xdr:colOff>
      <xdr:row>129</xdr:row>
      <xdr:rowOff>68036</xdr:rowOff>
    </xdr:from>
    <xdr:to>
      <xdr:col>28</xdr:col>
      <xdr:colOff>163285</xdr:colOff>
      <xdr:row>142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DF966BC-FF8B-4046-B77C-F96D68DD7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272142</xdr:colOff>
      <xdr:row>144</xdr:row>
      <xdr:rowOff>0</xdr:rowOff>
    </xdr:from>
    <xdr:to>
      <xdr:col>28</xdr:col>
      <xdr:colOff>81642</xdr:colOff>
      <xdr:row>157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7F97019-8C07-4A6A-B1A8-66C50C31D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ex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_analysis_2"/>
      <sheetName val="experiment design 4"/>
      <sheetName val="correlation_analysis_1"/>
      <sheetName val="experiment design 3 (3)"/>
      <sheetName val="experiment parameters(C)"/>
      <sheetName val="experiment design 3 (2)"/>
      <sheetName val="工作表1"/>
      <sheetName val="experiment design 1"/>
      <sheetName val="experiment design 2"/>
      <sheetName val="experiment design 3"/>
      <sheetName val="experiment parameters(A)"/>
      <sheetName val="experiment parameters(B)"/>
    </sheetNames>
    <sheetDataSet>
      <sheetData sheetId="0" refreshError="1"/>
      <sheetData sheetId="1" refreshError="1"/>
      <sheetData sheetId="2" refreshError="1"/>
      <sheetData sheetId="3">
        <row r="2">
          <cell r="AF2">
            <v>23</v>
          </cell>
          <cell r="AG2">
            <v>-1</v>
          </cell>
          <cell r="AH2">
            <v>-1</v>
          </cell>
          <cell r="AI2">
            <v>-1</v>
          </cell>
          <cell r="AK2">
            <v>263.06561184271902</v>
          </cell>
          <cell r="AL2">
            <v>292.22222222222223</v>
          </cell>
          <cell r="AM2">
            <v>-8.0656118427190222</v>
          </cell>
          <cell r="AO2">
            <v>-4.5743379066502436</v>
          </cell>
        </row>
        <row r="3">
          <cell r="AF3">
            <v>17</v>
          </cell>
          <cell r="AG3">
            <v>1</v>
          </cell>
          <cell r="AH3">
            <v>-1</v>
          </cell>
          <cell r="AI3">
            <v>-1</v>
          </cell>
          <cell r="AK3">
            <v>185.57842379992528</v>
          </cell>
          <cell r="AL3">
            <v>191.66666666666666</v>
          </cell>
          <cell r="AM3">
            <v>14.421576200074725</v>
          </cell>
          <cell r="AO3">
            <v>13.643317716569999</v>
          </cell>
        </row>
        <row r="4">
          <cell r="AF4">
            <v>18</v>
          </cell>
          <cell r="AG4">
            <v>-1</v>
          </cell>
          <cell r="AH4">
            <v>1</v>
          </cell>
          <cell r="AI4">
            <v>-1</v>
          </cell>
          <cell r="AK4">
            <v>167.02503946802236</v>
          </cell>
          <cell r="AL4">
            <v>181.66666666666666</v>
          </cell>
          <cell r="AM4">
            <v>-17.025039468022356</v>
          </cell>
          <cell r="AO4">
            <v>-18.328264907195862</v>
          </cell>
        </row>
        <row r="5">
          <cell r="AF5">
            <v>4</v>
          </cell>
          <cell r="AG5">
            <v>1</v>
          </cell>
          <cell r="AH5">
            <v>1</v>
          </cell>
          <cell r="AI5">
            <v>-1</v>
          </cell>
          <cell r="AK5">
            <v>193.9822958696731</v>
          </cell>
          <cell r="AL5">
            <v>173.33333333333334</v>
          </cell>
          <cell r="AM5">
            <v>-23.982295869673095</v>
          </cell>
          <cell r="AO5">
            <v>-29.360842239286335</v>
          </cell>
        </row>
        <row r="6">
          <cell r="AF6">
            <v>21</v>
          </cell>
          <cell r="AG6">
            <v>-1</v>
          </cell>
          <cell r="AH6">
            <v>-1</v>
          </cell>
          <cell r="AI6">
            <v>1</v>
          </cell>
          <cell r="AK6">
            <v>265.84135779978959</v>
          </cell>
          <cell r="AL6">
            <v>297.22222222222223</v>
          </cell>
          <cell r="AM6">
            <v>34.158642200210409</v>
          </cell>
          <cell r="AO6">
            <v>33.137039081921642</v>
          </cell>
        </row>
        <row r="7">
          <cell r="AF7">
            <v>16</v>
          </cell>
          <cell r="AG7">
            <v>1</v>
          </cell>
          <cell r="AH7">
            <v>-1</v>
          </cell>
          <cell r="AI7">
            <v>1</v>
          </cell>
          <cell r="AK7">
            <v>158.35416975699584</v>
          </cell>
          <cell r="AL7">
            <v>154.44444444444446</v>
          </cell>
          <cell r="AM7">
            <v>-18.354169756995844</v>
          </cell>
          <cell r="AO7">
            <v>-20.545088775326903</v>
          </cell>
        </row>
        <row r="8">
          <cell r="AF8">
            <v>22</v>
          </cell>
          <cell r="AG8">
            <v>-1</v>
          </cell>
          <cell r="AH8">
            <v>1</v>
          </cell>
          <cell r="AI8">
            <v>1</v>
          </cell>
          <cell r="AK8">
            <v>220.91189653620401</v>
          </cell>
          <cell r="AL8">
            <v>225.55555555555554</v>
          </cell>
          <cell r="AM8">
            <v>-45.911896536204011</v>
          </cell>
          <cell r="AO8">
            <v>-45.181698741612621</v>
          </cell>
        </row>
        <row r="9">
          <cell r="AF9">
            <v>1</v>
          </cell>
          <cell r="AG9">
            <v>1</v>
          </cell>
          <cell r="AH9">
            <v>1</v>
          </cell>
          <cell r="AI9">
            <v>1</v>
          </cell>
          <cell r="AK9">
            <v>217.86915293785475</v>
          </cell>
          <cell r="AL9">
            <v>199.44444444444446</v>
          </cell>
          <cell r="AM9">
            <v>-37.86915293785475</v>
          </cell>
          <cell r="AO9">
            <v>-38.438662374615248</v>
          </cell>
        </row>
        <row r="10">
          <cell r="AF10">
            <v>37</v>
          </cell>
          <cell r="AG10">
            <v>-1.6819999999999999</v>
          </cell>
          <cell r="AH10">
            <v>0</v>
          </cell>
          <cell r="AI10">
            <v>0</v>
          </cell>
          <cell r="AK10">
            <v>221.7273453928986</v>
          </cell>
          <cell r="AL10">
            <v>179.44444444444446</v>
          </cell>
          <cell r="AM10">
            <v>-11.727345392898599</v>
          </cell>
          <cell r="AO10">
            <v>-11.174918181174165</v>
          </cell>
        </row>
        <row r="11">
          <cell r="AF11">
            <v>26</v>
          </cell>
          <cell r="AG11">
            <v>1.6819999999999999</v>
          </cell>
          <cell r="AH11">
            <v>0</v>
          </cell>
          <cell r="AI11">
            <v>0</v>
          </cell>
          <cell r="AK11">
            <v>154.00167288269739</v>
          </cell>
          <cell r="AL11">
            <v>181.11111111111111</v>
          </cell>
          <cell r="AM11">
            <v>40.998327117302608</v>
          </cell>
          <cell r="AO11">
            <v>47.980370529061638</v>
          </cell>
        </row>
        <row r="12">
          <cell r="AF12">
            <v>32</v>
          </cell>
          <cell r="AG12">
            <v>0</v>
          </cell>
          <cell r="AH12">
            <v>-1.6819999999999999</v>
          </cell>
          <cell r="AI12">
            <v>0</v>
          </cell>
          <cell r="AK12">
            <v>236.03539671797148</v>
          </cell>
          <cell r="AL12">
            <v>196.11111111111111</v>
          </cell>
          <cell r="AM12">
            <v>-31.03539671797148</v>
          </cell>
          <cell r="AO12">
            <v>-31.570658213532592</v>
          </cell>
        </row>
        <row r="13">
          <cell r="AF13">
            <v>42</v>
          </cell>
          <cell r="AG13">
            <v>0</v>
          </cell>
          <cell r="AH13">
            <v>1.6819999999999999</v>
          </cell>
          <cell r="AI13">
            <v>0</v>
          </cell>
          <cell r="AK13">
            <v>205.31737620595396</v>
          </cell>
          <cell r="AL13">
            <v>214.44444444444446</v>
          </cell>
          <cell r="AM13">
            <v>-5.3173762059539627</v>
          </cell>
          <cell r="AO13">
            <v>-1.3678083146462106</v>
          </cell>
        </row>
        <row r="14">
          <cell r="AF14">
            <v>29</v>
          </cell>
          <cell r="AG14">
            <v>0</v>
          </cell>
          <cell r="AH14">
            <v>0</v>
          </cell>
          <cell r="AI14">
            <v>-1.6819999999999999</v>
          </cell>
          <cell r="AK14">
            <v>209.46476188984417</v>
          </cell>
          <cell r="AL14">
            <v>195</v>
          </cell>
          <cell r="AM14">
            <v>-4.4647618898441692</v>
          </cell>
          <cell r="AO14">
            <v>-0.91170881989325037</v>
          </cell>
        </row>
        <row r="15">
          <cell r="AF15">
            <v>44</v>
          </cell>
          <cell r="AG15">
            <v>0</v>
          </cell>
          <cell r="AH15">
            <v>0</v>
          </cell>
          <cell r="AI15">
            <v>1.6819999999999999</v>
          </cell>
          <cell r="AK15">
            <v>231.88801103408127</v>
          </cell>
          <cell r="AL15">
            <v>226.66666666666666</v>
          </cell>
          <cell r="AM15">
            <v>-36.888011034081273</v>
          </cell>
          <cell r="AO15">
            <v>-37.478435313408518</v>
          </cell>
        </row>
        <row r="16">
          <cell r="AF16">
            <v>43</v>
          </cell>
          <cell r="AG16">
            <v>0</v>
          </cell>
          <cell r="AH16">
            <v>0</v>
          </cell>
          <cell r="AI16">
            <v>0</v>
          </cell>
          <cell r="AK16">
            <v>220.67638646196272</v>
          </cell>
          <cell r="AL16">
            <v>228.33333333333334</v>
          </cell>
          <cell r="AM16">
            <v>29.323613538037279</v>
          </cell>
          <cell r="AO16">
            <v>27.966611431491081</v>
          </cell>
        </row>
        <row r="17">
          <cell r="AF17">
            <v>136</v>
          </cell>
          <cell r="AG17">
            <v>0</v>
          </cell>
          <cell r="AH17">
            <v>0</v>
          </cell>
          <cell r="AI17">
            <v>0</v>
          </cell>
          <cell r="AK17">
            <v>220.67638646196272</v>
          </cell>
          <cell r="AL17">
            <v>230</v>
          </cell>
          <cell r="AM17">
            <v>-0.67638646196272134</v>
          </cell>
          <cell r="AO17">
            <v>0.91170881989325192</v>
          </cell>
        </row>
        <row r="18">
          <cell r="AF18">
            <v>145</v>
          </cell>
          <cell r="AG18">
            <v>0</v>
          </cell>
          <cell r="AH18">
            <v>0</v>
          </cell>
          <cell r="AI18">
            <v>0</v>
          </cell>
          <cell r="AK18">
            <v>220.67638646196272</v>
          </cell>
          <cell r="AL18">
            <v>230</v>
          </cell>
          <cell r="AM18">
            <v>-15.676386461962721</v>
          </cell>
          <cell r="AO18">
            <v>-17.254516342083573</v>
          </cell>
        </row>
        <row r="19">
          <cell r="AF19">
            <v>154</v>
          </cell>
          <cell r="AG19">
            <v>0</v>
          </cell>
          <cell r="AH19">
            <v>0</v>
          </cell>
          <cell r="AI19">
            <v>0</v>
          </cell>
          <cell r="AK19">
            <v>220.67638646196272</v>
          </cell>
          <cell r="AL19">
            <v>213.88888888888889</v>
          </cell>
          <cell r="AM19">
            <v>-5.6763864619627213</v>
          </cell>
          <cell r="AO19">
            <v>-2.7382699381263529</v>
          </cell>
        </row>
        <row r="20">
          <cell r="AF20">
            <v>163</v>
          </cell>
          <cell r="AG20">
            <v>0</v>
          </cell>
          <cell r="AH20">
            <v>0</v>
          </cell>
          <cell r="AI20">
            <v>0</v>
          </cell>
          <cell r="AK20">
            <v>220.67638646196272</v>
          </cell>
          <cell r="AL20">
            <v>223.88888888888889</v>
          </cell>
          <cell r="AM20">
            <v>14.323613538037279</v>
          </cell>
          <cell r="AO20">
            <v>12.646495054713476</v>
          </cell>
        </row>
        <row r="21">
          <cell r="AF21">
            <v>69</v>
          </cell>
          <cell r="AG21">
            <v>-1</v>
          </cell>
          <cell r="AH21">
            <v>-1</v>
          </cell>
          <cell r="AI21">
            <v>-1</v>
          </cell>
          <cell r="AK21">
            <v>263.06561184271902</v>
          </cell>
          <cell r="AL21">
            <v>292.22222222222223</v>
          </cell>
          <cell r="AM21">
            <v>36.934388157280978</v>
          </cell>
          <cell r="AO21">
            <v>39.437017939096833</v>
          </cell>
        </row>
        <row r="22">
          <cell r="AF22">
            <v>49</v>
          </cell>
          <cell r="AG22">
            <v>1</v>
          </cell>
          <cell r="AH22">
            <v>-1</v>
          </cell>
          <cell r="AI22">
            <v>-1</v>
          </cell>
          <cell r="AK22">
            <v>185.57842379992528</v>
          </cell>
          <cell r="AL22">
            <v>191.66666666666666</v>
          </cell>
          <cell r="AM22">
            <v>19.421576200074725</v>
          </cell>
          <cell r="AO22">
            <v>18.873366830966031</v>
          </cell>
        </row>
        <row r="23">
          <cell r="AF23">
            <v>66</v>
          </cell>
          <cell r="AG23">
            <v>-1</v>
          </cell>
          <cell r="AH23">
            <v>1</v>
          </cell>
          <cell r="AI23">
            <v>-1</v>
          </cell>
          <cell r="AK23">
            <v>167.02503946802236</v>
          </cell>
          <cell r="AL23">
            <v>181.66666666666666</v>
          </cell>
          <cell r="AM23">
            <v>7.9749605319776435</v>
          </cell>
          <cell r="AO23">
            <v>5.9615830118114861</v>
          </cell>
        </row>
        <row r="24">
          <cell r="AF24">
            <v>68</v>
          </cell>
          <cell r="AG24">
            <v>1</v>
          </cell>
          <cell r="AH24">
            <v>1</v>
          </cell>
          <cell r="AI24">
            <v>-1</v>
          </cell>
          <cell r="AK24">
            <v>193.9822958696731</v>
          </cell>
          <cell r="AL24">
            <v>173.33333333333334</v>
          </cell>
          <cell r="AM24">
            <v>16.017704130326905</v>
          </cell>
          <cell r="AO24">
            <v>17.254516342083573</v>
          </cell>
        </row>
        <row r="25">
          <cell r="AF25">
            <v>55</v>
          </cell>
          <cell r="AG25">
            <v>-1</v>
          </cell>
          <cell r="AH25">
            <v>-1</v>
          </cell>
          <cell r="AI25">
            <v>1</v>
          </cell>
          <cell r="AK25">
            <v>265.84135779978959</v>
          </cell>
          <cell r="AL25">
            <v>297.22222222222223</v>
          </cell>
          <cell r="AM25">
            <v>24.158642200210409</v>
          </cell>
          <cell r="AO25">
            <v>23.47336968154222</v>
          </cell>
        </row>
        <row r="26">
          <cell r="AF26">
            <v>52</v>
          </cell>
          <cell r="AG26">
            <v>1</v>
          </cell>
          <cell r="AH26">
            <v>-1</v>
          </cell>
          <cell r="AI26">
            <v>1</v>
          </cell>
          <cell r="AK26">
            <v>158.35416975699584</v>
          </cell>
          <cell r="AL26">
            <v>154.44444444444446</v>
          </cell>
          <cell r="AM26">
            <v>-8.3541697569958444</v>
          </cell>
          <cell r="AO26">
            <v>-5.4979849554520168</v>
          </cell>
        </row>
        <row r="27">
          <cell r="AF27">
            <v>53</v>
          </cell>
          <cell r="AG27">
            <v>-1</v>
          </cell>
          <cell r="AH27">
            <v>1</v>
          </cell>
          <cell r="AI27">
            <v>1</v>
          </cell>
          <cell r="AK27">
            <v>220.91189653620401</v>
          </cell>
          <cell r="AL27">
            <v>225.55555555555554</v>
          </cell>
          <cell r="AM27">
            <v>-10.911896536204011</v>
          </cell>
          <cell r="AO27">
            <v>-9.7279671095894145</v>
          </cell>
        </row>
        <row r="28">
          <cell r="AF28">
            <v>65</v>
          </cell>
          <cell r="AG28">
            <v>1</v>
          </cell>
          <cell r="AH28">
            <v>1</v>
          </cell>
          <cell r="AI28">
            <v>1</v>
          </cell>
          <cell r="AK28">
            <v>217.86915293785475</v>
          </cell>
          <cell r="AL28">
            <v>199.44444444444446</v>
          </cell>
          <cell r="AM28">
            <v>-42.86915293785475</v>
          </cell>
          <cell r="AO28">
            <v>-42.707603669671016</v>
          </cell>
        </row>
        <row r="29">
          <cell r="AF29">
            <v>90</v>
          </cell>
          <cell r="AG29">
            <v>-1.6819999999999999</v>
          </cell>
          <cell r="AH29">
            <v>0</v>
          </cell>
          <cell r="AI29">
            <v>0</v>
          </cell>
          <cell r="AK29">
            <v>221.7273453928986</v>
          </cell>
          <cell r="AL29">
            <v>179.44444444444446</v>
          </cell>
          <cell r="AM29">
            <v>-1.7273453928985987</v>
          </cell>
          <cell r="AO29">
            <v>0.4558054224860329</v>
          </cell>
        </row>
        <row r="30">
          <cell r="AF30">
            <v>89</v>
          </cell>
          <cell r="AG30">
            <v>1.6819999999999999</v>
          </cell>
          <cell r="AH30">
            <v>0</v>
          </cell>
          <cell r="AI30">
            <v>0</v>
          </cell>
          <cell r="AK30">
            <v>154.00167288269739</v>
          </cell>
          <cell r="AL30">
            <v>181.11111111111111</v>
          </cell>
          <cell r="AM30">
            <v>50.998327117302608</v>
          </cell>
          <cell r="AO30">
            <v>55.167407720929077</v>
          </cell>
        </row>
        <row r="31">
          <cell r="AF31">
            <v>83</v>
          </cell>
          <cell r="AG31">
            <v>0</v>
          </cell>
          <cell r="AH31">
            <v>-1.6819999999999999</v>
          </cell>
          <cell r="AI31">
            <v>0</v>
          </cell>
          <cell r="AK31">
            <v>236.03539671797148</v>
          </cell>
          <cell r="AL31">
            <v>196.11111111111111</v>
          </cell>
          <cell r="AM31">
            <v>-51.03539671797148</v>
          </cell>
          <cell r="AO31">
            <v>-51.232673930486961</v>
          </cell>
        </row>
        <row r="32">
          <cell r="AF32">
            <v>82</v>
          </cell>
          <cell r="AG32">
            <v>0</v>
          </cell>
          <cell r="AH32">
            <v>1.6819999999999999</v>
          </cell>
          <cell r="AI32">
            <v>0</v>
          </cell>
          <cell r="AK32">
            <v>205.31737620595396</v>
          </cell>
          <cell r="AL32">
            <v>214.44444444444446</v>
          </cell>
          <cell r="AM32">
            <v>-15.317376205953963</v>
          </cell>
          <cell r="AO32">
            <v>-14.654366623743218</v>
          </cell>
        </row>
        <row r="33">
          <cell r="AF33">
            <v>78</v>
          </cell>
          <cell r="AG33">
            <v>0</v>
          </cell>
          <cell r="AH33">
            <v>0</v>
          </cell>
          <cell r="AI33">
            <v>-1.6819999999999999</v>
          </cell>
          <cell r="AK33">
            <v>209.46476188984417</v>
          </cell>
          <cell r="AL33">
            <v>195</v>
          </cell>
          <cell r="AM33">
            <v>-19.464761889844169</v>
          </cell>
          <cell r="AO33">
            <v>-21.11554546808506</v>
          </cell>
        </row>
        <row r="34">
          <cell r="AF34">
            <v>77</v>
          </cell>
          <cell r="AG34">
            <v>0</v>
          </cell>
          <cell r="AH34">
            <v>0</v>
          </cell>
          <cell r="AI34">
            <v>1.6819999999999999</v>
          </cell>
          <cell r="AK34">
            <v>231.88801103408127</v>
          </cell>
          <cell r="AL34">
            <v>226.66666666666666</v>
          </cell>
          <cell r="AM34">
            <v>-11.888011034081273</v>
          </cell>
          <cell r="AO34">
            <v>-11.662506164000453</v>
          </cell>
        </row>
        <row r="35">
          <cell r="AF35">
            <v>73</v>
          </cell>
          <cell r="AG35">
            <v>0</v>
          </cell>
          <cell r="AH35">
            <v>0</v>
          </cell>
          <cell r="AI35">
            <v>0</v>
          </cell>
          <cell r="AK35">
            <v>220.67638646196272</v>
          </cell>
          <cell r="AL35">
            <v>228.33333333333334</v>
          </cell>
          <cell r="AM35">
            <v>9.3236135380372787</v>
          </cell>
          <cell r="AO35">
            <v>8.3017913759398674</v>
          </cell>
        </row>
        <row r="36">
          <cell r="AF36">
            <v>137</v>
          </cell>
          <cell r="AG36">
            <v>0</v>
          </cell>
          <cell r="AH36">
            <v>0</v>
          </cell>
          <cell r="AI36">
            <v>0</v>
          </cell>
          <cell r="AK36">
            <v>220.67638646196272</v>
          </cell>
          <cell r="AL36">
            <v>230</v>
          </cell>
          <cell r="AM36">
            <v>-0.67638646196272134</v>
          </cell>
          <cell r="AO36">
            <v>0.91170881989325192</v>
          </cell>
        </row>
        <row r="37">
          <cell r="AF37">
            <v>146</v>
          </cell>
          <cell r="AG37">
            <v>0</v>
          </cell>
          <cell r="AH37">
            <v>0</v>
          </cell>
          <cell r="AI37">
            <v>0</v>
          </cell>
          <cell r="AK37">
            <v>220.67638646196272</v>
          </cell>
          <cell r="AL37">
            <v>230</v>
          </cell>
          <cell r="AM37">
            <v>24.323613538037279</v>
          </cell>
          <cell r="AO37">
            <v>24.083977877480539</v>
          </cell>
        </row>
        <row r="38">
          <cell r="AF38">
            <v>155</v>
          </cell>
          <cell r="AG38">
            <v>0</v>
          </cell>
          <cell r="AH38">
            <v>0</v>
          </cell>
          <cell r="AI38">
            <v>0</v>
          </cell>
          <cell r="AK38">
            <v>220.67638646196272</v>
          </cell>
          <cell r="AL38">
            <v>213.88888888888889</v>
          </cell>
          <cell r="AM38">
            <v>24.323613538037279</v>
          </cell>
          <cell r="AO38">
            <v>24.083977877480539</v>
          </cell>
        </row>
        <row r="39">
          <cell r="AF39">
            <v>164</v>
          </cell>
          <cell r="AG39">
            <v>0</v>
          </cell>
          <cell r="AH39">
            <v>0</v>
          </cell>
          <cell r="AI39">
            <v>0</v>
          </cell>
          <cell r="AK39">
            <v>220.67638646196272</v>
          </cell>
          <cell r="AL39">
            <v>223.88888888888889</v>
          </cell>
          <cell r="AM39">
            <v>9.3236135380372787</v>
          </cell>
          <cell r="AO39">
            <v>8.3017913759398674</v>
          </cell>
        </row>
        <row r="40">
          <cell r="AF40">
            <v>101</v>
          </cell>
          <cell r="AG40">
            <v>-1</v>
          </cell>
          <cell r="AH40">
            <v>-1</v>
          </cell>
          <cell r="AI40">
            <v>-1</v>
          </cell>
          <cell r="AK40">
            <v>263.06561184271902</v>
          </cell>
          <cell r="AL40">
            <v>292.22222222222223</v>
          </cell>
          <cell r="AM40">
            <v>21.934388157280978</v>
          </cell>
          <cell r="AO40">
            <v>20.545088775326903</v>
          </cell>
        </row>
        <row r="41">
          <cell r="AF41">
            <v>105</v>
          </cell>
          <cell r="AG41">
            <v>1</v>
          </cell>
          <cell r="AH41">
            <v>-1</v>
          </cell>
          <cell r="AI41">
            <v>-1</v>
          </cell>
          <cell r="AK41">
            <v>185.57842379992528</v>
          </cell>
          <cell r="AL41">
            <v>191.66666666666666</v>
          </cell>
          <cell r="AM41">
            <v>44.421576200074725</v>
          </cell>
          <cell r="AO41">
            <v>51.232673930486989</v>
          </cell>
        </row>
        <row r="42">
          <cell r="AF42">
            <v>96</v>
          </cell>
          <cell r="AG42">
            <v>-1</v>
          </cell>
          <cell r="AH42">
            <v>1</v>
          </cell>
          <cell r="AI42">
            <v>-1</v>
          </cell>
          <cell r="AK42">
            <v>167.02503946802236</v>
          </cell>
          <cell r="AL42">
            <v>181.66666666666666</v>
          </cell>
          <cell r="AM42">
            <v>-7.0250394680223565</v>
          </cell>
          <cell r="AO42">
            <v>-4.11407439877682</v>
          </cell>
        </row>
        <row r="43">
          <cell r="AF43">
            <v>114</v>
          </cell>
          <cell r="AG43">
            <v>1</v>
          </cell>
          <cell r="AH43">
            <v>1</v>
          </cell>
          <cell r="AI43">
            <v>-1</v>
          </cell>
          <cell r="AK43">
            <v>193.9822958696731</v>
          </cell>
          <cell r="AL43">
            <v>173.33333333333334</v>
          </cell>
          <cell r="AM43">
            <v>-33.982295869673095</v>
          </cell>
          <cell r="AO43">
            <v>-33.137039081921642</v>
          </cell>
        </row>
        <row r="44">
          <cell r="AF44">
            <v>112</v>
          </cell>
          <cell r="AG44">
            <v>-1</v>
          </cell>
          <cell r="AH44">
            <v>-1</v>
          </cell>
          <cell r="AI44">
            <v>1</v>
          </cell>
          <cell r="AK44">
            <v>265.84135779978959</v>
          </cell>
          <cell r="AL44">
            <v>297.22222222222223</v>
          </cell>
          <cell r="AM44">
            <v>79.158642200210409</v>
          </cell>
          <cell r="AO44">
            <v>67.791332520480054</v>
          </cell>
        </row>
        <row r="45">
          <cell r="AF45">
            <v>108</v>
          </cell>
          <cell r="AG45">
            <v>1</v>
          </cell>
          <cell r="AH45">
            <v>-1</v>
          </cell>
          <cell r="AI45">
            <v>1</v>
          </cell>
          <cell r="AK45">
            <v>158.35416975699584</v>
          </cell>
          <cell r="AL45">
            <v>154.44444444444446</v>
          </cell>
          <cell r="AM45">
            <v>-13.354169756995844</v>
          </cell>
          <cell r="AO45">
            <v>-14.146972339119227</v>
          </cell>
        </row>
        <row r="46">
          <cell r="AF46">
            <v>99</v>
          </cell>
          <cell r="AG46">
            <v>-1</v>
          </cell>
          <cell r="AH46">
            <v>1</v>
          </cell>
          <cell r="AI46">
            <v>1</v>
          </cell>
          <cell r="AK46">
            <v>220.91189653620401</v>
          </cell>
          <cell r="AL46">
            <v>225.55555555555554</v>
          </cell>
          <cell r="AM46">
            <v>9.0881034637959885</v>
          </cell>
          <cell r="AO46">
            <v>6.8928787798025661</v>
          </cell>
        </row>
        <row r="47">
          <cell r="AF47">
            <v>98</v>
          </cell>
          <cell r="AG47">
            <v>1</v>
          </cell>
          <cell r="AH47">
            <v>1</v>
          </cell>
          <cell r="AI47">
            <v>1</v>
          </cell>
          <cell r="AK47">
            <v>217.86915293785475</v>
          </cell>
          <cell r="AL47">
            <v>199.44444444444446</v>
          </cell>
          <cell r="AM47">
            <v>-12.86915293785475</v>
          </cell>
          <cell r="AO47">
            <v>-13.143217765844154</v>
          </cell>
        </row>
        <row r="48">
          <cell r="AF48">
            <v>121</v>
          </cell>
          <cell r="AG48">
            <v>-1.6819999999999999</v>
          </cell>
          <cell r="AH48">
            <v>0</v>
          </cell>
          <cell r="AI48">
            <v>0</v>
          </cell>
          <cell r="AK48">
            <v>221.7273453928986</v>
          </cell>
          <cell r="AL48">
            <v>179.44444444444446</v>
          </cell>
          <cell r="AM48">
            <v>-6.7273453928985987</v>
          </cell>
          <cell r="AO48">
            <v>-3.1961432077736349</v>
          </cell>
        </row>
        <row r="49">
          <cell r="AF49">
            <v>116</v>
          </cell>
          <cell r="AG49">
            <v>1.6819999999999999</v>
          </cell>
          <cell r="AH49">
            <v>0</v>
          </cell>
          <cell r="AI49">
            <v>0</v>
          </cell>
          <cell r="AK49">
            <v>154.00167288269739</v>
          </cell>
          <cell r="AL49">
            <v>181.11111111111111</v>
          </cell>
          <cell r="AM49">
            <v>60.998327117302608</v>
          </cell>
          <cell r="AO49">
            <v>63.560813989200909</v>
          </cell>
        </row>
        <row r="50">
          <cell r="AF50">
            <v>127</v>
          </cell>
          <cell r="AG50">
            <v>0</v>
          </cell>
          <cell r="AH50">
            <v>-1.6819999999999999</v>
          </cell>
          <cell r="AI50">
            <v>0</v>
          </cell>
          <cell r="AK50">
            <v>236.03539671797148</v>
          </cell>
          <cell r="AL50">
            <v>196.11111111111111</v>
          </cell>
          <cell r="AM50">
            <v>-56.03539671797148</v>
          </cell>
          <cell r="AO50">
            <v>-57.520034946385813</v>
          </cell>
        </row>
        <row r="51">
          <cell r="AF51">
            <v>119</v>
          </cell>
          <cell r="AG51">
            <v>0</v>
          </cell>
          <cell r="AH51">
            <v>1.6819999999999999</v>
          </cell>
          <cell r="AI51">
            <v>0</v>
          </cell>
          <cell r="AK51">
            <v>205.31737620595396</v>
          </cell>
          <cell r="AL51">
            <v>214.44444444444446</v>
          </cell>
          <cell r="AM51">
            <v>-0.31737620595396265</v>
          </cell>
          <cell r="AO51">
            <v>2.7382699381263547</v>
          </cell>
        </row>
        <row r="52">
          <cell r="AF52">
            <v>117</v>
          </cell>
          <cell r="AG52">
            <v>0</v>
          </cell>
          <cell r="AH52">
            <v>0</v>
          </cell>
          <cell r="AI52">
            <v>-1.6819999999999999</v>
          </cell>
          <cell r="AK52">
            <v>209.46476188984417</v>
          </cell>
          <cell r="AL52">
            <v>195</v>
          </cell>
          <cell r="AM52">
            <v>10.535238110155831</v>
          </cell>
          <cell r="AO52">
            <v>10.207793325601294</v>
          </cell>
        </row>
        <row r="53">
          <cell r="AF53">
            <v>124</v>
          </cell>
          <cell r="AG53">
            <v>0</v>
          </cell>
          <cell r="AH53">
            <v>0</v>
          </cell>
          <cell r="AI53">
            <v>1.6819999999999999</v>
          </cell>
          <cell r="AK53">
            <v>231.88801103408127</v>
          </cell>
          <cell r="AL53">
            <v>226.66666666666666</v>
          </cell>
          <cell r="AM53">
            <v>-21.888011034081273</v>
          </cell>
          <cell r="AO53">
            <v>-26.626462750814635</v>
          </cell>
        </row>
        <row r="54">
          <cell r="AF54">
            <v>131</v>
          </cell>
          <cell r="AG54">
            <v>0</v>
          </cell>
          <cell r="AH54">
            <v>0</v>
          </cell>
          <cell r="AI54">
            <v>0</v>
          </cell>
          <cell r="AK54">
            <v>220.67638646196272</v>
          </cell>
          <cell r="AL54">
            <v>228.33333333333334</v>
          </cell>
          <cell r="AM54">
            <v>39.323613538037279</v>
          </cell>
          <cell r="AO54">
            <v>43.909904931395644</v>
          </cell>
        </row>
        <row r="55">
          <cell r="AF55">
            <v>138</v>
          </cell>
          <cell r="AG55">
            <v>0</v>
          </cell>
          <cell r="AH55">
            <v>0</v>
          </cell>
          <cell r="AI55">
            <v>0</v>
          </cell>
          <cell r="AK55">
            <v>220.67638646196272</v>
          </cell>
          <cell r="AL55">
            <v>230</v>
          </cell>
          <cell r="AM55">
            <v>-5.6763864619627213</v>
          </cell>
          <cell r="AO55">
            <v>-2.7382699381263529</v>
          </cell>
        </row>
        <row r="56">
          <cell r="AF56">
            <v>147</v>
          </cell>
          <cell r="AG56">
            <v>0</v>
          </cell>
          <cell r="AH56">
            <v>0</v>
          </cell>
          <cell r="AI56">
            <v>0</v>
          </cell>
          <cell r="AK56">
            <v>220.67638646196272</v>
          </cell>
          <cell r="AL56">
            <v>230</v>
          </cell>
          <cell r="AM56">
            <v>-20.676386461962721</v>
          </cell>
          <cell r="AO56">
            <v>-25.974642494090372</v>
          </cell>
        </row>
        <row r="57">
          <cell r="AF57">
            <v>156</v>
          </cell>
          <cell r="AG57">
            <v>0</v>
          </cell>
          <cell r="AH57">
            <v>0</v>
          </cell>
          <cell r="AI57">
            <v>0</v>
          </cell>
          <cell r="AK57">
            <v>220.67638646196272</v>
          </cell>
          <cell r="AL57">
            <v>213.88888888888889</v>
          </cell>
          <cell r="AM57">
            <v>-35.676386461962721</v>
          </cell>
          <cell r="AO57">
            <v>-35.658239833188262</v>
          </cell>
        </row>
        <row r="58">
          <cell r="AF58">
            <v>165</v>
          </cell>
          <cell r="AG58">
            <v>0</v>
          </cell>
          <cell r="AH58">
            <v>0</v>
          </cell>
          <cell r="AI58">
            <v>0</v>
          </cell>
          <cell r="AK58">
            <v>220.67638646196272</v>
          </cell>
          <cell r="AL58">
            <v>223.88888888888889</v>
          </cell>
          <cell r="AM58">
            <v>-15.676386461962721</v>
          </cell>
          <cell r="AO58">
            <v>-17.254516342083573</v>
          </cell>
        </row>
        <row r="59">
          <cell r="AF59">
            <v>11</v>
          </cell>
          <cell r="AG59">
            <v>-1</v>
          </cell>
          <cell r="AH59">
            <v>-1</v>
          </cell>
          <cell r="AI59">
            <v>-1</v>
          </cell>
          <cell r="AK59">
            <v>263.06561184271902</v>
          </cell>
          <cell r="AL59">
            <v>292.22222222222223</v>
          </cell>
          <cell r="AM59">
            <v>-23.065611842719022</v>
          </cell>
          <cell r="AO59">
            <v>-27.290199751342346</v>
          </cell>
        </row>
        <row r="60">
          <cell r="AF60">
            <v>15</v>
          </cell>
          <cell r="AG60">
            <v>1</v>
          </cell>
          <cell r="AH60">
            <v>-1</v>
          </cell>
          <cell r="AI60">
            <v>-1</v>
          </cell>
          <cell r="AK60">
            <v>185.57842379992528</v>
          </cell>
          <cell r="AL60">
            <v>191.66666666666666</v>
          </cell>
          <cell r="AM60">
            <v>34.421576200074725</v>
          </cell>
          <cell r="AO60">
            <v>36.552679715229303</v>
          </cell>
        </row>
        <row r="61">
          <cell r="AF61">
            <v>24</v>
          </cell>
          <cell r="AG61">
            <v>-1</v>
          </cell>
          <cell r="AH61">
            <v>1</v>
          </cell>
          <cell r="AI61">
            <v>-1</v>
          </cell>
          <cell r="AK61">
            <v>167.02503946802236</v>
          </cell>
          <cell r="AL61">
            <v>181.66666666666666</v>
          </cell>
          <cell r="AM61">
            <v>22.974960531977644</v>
          </cell>
          <cell r="AO61">
            <v>21.11554546808506</v>
          </cell>
        </row>
        <row r="62">
          <cell r="AF62">
            <v>3</v>
          </cell>
          <cell r="AG62">
            <v>1</v>
          </cell>
          <cell r="AH62">
            <v>1</v>
          </cell>
          <cell r="AI62">
            <v>-1</v>
          </cell>
          <cell r="AK62">
            <v>193.9822958696731</v>
          </cell>
          <cell r="AL62">
            <v>173.33333333333334</v>
          </cell>
          <cell r="AM62">
            <v>-33.982295869673095</v>
          </cell>
          <cell r="AO62">
            <v>-33.137039081921642</v>
          </cell>
        </row>
        <row r="63">
          <cell r="AF63">
            <v>13</v>
          </cell>
          <cell r="AG63">
            <v>-1</v>
          </cell>
          <cell r="AH63">
            <v>-1</v>
          </cell>
          <cell r="AI63">
            <v>1</v>
          </cell>
          <cell r="AK63">
            <v>265.84135779978959</v>
          </cell>
          <cell r="AL63">
            <v>297.22222222222223</v>
          </cell>
          <cell r="AM63">
            <v>-35.841357799789591</v>
          </cell>
          <cell r="AO63">
            <v>-36.552679715229303</v>
          </cell>
        </row>
        <row r="64">
          <cell r="AF64">
            <v>6</v>
          </cell>
          <cell r="AG64">
            <v>1</v>
          </cell>
          <cell r="AH64">
            <v>-1</v>
          </cell>
          <cell r="AI64">
            <v>1</v>
          </cell>
          <cell r="AK64">
            <v>158.35416975699584</v>
          </cell>
          <cell r="AL64">
            <v>154.44444444444446</v>
          </cell>
          <cell r="AM64">
            <v>41.645830243004156</v>
          </cell>
          <cell r="AO64">
            <v>49.538806231740104</v>
          </cell>
        </row>
        <row r="65">
          <cell r="AF65">
            <v>14</v>
          </cell>
          <cell r="AG65">
            <v>-1</v>
          </cell>
          <cell r="AH65">
            <v>1</v>
          </cell>
          <cell r="AI65">
            <v>1</v>
          </cell>
          <cell r="AK65">
            <v>220.91189653620401</v>
          </cell>
          <cell r="AL65">
            <v>225.55555555555554</v>
          </cell>
          <cell r="AM65">
            <v>9.0881034637959885</v>
          </cell>
          <cell r="AO65">
            <v>6.8928787798025661</v>
          </cell>
        </row>
        <row r="66">
          <cell r="AF66">
            <v>5</v>
          </cell>
          <cell r="AG66">
            <v>1</v>
          </cell>
          <cell r="AH66">
            <v>1</v>
          </cell>
          <cell r="AI66">
            <v>1</v>
          </cell>
          <cell r="AK66">
            <v>217.86915293785475</v>
          </cell>
          <cell r="AL66">
            <v>199.44444444444446</v>
          </cell>
          <cell r="AM66">
            <v>-17.86915293785475</v>
          </cell>
          <cell r="AO66">
            <v>-19.424332147793837</v>
          </cell>
        </row>
        <row r="67">
          <cell r="AF67">
            <v>31</v>
          </cell>
          <cell r="AG67">
            <v>-1.6819999999999999</v>
          </cell>
          <cell r="AH67">
            <v>0</v>
          </cell>
          <cell r="AI67">
            <v>0</v>
          </cell>
          <cell r="AK67">
            <v>221.7273453928986</v>
          </cell>
          <cell r="AL67">
            <v>179.44444444444446</v>
          </cell>
          <cell r="AM67">
            <v>-76.727345392898599</v>
          </cell>
          <cell r="AO67">
            <v>-85.699602537761649</v>
          </cell>
        </row>
        <row r="68">
          <cell r="AF68">
            <v>38</v>
          </cell>
          <cell r="AG68">
            <v>1.6819999999999999</v>
          </cell>
          <cell r="AH68">
            <v>0</v>
          </cell>
          <cell r="AI68">
            <v>0</v>
          </cell>
          <cell r="AK68">
            <v>154.00167288269739</v>
          </cell>
          <cell r="AL68">
            <v>181.11111111111111</v>
          </cell>
          <cell r="AM68">
            <v>15.998327117302608</v>
          </cell>
          <cell r="AO68">
            <v>16.200963599381751</v>
          </cell>
        </row>
        <row r="69">
          <cell r="AF69">
            <v>36</v>
          </cell>
          <cell r="AG69">
            <v>0</v>
          </cell>
          <cell r="AH69">
            <v>-1.6819999999999999</v>
          </cell>
          <cell r="AI69">
            <v>0</v>
          </cell>
          <cell r="AK69">
            <v>236.03539671797148</v>
          </cell>
          <cell r="AL69">
            <v>196.11111111111111</v>
          </cell>
          <cell r="AM69">
            <v>-61.03539671797148</v>
          </cell>
          <cell r="AO69">
            <v>-63.560813989200923</v>
          </cell>
        </row>
        <row r="70">
          <cell r="AF70">
            <v>34</v>
          </cell>
          <cell r="AG70">
            <v>0</v>
          </cell>
          <cell r="AH70">
            <v>1.6819999999999999</v>
          </cell>
          <cell r="AI70">
            <v>0</v>
          </cell>
          <cell r="AK70">
            <v>205.31737620595396</v>
          </cell>
          <cell r="AL70">
            <v>214.44444444444446</v>
          </cell>
          <cell r="AM70">
            <v>19.682623794046037</v>
          </cell>
          <cell r="AO70">
            <v>19.424332147793837</v>
          </cell>
        </row>
        <row r="71">
          <cell r="AF71">
            <v>28</v>
          </cell>
          <cell r="AG71">
            <v>0</v>
          </cell>
          <cell r="AH71">
            <v>0</v>
          </cell>
          <cell r="AI71">
            <v>-1.6819999999999999</v>
          </cell>
          <cell r="AK71">
            <v>209.46476188984417</v>
          </cell>
          <cell r="AL71">
            <v>195</v>
          </cell>
          <cell r="AM71">
            <v>0.53523811015583078</v>
          </cell>
          <cell r="AO71">
            <v>3.1961432077736367</v>
          </cell>
        </row>
        <row r="72">
          <cell r="AF72">
            <v>39</v>
          </cell>
          <cell r="AG72">
            <v>0</v>
          </cell>
          <cell r="AH72">
            <v>0</v>
          </cell>
          <cell r="AI72">
            <v>1.6819999999999999</v>
          </cell>
          <cell r="AK72">
            <v>231.88801103408127</v>
          </cell>
          <cell r="AL72">
            <v>226.66666666666666</v>
          </cell>
          <cell r="AM72">
            <v>-1.8880110340812735</v>
          </cell>
          <cell r="AO72">
            <v>-0.4558054224860269</v>
          </cell>
        </row>
        <row r="73">
          <cell r="AF73">
            <v>40</v>
          </cell>
          <cell r="AG73">
            <v>0</v>
          </cell>
          <cell r="AH73">
            <v>0</v>
          </cell>
          <cell r="AI73">
            <v>0</v>
          </cell>
          <cell r="AK73">
            <v>220.67638646196272</v>
          </cell>
          <cell r="AL73">
            <v>228.33333333333334</v>
          </cell>
          <cell r="AM73">
            <v>-10.676386461962721</v>
          </cell>
          <cell r="AO73">
            <v>-8.3017913759398674</v>
          </cell>
        </row>
        <row r="74">
          <cell r="AF74">
            <v>139</v>
          </cell>
          <cell r="AG74">
            <v>0</v>
          </cell>
          <cell r="AH74">
            <v>0</v>
          </cell>
          <cell r="AI74">
            <v>0</v>
          </cell>
          <cell r="AK74">
            <v>220.67638646196272</v>
          </cell>
          <cell r="AL74">
            <v>230</v>
          </cell>
          <cell r="AM74">
            <v>-15.676386461962721</v>
          </cell>
          <cell r="AO74">
            <v>-17.254516342083573</v>
          </cell>
        </row>
        <row r="75">
          <cell r="AF75">
            <v>148</v>
          </cell>
          <cell r="AG75">
            <v>0</v>
          </cell>
          <cell r="AH75">
            <v>0</v>
          </cell>
          <cell r="AI75">
            <v>0</v>
          </cell>
          <cell r="AK75">
            <v>220.67638646196272</v>
          </cell>
          <cell r="AL75">
            <v>230</v>
          </cell>
          <cell r="AM75">
            <v>14.323613538037279</v>
          </cell>
          <cell r="AO75">
            <v>12.646495054713476</v>
          </cell>
        </row>
        <row r="76">
          <cell r="AF76">
            <v>157</v>
          </cell>
          <cell r="AG76">
            <v>0</v>
          </cell>
          <cell r="AH76">
            <v>0</v>
          </cell>
          <cell r="AI76">
            <v>0</v>
          </cell>
          <cell r="AK76">
            <v>220.67638646196272</v>
          </cell>
          <cell r="AL76">
            <v>213.88888888888889</v>
          </cell>
          <cell r="AM76">
            <v>29.323613538037279</v>
          </cell>
          <cell r="AO76">
            <v>27.966611431491081</v>
          </cell>
        </row>
        <row r="77">
          <cell r="AF77">
            <v>166</v>
          </cell>
          <cell r="AG77">
            <v>0</v>
          </cell>
          <cell r="AH77">
            <v>0</v>
          </cell>
          <cell r="AI77">
            <v>0</v>
          </cell>
          <cell r="AK77">
            <v>220.67638646196272</v>
          </cell>
          <cell r="AL77">
            <v>223.88888888888889</v>
          </cell>
          <cell r="AM77">
            <v>34.323613538037279</v>
          </cell>
          <cell r="AO77">
            <v>33.952676711445562</v>
          </cell>
        </row>
        <row r="78">
          <cell r="AF78">
            <v>59</v>
          </cell>
          <cell r="AG78">
            <v>-1</v>
          </cell>
          <cell r="AH78">
            <v>-1</v>
          </cell>
          <cell r="AI78">
            <v>-1</v>
          </cell>
          <cell r="AK78">
            <v>263.06561184271902</v>
          </cell>
          <cell r="AL78">
            <v>292.22222222222223</v>
          </cell>
          <cell r="AM78">
            <v>46.934388157280978</v>
          </cell>
          <cell r="AO78">
            <v>53.093863112428167</v>
          </cell>
        </row>
        <row r="79">
          <cell r="AF79">
            <v>47</v>
          </cell>
          <cell r="AG79">
            <v>1</v>
          </cell>
          <cell r="AH79">
            <v>-1</v>
          </cell>
          <cell r="AI79">
            <v>-1</v>
          </cell>
          <cell r="AK79">
            <v>185.57842379992528</v>
          </cell>
          <cell r="AL79">
            <v>191.66666666666666</v>
          </cell>
          <cell r="AM79">
            <v>-30.578423799925275</v>
          </cell>
          <cell r="AO79">
            <v>-30.080557024167252</v>
          </cell>
        </row>
        <row r="80">
          <cell r="AF80">
            <v>51</v>
          </cell>
          <cell r="AG80">
            <v>-1</v>
          </cell>
          <cell r="AH80">
            <v>1</v>
          </cell>
          <cell r="AI80">
            <v>-1</v>
          </cell>
          <cell r="AK80">
            <v>167.02503946802236</v>
          </cell>
          <cell r="AL80">
            <v>181.66666666666666</v>
          </cell>
          <cell r="AM80">
            <v>-17.025039468022356</v>
          </cell>
          <cell r="AO80">
            <v>-18.328264907195862</v>
          </cell>
        </row>
        <row r="81">
          <cell r="AF81">
            <v>57</v>
          </cell>
          <cell r="AG81">
            <v>1</v>
          </cell>
          <cell r="AH81">
            <v>1</v>
          </cell>
          <cell r="AI81">
            <v>-1</v>
          </cell>
          <cell r="AK81">
            <v>193.9822958696731</v>
          </cell>
          <cell r="AL81">
            <v>173.33333333333334</v>
          </cell>
          <cell r="AM81">
            <v>-23.982295869673095</v>
          </cell>
          <cell r="AO81">
            <v>-29.360842239286335</v>
          </cell>
        </row>
        <row r="82">
          <cell r="AF82">
            <v>63</v>
          </cell>
          <cell r="AG82">
            <v>-1</v>
          </cell>
          <cell r="AH82">
            <v>-1</v>
          </cell>
          <cell r="AI82">
            <v>1</v>
          </cell>
          <cell r="AK82">
            <v>265.84135779978959</v>
          </cell>
          <cell r="AL82">
            <v>297.22222222222223</v>
          </cell>
          <cell r="AM82">
            <v>19.158642200210409</v>
          </cell>
          <cell r="AO82">
            <v>18.328264907195852</v>
          </cell>
        </row>
        <row r="83">
          <cell r="AF83">
            <v>46</v>
          </cell>
          <cell r="AG83">
            <v>1</v>
          </cell>
          <cell r="AH83">
            <v>-1</v>
          </cell>
          <cell r="AI83">
            <v>1</v>
          </cell>
          <cell r="AK83">
            <v>158.35416975699584</v>
          </cell>
          <cell r="AL83">
            <v>154.44444444444446</v>
          </cell>
          <cell r="AM83">
            <v>-8.3541697569958444</v>
          </cell>
          <cell r="AO83">
            <v>-5.4979849554520168</v>
          </cell>
        </row>
        <row r="84">
          <cell r="AF84">
            <v>58</v>
          </cell>
          <cell r="AG84">
            <v>-1</v>
          </cell>
          <cell r="AH84">
            <v>1</v>
          </cell>
          <cell r="AI84">
            <v>1</v>
          </cell>
          <cell r="AK84">
            <v>220.91189653620401</v>
          </cell>
          <cell r="AL84">
            <v>225.55555555555554</v>
          </cell>
          <cell r="AM84">
            <v>-10.911896536204011</v>
          </cell>
          <cell r="AO84">
            <v>-9.7279671095894145</v>
          </cell>
        </row>
        <row r="85">
          <cell r="AF85">
            <v>60</v>
          </cell>
          <cell r="AG85">
            <v>1</v>
          </cell>
          <cell r="AH85">
            <v>1</v>
          </cell>
          <cell r="AI85">
            <v>1</v>
          </cell>
          <cell r="AK85">
            <v>217.86915293785475</v>
          </cell>
          <cell r="AL85">
            <v>199.44444444444446</v>
          </cell>
          <cell r="AM85">
            <v>32.13084706214525</v>
          </cell>
          <cell r="AO85">
            <v>32.343588067864374</v>
          </cell>
        </row>
        <row r="86">
          <cell r="AF86">
            <v>74</v>
          </cell>
          <cell r="AG86">
            <v>-1.6819999999999999</v>
          </cell>
          <cell r="AH86">
            <v>0</v>
          </cell>
          <cell r="AI86">
            <v>0</v>
          </cell>
          <cell r="AK86">
            <v>221.7273453928986</v>
          </cell>
          <cell r="AL86">
            <v>179.44444444444446</v>
          </cell>
          <cell r="AM86">
            <v>-61.727345392898599</v>
          </cell>
          <cell r="AO86">
            <v>-67.79133252048004</v>
          </cell>
        </row>
        <row r="87">
          <cell r="AF87">
            <v>85</v>
          </cell>
          <cell r="AG87">
            <v>1.6819999999999999</v>
          </cell>
          <cell r="AH87">
            <v>0</v>
          </cell>
          <cell r="AI87">
            <v>0</v>
          </cell>
          <cell r="AK87">
            <v>154.00167288269739</v>
          </cell>
          <cell r="AL87">
            <v>181.11111111111111</v>
          </cell>
          <cell r="AM87">
            <v>35.998327117302608</v>
          </cell>
          <cell r="AO87">
            <v>38.438662374615248</v>
          </cell>
        </row>
        <row r="88">
          <cell r="AF88">
            <v>72</v>
          </cell>
          <cell r="AG88">
            <v>0</v>
          </cell>
          <cell r="AH88">
            <v>-1.6819999999999999</v>
          </cell>
          <cell r="AI88">
            <v>0</v>
          </cell>
          <cell r="AK88">
            <v>236.03539671797148</v>
          </cell>
          <cell r="AL88">
            <v>196.11111111111111</v>
          </cell>
          <cell r="AM88">
            <v>-51.03539671797148</v>
          </cell>
          <cell r="AO88">
            <v>-51.232673930486961</v>
          </cell>
        </row>
        <row r="89">
          <cell r="AF89">
            <v>76</v>
          </cell>
          <cell r="AG89">
            <v>0</v>
          </cell>
          <cell r="AH89">
            <v>1.6819999999999999</v>
          </cell>
          <cell r="AI89">
            <v>0</v>
          </cell>
          <cell r="AK89">
            <v>205.31737620595396</v>
          </cell>
          <cell r="AL89">
            <v>214.44444444444446</v>
          </cell>
          <cell r="AM89">
            <v>-10.317376205953963</v>
          </cell>
          <cell r="AO89">
            <v>-6.8928787798025608</v>
          </cell>
        </row>
        <row r="90">
          <cell r="AF90">
            <v>81</v>
          </cell>
          <cell r="AG90">
            <v>0</v>
          </cell>
          <cell r="AH90">
            <v>0</v>
          </cell>
          <cell r="AI90">
            <v>-1.6819999999999999</v>
          </cell>
          <cell r="AK90">
            <v>209.46476188984417</v>
          </cell>
          <cell r="AL90">
            <v>195</v>
          </cell>
          <cell r="AM90">
            <v>20.535238110155831</v>
          </cell>
          <cell r="AO90">
            <v>19.981465232837177</v>
          </cell>
        </row>
        <row r="91">
          <cell r="AF91">
            <v>71</v>
          </cell>
          <cell r="AG91">
            <v>0</v>
          </cell>
          <cell r="AH91">
            <v>0</v>
          </cell>
          <cell r="AI91">
            <v>1.6819999999999999</v>
          </cell>
          <cell r="AK91">
            <v>231.88801103408127</v>
          </cell>
          <cell r="AL91">
            <v>226.66666666666666</v>
          </cell>
          <cell r="AM91">
            <v>13.111988965918727</v>
          </cell>
          <cell r="AO91">
            <v>11.662506164000462</v>
          </cell>
        </row>
        <row r="92">
          <cell r="AF92">
            <v>86</v>
          </cell>
          <cell r="AG92">
            <v>0</v>
          </cell>
          <cell r="AH92">
            <v>0</v>
          </cell>
          <cell r="AI92">
            <v>0</v>
          </cell>
          <cell r="AK92">
            <v>220.67638646196272</v>
          </cell>
          <cell r="AL92">
            <v>228.33333333333334</v>
          </cell>
          <cell r="AM92">
            <v>39.323613538037279</v>
          </cell>
          <cell r="AO92">
            <v>43.909904931395644</v>
          </cell>
        </row>
        <row r="93">
          <cell r="AF93">
            <v>140</v>
          </cell>
          <cell r="AG93">
            <v>0</v>
          </cell>
          <cell r="AH93">
            <v>0</v>
          </cell>
          <cell r="AI93">
            <v>0</v>
          </cell>
          <cell r="AK93">
            <v>220.67638646196272</v>
          </cell>
          <cell r="AL93">
            <v>230</v>
          </cell>
          <cell r="AM93">
            <v>39.323613538037279</v>
          </cell>
          <cell r="AO93">
            <v>43.909904931395644</v>
          </cell>
        </row>
        <row r="94">
          <cell r="AF94">
            <v>149</v>
          </cell>
          <cell r="AG94">
            <v>0</v>
          </cell>
          <cell r="AH94">
            <v>0</v>
          </cell>
          <cell r="AI94">
            <v>0</v>
          </cell>
          <cell r="AK94">
            <v>220.67638646196272</v>
          </cell>
          <cell r="AL94">
            <v>230</v>
          </cell>
          <cell r="AM94">
            <v>34.323613538037279</v>
          </cell>
          <cell r="AO94">
            <v>33.952676711445562</v>
          </cell>
        </row>
        <row r="95">
          <cell r="AF95">
            <v>158</v>
          </cell>
          <cell r="AG95">
            <v>0</v>
          </cell>
          <cell r="AH95">
            <v>0</v>
          </cell>
          <cell r="AI95">
            <v>0</v>
          </cell>
          <cell r="AK95">
            <v>220.67638646196272</v>
          </cell>
          <cell r="AL95">
            <v>213.88888888888889</v>
          </cell>
          <cell r="AM95">
            <v>-10.676386461962721</v>
          </cell>
          <cell r="AO95">
            <v>-8.3017913759398674</v>
          </cell>
        </row>
        <row r="96">
          <cell r="AF96">
            <v>167</v>
          </cell>
          <cell r="AG96">
            <v>0</v>
          </cell>
          <cell r="AH96">
            <v>0</v>
          </cell>
          <cell r="AI96">
            <v>0</v>
          </cell>
          <cell r="AK96">
            <v>220.67638646196272</v>
          </cell>
          <cell r="AL96">
            <v>223.88888888888889</v>
          </cell>
          <cell r="AM96">
            <v>29.323613538037279</v>
          </cell>
          <cell r="AO96">
            <v>27.966611431491081</v>
          </cell>
        </row>
        <row r="97">
          <cell r="AF97">
            <v>111</v>
          </cell>
          <cell r="AG97">
            <v>-1</v>
          </cell>
          <cell r="AH97">
            <v>-1</v>
          </cell>
          <cell r="AI97">
            <v>-1</v>
          </cell>
          <cell r="AK97">
            <v>263.06561184271902</v>
          </cell>
          <cell r="AL97">
            <v>292.22222222222223</v>
          </cell>
          <cell r="AM97">
            <v>36.934388157280978</v>
          </cell>
          <cell r="AO97">
            <v>39.437017939096833</v>
          </cell>
        </row>
        <row r="98">
          <cell r="AF98">
            <v>106</v>
          </cell>
          <cell r="AG98">
            <v>1</v>
          </cell>
          <cell r="AH98">
            <v>-1</v>
          </cell>
          <cell r="AI98">
            <v>-1</v>
          </cell>
          <cell r="AK98">
            <v>185.57842379992528</v>
          </cell>
          <cell r="AL98">
            <v>191.66666666666666</v>
          </cell>
          <cell r="AM98">
            <v>14.421576200074725</v>
          </cell>
          <cell r="AO98">
            <v>13.643317716569999</v>
          </cell>
        </row>
        <row r="99">
          <cell r="AF99">
            <v>95</v>
          </cell>
          <cell r="AG99">
            <v>-1</v>
          </cell>
          <cell r="AH99">
            <v>1</v>
          </cell>
          <cell r="AI99">
            <v>-1</v>
          </cell>
          <cell r="AK99">
            <v>167.02503946802236</v>
          </cell>
          <cell r="AL99">
            <v>181.66666666666666</v>
          </cell>
          <cell r="AM99">
            <v>22.974960531977644</v>
          </cell>
          <cell r="AO99">
            <v>21.11554546808506</v>
          </cell>
        </row>
        <row r="100">
          <cell r="AF100">
            <v>93</v>
          </cell>
          <cell r="AG100">
            <v>1</v>
          </cell>
          <cell r="AH100">
            <v>1</v>
          </cell>
          <cell r="AI100">
            <v>-1</v>
          </cell>
          <cell r="AK100">
            <v>193.9822958696731</v>
          </cell>
          <cell r="AL100">
            <v>173.33333333333334</v>
          </cell>
          <cell r="AM100">
            <v>-8.982295869673095</v>
          </cell>
          <cell r="AO100">
            <v>-5.9615830118114843</v>
          </cell>
        </row>
        <row r="101">
          <cell r="AF101">
            <v>97</v>
          </cell>
          <cell r="AG101">
            <v>-1</v>
          </cell>
          <cell r="AH101">
            <v>-1</v>
          </cell>
          <cell r="AI101">
            <v>1</v>
          </cell>
          <cell r="AK101">
            <v>265.84135779978959</v>
          </cell>
          <cell r="AL101">
            <v>297.22222222222223</v>
          </cell>
          <cell r="AM101">
            <v>4.1586422002104086</v>
          </cell>
          <cell r="AO101">
            <v>4.1140743987768262</v>
          </cell>
        </row>
        <row r="102">
          <cell r="AF102">
            <v>107</v>
          </cell>
          <cell r="AG102">
            <v>1</v>
          </cell>
          <cell r="AH102">
            <v>-1</v>
          </cell>
          <cell r="AI102">
            <v>1</v>
          </cell>
          <cell r="AK102">
            <v>158.35416975699584</v>
          </cell>
          <cell r="AL102">
            <v>154.44444444444446</v>
          </cell>
          <cell r="AM102">
            <v>26.645830243004156</v>
          </cell>
          <cell r="AO102">
            <v>25.974642494090372</v>
          </cell>
        </row>
        <row r="103">
          <cell r="AF103">
            <v>103</v>
          </cell>
          <cell r="AG103">
            <v>-1</v>
          </cell>
          <cell r="AH103">
            <v>1</v>
          </cell>
          <cell r="AI103">
            <v>1</v>
          </cell>
          <cell r="AK103">
            <v>220.91189653620401</v>
          </cell>
          <cell r="AL103">
            <v>225.55555555555554</v>
          </cell>
          <cell r="AM103">
            <v>24.088103463795989</v>
          </cell>
          <cell r="AO103">
            <v>22.278440616767927</v>
          </cell>
        </row>
        <row r="104">
          <cell r="AF104">
            <v>104</v>
          </cell>
          <cell r="AG104">
            <v>1</v>
          </cell>
          <cell r="AH104">
            <v>1</v>
          </cell>
          <cell r="AI104">
            <v>1</v>
          </cell>
          <cell r="AK104">
            <v>217.86915293785475</v>
          </cell>
          <cell r="AL104">
            <v>199.44444444444446</v>
          </cell>
          <cell r="AM104">
            <v>-12.86915293785475</v>
          </cell>
          <cell r="AO104">
            <v>-13.143217765844154</v>
          </cell>
        </row>
        <row r="105">
          <cell r="AF105">
            <v>133</v>
          </cell>
          <cell r="AG105">
            <v>-1.6819999999999999</v>
          </cell>
          <cell r="AH105">
            <v>0</v>
          </cell>
          <cell r="AI105">
            <v>0</v>
          </cell>
          <cell r="AK105">
            <v>221.7273453928986</v>
          </cell>
          <cell r="AL105">
            <v>179.44444444444446</v>
          </cell>
          <cell r="AM105">
            <v>-71.727345392898599</v>
          </cell>
          <cell r="AO105">
            <v>-73.850476966846699</v>
          </cell>
        </row>
        <row r="106">
          <cell r="AF106">
            <v>132</v>
          </cell>
          <cell r="AG106">
            <v>1.6819999999999999</v>
          </cell>
          <cell r="AH106">
            <v>0</v>
          </cell>
          <cell r="AI106">
            <v>0</v>
          </cell>
          <cell r="AK106">
            <v>154.00167288269739</v>
          </cell>
          <cell r="AL106">
            <v>181.11111111111111</v>
          </cell>
          <cell r="AM106">
            <v>10.998327117302608</v>
          </cell>
          <cell r="AO106">
            <v>10.690062929595557</v>
          </cell>
        </row>
        <row r="107">
          <cell r="AF107">
            <v>120</v>
          </cell>
          <cell r="AG107">
            <v>0</v>
          </cell>
          <cell r="AH107">
            <v>-1.6819999999999999</v>
          </cell>
          <cell r="AI107">
            <v>0</v>
          </cell>
          <cell r="AK107">
            <v>236.03539671797148</v>
          </cell>
          <cell r="AL107">
            <v>196.11111111111111</v>
          </cell>
          <cell r="AM107">
            <v>-11.03539671797148</v>
          </cell>
          <cell r="AO107">
            <v>-10.690062929595554</v>
          </cell>
        </row>
        <row r="108">
          <cell r="AF108">
            <v>135</v>
          </cell>
          <cell r="AG108">
            <v>0</v>
          </cell>
          <cell r="AH108">
            <v>1.6819999999999999</v>
          </cell>
          <cell r="AI108">
            <v>0</v>
          </cell>
          <cell r="AK108">
            <v>205.31737620595396</v>
          </cell>
          <cell r="AL108">
            <v>214.44444444444446</v>
          </cell>
          <cell r="AM108">
            <v>14.682623794046037</v>
          </cell>
          <cell r="AO108">
            <v>15.16569371415765</v>
          </cell>
        </row>
        <row r="109">
          <cell r="AF109">
            <v>115</v>
          </cell>
          <cell r="AG109">
            <v>0</v>
          </cell>
          <cell r="AH109">
            <v>0</v>
          </cell>
          <cell r="AI109">
            <v>-1.6819999999999999</v>
          </cell>
          <cell r="AK109">
            <v>209.46476188984417</v>
          </cell>
          <cell r="AL109">
            <v>195</v>
          </cell>
          <cell r="AM109">
            <v>-9.4647618898441692</v>
          </cell>
          <cell r="AO109">
            <v>-6.426510213414705</v>
          </cell>
        </row>
        <row r="110">
          <cell r="AF110">
            <v>130</v>
          </cell>
          <cell r="AG110">
            <v>0</v>
          </cell>
          <cell r="AH110">
            <v>0</v>
          </cell>
          <cell r="AI110">
            <v>1.6819999999999999</v>
          </cell>
          <cell r="AK110">
            <v>231.88801103408127</v>
          </cell>
          <cell r="AL110">
            <v>226.66666666666666</v>
          </cell>
          <cell r="AM110">
            <v>13.111988965918727</v>
          </cell>
          <cell r="AO110">
            <v>11.662506164000462</v>
          </cell>
        </row>
        <row r="111">
          <cell r="AF111">
            <v>122</v>
          </cell>
          <cell r="AG111">
            <v>0</v>
          </cell>
          <cell r="AH111">
            <v>0</v>
          </cell>
          <cell r="AI111">
            <v>0</v>
          </cell>
          <cell r="AK111">
            <v>220.67638646196272</v>
          </cell>
          <cell r="AL111">
            <v>228.33333333333334</v>
          </cell>
          <cell r="AM111">
            <v>4.3236135380372787</v>
          </cell>
          <cell r="AO111">
            <v>4.574337906650241</v>
          </cell>
        </row>
        <row r="112">
          <cell r="AF112">
            <v>141</v>
          </cell>
          <cell r="AG112">
            <v>0</v>
          </cell>
          <cell r="AH112">
            <v>0</v>
          </cell>
          <cell r="AI112">
            <v>0</v>
          </cell>
          <cell r="AK112">
            <v>220.67638646196272</v>
          </cell>
          <cell r="AL112">
            <v>230</v>
          </cell>
          <cell r="AM112">
            <v>29.323613538037279</v>
          </cell>
          <cell r="AO112">
            <v>27.966611431491081</v>
          </cell>
        </row>
        <row r="113">
          <cell r="AF113">
            <v>150</v>
          </cell>
          <cell r="AG113">
            <v>0</v>
          </cell>
          <cell r="AH113">
            <v>0</v>
          </cell>
          <cell r="AI113">
            <v>0</v>
          </cell>
          <cell r="AK113">
            <v>220.67638646196272</v>
          </cell>
          <cell r="AL113">
            <v>230</v>
          </cell>
          <cell r="AM113">
            <v>29.323613538037279</v>
          </cell>
          <cell r="AO113">
            <v>27.966611431491081</v>
          </cell>
        </row>
        <row r="114">
          <cell r="AF114">
            <v>159</v>
          </cell>
          <cell r="AG114">
            <v>0</v>
          </cell>
          <cell r="AH114">
            <v>0</v>
          </cell>
          <cell r="AI114">
            <v>0</v>
          </cell>
          <cell r="AK114">
            <v>220.67638646196272</v>
          </cell>
          <cell r="AL114">
            <v>213.88888888888889</v>
          </cell>
          <cell r="AM114">
            <v>-15.676386461962721</v>
          </cell>
          <cell r="AO114">
            <v>-17.254516342083573</v>
          </cell>
        </row>
        <row r="115">
          <cell r="AF115">
            <v>168</v>
          </cell>
          <cell r="AG115">
            <v>0</v>
          </cell>
          <cell r="AH115">
            <v>0</v>
          </cell>
          <cell r="AI115">
            <v>0</v>
          </cell>
          <cell r="AK115">
            <v>220.67638646196272</v>
          </cell>
          <cell r="AL115">
            <v>223.88888888888889</v>
          </cell>
          <cell r="AM115">
            <v>4.3236135380372787</v>
          </cell>
          <cell r="AO115">
            <v>4.574337906650241</v>
          </cell>
        </row>
        <row r="116">
          <cell r="AF116">
            <v>10</v>
          </cell>
          <cell r="AG116">
            <v>-1</v>
          </cell>
          <cell r="AH116">
            <v>-1</v>
          </cell>
          <cell r="AI116">
            <v>-1</v>
          </cell>
          <cell r="AK116">
            <v>263.06561184271902</v>
          </cell>
          <cell r="AL116">
            <v>292.22222222222223</v>
          </cell>
          <cell r="AM116">
            <v>16.934388157280978</v>
          </cell>
          <cell r="AO116">
            <v>17.788738796043095</v>
          </cell>
        </row>
        <row r="117">
          <cell r="AF117">
            <v>12</v>
          </cell>
          <cell r="AG117">
            <v>1</v>
          </cell>
          <cell r="AH117">
            <v>-1</v>
          </cell>
          <cell r="AI117">
            <v>-1</v>
          </cell>
          <cell r="AK117">
            <v>185.57842379992528</v>
          </cell>
          <cell r="AL117">
            <v>191.66666666666666</v>
          </cell>
          <cell r="AM117">
            <v>-35.578423799925275</v>
          </cell>
          <cell r="AO117">
            <v>-34.792372393405806</v>
          </cell>
        </row>
        <row r="118">
          <cell r="AF118">
            <v>7</v>
          </cell>
          <cell r="AG118">
            <v>-1</v>
          </cell>
          <cell r="AH118">
            <v>1</v>
          </cell>
          <cell r="AI118">
            <v>-1</v>
          </cell>
          <cell r="AK118">
            <v>167.02503946802236</v>
          </cell>
          <cell r="AL118">
            <v>181.66666666666666</v>
          </cell>
          <cell r="AM118">
            <v>52.974960531977644</v>
          </cell>
          <cell r="AO118">
            <v>57.520034946385799</v>
          </cell>
        </row>
        <row r="119">
          <cell r="AF119">
            <v>9</v>
          </cell>
          <cell r="AG119">
            <v>1</v>
          </cell>
          <cell r="AH119">
            <v>1</v>
          </cell>
          <cell r="AI119">
            <v>-1</v>
          </cell>
          <cell r="AK119">
            <v>193.9822958696731</v>
          </cell>
          <cell r="AL119">
            <v>173.33333333333334</v>
          </cell>
          <cell r="AM119">
            <v>-43.982295869673095</v>
          </cell>
          <cell r="AO119">
            <v>-43.909904931395644</v>
          </cell>
        </row>
        <row r="120">
          <cell r="AF120">
            <v>2</v>
          </cell>
          <cell r="AG120">
            <v>-1</v>
          </cell>
          <cell r="AH120">
            <v>-1</v>
          </cell>
          <cell r="AI120">
            <v>1</v>
          </cell>
          <cell r="AK120">
            <v>265.84135779978959</v>
          </cell>
          <cell r="AL120">
            <v>297.22222222222223</v>
          </cell>
          <cell r="AM120">
            <v>9.1586422002104086</v>
          </cell>
          <cell r="AO120">
            <v>7.8304008358132657</v>
          </cell>
        </row>
        <row r="121">
          <cell r="AF121">
            <v>20</v>
          </cell>
          <cell r="AG121">
            <v>1</v>
          </cell>
          <cell r="AH121">
            <v>-1</v>
          </cell>
          <cell r="AI121">
            <v>1</v>
          </cell>
          <cell r="AK121">
            <v>158.35416975699584</v>
          </cell>
          <cell r="AL121">
            <v>154.44444444444446</v>
          </cell>
          <cell r="AM121">
            <v>-13.354169756995844</v>
          </cell>
          <cell r="AO121">
            <v>-14.146972339119227</v>
          </cell>
        </row>
        <row r="122">
          <cell r="AF122">
            <v>19</v>
          </cell>
          <cell r="AG122">
            <v>-1</v>
          </cell>
          <cell r="AH122">
            <v>1</v>
          </cell>
          <cell r="AI122">
            <v>1</v>
          </cell>
          <cell r="AK122">
            <v>220.91189653620401</v>
          </cell>
          <cell r="AL122">
            <v>225.55555555555554</v>
          </cell>
          <cell r="AM122">
            <v>24.088103463795989</v>
          </cell>
          <cell r="AO122">
            <v>22.278440616767927</v>
          </cell>
        </row>
        <row r="123">
          <cell r="AF123">
            <v>8</v>
          </cell>
          <cell r="AG123">
            <v>1</v>
          </cell>
          <cell r="AH123">
            <v>1</v>
          </cell>
          <cell r="AI123">
            <v>1</v>
          </cell>
          <cell r="AK123">
            <v>217.86915293785475</v>
          </cell>
          <cell r="AL123">
            <v>199.44444444444446</v>
          </cell>
          <cell r="AM123">
            <v>-17.86915293785475</v>
          </cell>
          <cell r="AO123">
            <v>-19.424332147793837</v>
          </cell>
        </row>
        <row r="124">
          <cell r="AF124">
            <v>35</v>
          </cell>
          <cell r="AG124">
            <v>-1.6819999999999999</v>
          </cell>
          <cell r="AH124">
            <v>0</v>
          </cell>
          <cell r="AI124">
            <v>0</v>
          </cell>
          <cell r="AK124">
            <v>221.7273453928986</v>
          </cell>
          <cell r="AL124">
            <v>179.44444444444446</v>
          </cell>
          <cell r="AM124">
            <v>-56.727345392898599</v>
          </cell>
          <cell r="AO124">
            <v>-60.257142660194653</v>
          </cell>
        </row>
        <row r="125">
          <cell r="AF125">
            <v>25</v>
          </cell>
          <cell r="AG125">
            <v>1.6819999999999999</v>
          </cell>
          <cell r="AH125">
            <v>0</v>
          </cell>
          <cell r="AI125">
            <v>0</v>
          </cell>
          <cell r="AK125">
            <v>154.00167288269739</v>
          </cell>
          <cell r="AL125">
            <v>181.11111111111111</v>
          </cell>
          <cell r="AM125">
            <v>0.99832711730260826</v>
          </cell>
          <cell r="AO125">
            <v>3.6547106351557637</v>
          </cell>
        </row>
        <row r="126">
          <cell r="AF126">
            <v>45</v>
          </cell>
          <cell r="AG126">
            <v>0</v>
          </cell>
          <cell r="AH126">
            <v>-1.6819999999999999</v>
          </cell>
          <cell r="AI126">
            <v>0</v>
          </cell>
          <cell r="AK126">
            <v>236.03539671797148</v>
          </cell>
          <cell r="AL126">
            <v>196.11111111111111</v>
          </cell>
          <cell r="AM126">
            <v>-11.03539671797148</v>
          </cell>
          <cell r="AO126">
            <v>-10.690062929595554</v>
          </cell>
        </row>
        <row r="127">
          <cell r="AF127">
            <v>30</v>
          </cell>
          <cell r="AG127">
            <v>0</v>
          </cell>
          <cell r="AH127">
            <v>1.6819999999999999</v>
          </cell>
          <cell r="AI127">
            <v>0</v>
          </cell>
          <cell r="AK127">
            <v>205.31737620595396</v>
          </cell>
          <cell r="AL127">
            <v>214.44444444444446</v>
          </cell>
          <cell r="AM127">
            <v>34.682623794046037</v>
          </cell>
          <cell r="AO127">
            <v>37.478435313408518</v>
          </cell>
        </row>
        <row r="128">
          <cell r="AF128">
            <v>27</v>
          </cell>
          <cell r="AG128">
            <v>0</v>
          </cell>
          <cell r="AH128">
            <v>0</v>
          </cell>
          <cell r="AI128">
            <v>-1.6819999999999999</v>
          </cell>
          <cell r="AK128">
            <v>209.46476188984417</v>
          </cell>
          <cell r="AL128">
            <v>195</v>
          </cell>
          <cell r="AM128">
            <v>-34.464761889844169</v>
          </cell>
          <cell r="AO128">
            <v>-33.952676711445562</v>
          </cell>
        </row>
        <row r="129">
          <cell r="AF129">
            <v>41</v>
          </cell>
          <cell r="AG129">
            <v>0</v>
          </cell>
          <cell r="AH129">
            <v>0</v>
          </cell>
          <cell r="AI129">
            <v>1.6819999999999999</v>
          </cell>
          <cell r="AK129">
            <v>231.88801103408127</v>
          </cell>
          <cell r="AL129">
            <v>226.66666666666666</v>
          </cell>
          <cell r="AM129">
            <v>-6.8880110340812735</v>
          </cell>
          <cell r="AO129">
            <v>-3.6547106351557619</v>
          </cell>
        </row>
        <row r="130">
          <cell r="AF130">
            <v>33</v>
          </cell>
          <cell r="AG130">
            <v>0</v>
          </cell>
          <cell r="AH130">
            <v>0</v>
          </cell>
          <cell r="AI130">
            <v>0</v>
          </cell>
          <cell r="AK130">
            <v>220.67638646196272</v>
          </cell>
          <cell r="AL130">
            <v>228.33333333333334</v>
          </cell>
          <cell r="AM130">
            <v>-20.676386461962721</v>
          </cell>
          <cell r="AO130">
            <v>-25.974642494090372</v>
          </cell>
        </row>
        <row r="131">
          <cell r="AF131">
            <v>142</v>
          </cell>
          <cell r="AG131">
            <v>0</v>
          </cell>
          <cell r="AH131">
            <v>0</v>
          </cell>
          <cell r="AI131">
            <v>0</v>
          </cell>
          <cell r="AK131">
            <v>220.67638646196272</v>
          </cell>
          <cell r="AL131">
            <v>230</v>
          </cell>
          <cell r="AM131">
            <v>-20.676386461962721</v>
          </cell>
          <cell r="AO131">
            <v>-25.974642494090372</v>
          </cell>
        </row>
        <row r="132">
          <cell r="AF132">
            <v>151</v>
          </cell>
          <cell r="AG132">
            <v>0</v>
          </cell>
          <cell r="AH132">
            <v>0</v>
          </cell>
          <cell r="AI132">
            <v>0</v>
          </cell>
          <cell r="AK132">
            <v>220.67638646196272</v>
          </cell>
          <cell r="AL132">
            <v>230</v>
          </cell>
          <cell r="AM132">
            <v>9.3236135380372787</v>
          </cell>
          <cell r="AO132">
            <v>8.3017913759398674</v>
          </cell>
        </row>
        <row r="133">
          <cell r="AF133">
            <v>160</v>
          </cell>
          <cell r="AG133">
            <v>0</v>
          </cell>
          <cell r="AH133">
            <v>0</v>
          </cell>
          <cell r="AI133">
            <v>0</v>
          </cell>
          <cell r="AK133">
            <v>220.67638646196272</v>
          </cell>
          <cell r="AL133">
            <v>213.88888888888889</v>
          </cell>
          <cell r="AM133">
            <v>-20.676386461962721</v>
          </cell>
          <cell r="AO133">
            <v>-25.974642494090372</v>
          </cell>
        </row>
        <row r="134">
          <cell r="AF134">
            <v>169</v>
          </cell>
          <cell r="AG134">
            <v>0</v>
          </cell>
          <cell r="AH134">
            <v>0</v>
          </cell>
          <cell r="AI134">
            <v>0</v>
          </cell>
          <cell r="AK134">
            <v>220.67638646196272</v>
          </cell>
          <cell r="AL134">
            <v>223.88888888888889</v>
          </cell>
          <cell r="AM134">
            <v>-20.676386461962721</v>
          </cell>
          <cell r="AO134">
            <v>-25.974642494090372</v>
          </cell>
        </row>
        <row r="135">
          <cell r="AF135">
            <v>64</v>
          </cell>
          <cell r="AG135">
            <v>-1</v>
          </cell>
          <cell r="AH135">
            <v>-1</v>
          </cell>
          <cell r="AI135">
            <v>-1</v>
          </cell>
          <cell r="AK135">
            <v>263.06561184271902</v>
          </cell>
          <cell r="AL135">
            <v>292.22222222222223</v>
          </cell>
          <cell r="AM135">
            <v>36.934388157280978</v>
          </cell>
          <cell r="AO135">
            <v>39.437017939096833</v>
          </cell>
        </row>
        <row r="136">
          <cell r="AF136">
            <v>56</v>
          </cell>
          <cell r="AG136">
            <v>1</v>
          </cell>
          <cell r="AH136">
            <v>-1</v>
          </cell>
          <cell r="AI136">
            <v>-1</v>
          </cell>
          <cell r="AK136">
            <v>185.57842379992528</v>
          </cell>
          <cell r="AL136">
            <v>191.66666666666666</v>
          </cell>
          <cell r="AM136">
            <v>-20.578423799925275</v>
          </cell>
          <cell r="AO136">
            <v>-21.693199891065014</v>
          </cell>
        </row>
        <row r="137">
          <cell r="AF137">
            <v>62</v>
          </cell>
          <cell r="AG137">
            <v>-1</v>
          </cell>
          <cell r="AH137">
            <v>1</v>
          </cell>
          <cell r="AI137">
            <v>-1</v>
          </cell>
          <cell r="AK137">
            <v>167.02503946802236</v>
          </cell>
          <cell r="AL137">
            <v>181.66666666666666</v>
          </cell>
          <cell r="AM137">
            <v>27.974960531977644</v>
          </cell>
          <cell r="AO137">
            <v>26.626462750814635</v>
          </cell>
        </row>
        <row r="138">
          <cell r="AF138">
            <v>54</v>
          </cell>
          <cell r="AG138">
            <v>1</v>
          </cell>
          <cell r="AH138">
            <v>1</v>
          </cell>
          <cell r="AI138">
            <v>-1</v>
          </cell>
          <cell r="AK138">
            <v>193.9822958696731</v>
          </cell>
          <cell r="AL138">
            <v>173.33333333333334</v>
          </cell>
          <cell r="AM138">
            <v>-38.982295869673095</v>
          </cell>
          <cell r="AO138">
            <v>-39.437017939096833</v>
          </cell>
        </row>
        <row r="139">
          <cell r="AF139">
            <v>61</v>
          </cell>
          <cell r="AG139">
            <v>-1</v>
          </cell>
          <cell r="AH139">
            <v>-1</v>
          </cell>
          <cell r="AI139">
            <v>1</v>
          </cell>
          <cell r="AK139">
            <v>265.84135779978959</v>
          </cell>
          <cell r="AL139">
            <v>297.22222222222223</v>
          </cell>
          <cell r="AM139">
            <v>29.158642200210409</v>
          </cell>
          <cell r="AO139">
            <v>27.290199751342346</v>
          </cell>
        </row>
        <row r="140">
          <cell r="AF140">
            <v>48</v>
          </cell>
          <cell r="AG140">
            <v>1</v>
          </cell>
          <cell r="AH140">
            <v>-1</v>
          </cell>
          <cell r="AI140">
            <v>1</v>
          </cell>
          <cell r="AK140">
            <v>158.35416975699584</v>
          </cell>
          <cell r="AL140">
            <v>154.44444444444446</v>
          </cell>
          <cell r="AM140">
            <v>-18.354169756995844</v>
          </cell>
          <cell r="AO140">
            <v>-20.545088775326903</v>
          </cell>
        </row>
        <row r="141">
          <cell r="AF141">
            <v>50</v>
          </cell>
          <cell r="AG141">
            <v>-1</v>
          </cell>
          <cell r="AH141">
            <v>1</v>
          </cell>
          <cell r="AI141">
            <v>1</v>
          </cell>
          <cell r="AK141">
            <v>220.91189653620401</v>
          </cell>
          <cell r="AL141">
            <v>225.55555555555554</v>
          </cell>
          <cell r="AM141">
            <v>-10.911896536204011</v>
          </cell>
          <cell r="AO141">
            <v>-9.7279671095894145</v>
          </cell>
        </row>
        <row r="142">
          <cell r="AF142">
            <v>67</v>
          </cell>
          <cell r="AG142">
            <v>1</v>
          </cell>
          <cell r="AH142">
            <v>1</v>
          </cell>
          <cell r="AI142">
            <v>1</v>
          </cell>
          <cell r="AK142">
            <v>217.86915293785475</v>
          </cell>
          <cell r="AL142">
            <v>199.44444444444446</v>
          </cell>
          <cell r="AM142">
            <v>-42.86915293785475</v>
          </cell>
          <cell r="AO142">
            <v>-42.707603669671016</v>
          </cell>
        </row>
        <row r="143">
          <cell r="AF143">
            <v>84</v>
          </cell>
          <cell r="AG143">
            <v>-1.6819999999999999</v>
          </cell>
          <cell r="AH143">
            <v>0</v>
          </cell>
          <cell r="AI143">
            <v>0</v>
          </cell>
          <cell r="AK143">
            <v>221.7273453928986</v>
          </cell>
          <cell r="AL143">
            <v>179.44444444444446</v>
          </cell>
          <cell r="AM143">
            <v>-46.727345392898599</v>
          </cell>
          <cell r="AO143">
            <v>-47.980370529061652</v>
          </cell>
        </row>
        <row r="144">
          <cell r="AF144">
            <v>87</v>
          </cell>
          <cell r="AG144">
            <v>1.6819999999999999</v>
          </cell>
          <cell r="AH144">
            <v>0</v>
          </cell>
          <cell r="AI144">
            <v>0</v>
          </cell>
          <cell r="AK144">
            <v>154.00167288269739</v>
          </cell>
          <cell r="AL144">
            <v>181.11111111111111</v>
          </cell>
          <cell r="AM144">
            <v>10.998327117302608</v>
          </cell>
          <cell r="AO144">
            <v>10.690062929595557</v>
          </cell>
        </row>
        <row r="145">
          <cell r="AF145">
            <v>80</v>
          </cell>
          <cell r="AG145">
            <v>0</v>
          </cell>
          <cell r="AH145">
            <v>-1.6819999999999999</v>
          </cell>
          <cell r="AI145">
            <v>0</v>
          </cell>
          <cell r="AK145">
            <v>236.03539671797148</v>
          </cell>
          <cell r="AL145">
            <v>196.11111111111111</v>
          </cell>
          <cell r="AM145">
            <v>-56.03539671797148</v>
          </cell>
          <cell r="AO145">
            <v>-57.520034946385813</v>
          </cell>
        </row>
        <row r="146">
          <cell r="AF146">
            <v>75</v>
          </cell>
          <cell r="AG146">
            <v>0</v>
          </cell>
          <cell r="AH146">
            <v>1.6819999999999999</v>
          </cell>
          <cell r="AI146">
            <v>0</v>
          </cell>
          <cell r="AK146">
            <v>205.31737620595396</v>
          </cell>
          <cell r="AL146">
            <v>214.44444444444446</v>
          </cell>
          <cell r="AM146">
            <v>29.682623794046037</v>
          </cell>
          <cell r="AO146">
            <v>31.570658213532592</v>
          </cell>
        </row>
        <row r="147">
          <cell r="AF147">
            <v>88</v>
          </cell>
          <cell r="AG147">
            <v>0</v>
          </cell>
          <cell r="AH147">
            <v>0</v>
          </cell>
          <cell r="AI147">
            <v>-1.6819999999999999</v>
          </cell>
          <cell r="AK147">
            <v>209.46476188984417</v>
          </cell>
          <cell r="AL147">
            <v>195</v>
          </cell>
          <cell r="AM147">
            <v>-54.464761889844169</v>
          </cell>
          <cell r="AO147">
            <v>-53.093863112428139</v>
          </cell>
        </row>
        <row r="148">
          <cell r="AF148">
            <v>70</v>
          </cell>
          <cell r="AG148">
            <v>0</v>
          </cell>
          <cell r="AH148">
            <v>0</v>
          </cell>
          <cell r="AI148">
            <v>1.6819999999999999</v>
          </cell>
          <cell r="AK148">
            <v>231.88801103408127</v>
          </cell>
          <cell r="AL148">
            <v>226.66666666666666</v>
          </cell>
          <cell r="AM148">
            <v>-1.8880110340812735</v>
          </cell>
          <cell r="AO148">
            <v>-0.4558054224860269</v>
          </cell>
        </row>
        <row r="149">
          <cell r="AF149">
            <v>79</v>
          </cell>
          <cell r="AG149">
            <v>0</v>
          </cell>
          <cell r="AH149">
            <v>0</v>
          </cell>
          <cell r="AI149">
            <v>0</v>
          </cell>
          <cell r="AK149">
            <v>220.67638646196272</v>
          </cell>
          <cell r="AL149">
            <v>228.33333333333334</v>
          </cell>
          <cell r="AM149">
            <v>-20.676386461962721</v>
          </cell>
          <cell r="AO149">
            <v>-25.974642494090372</v>
          </cell>
        </row>
        <row r="150">
          <cell r="AF150">
            <v>143</v>
          </cell>
          <cell r="AG150">
            <v>0</v>
          </cell>
          <cell r="AH150">
            <v>0</v>
          </cell>
          <cell r="AI150">
            <v>0</v>
          </cell>
          <cell r="AK150">
            <v>220.67638646196272</v>
          </cell>
          <cell r="AL150">
            <v>230</v>
          </cell>
          <cell r="AM150">
            <v>34.323613538037279</v>
          </cell>
          <cell r="AO150">
            <v>33.952676711445562</v>
          </cell>
        </row>
        <row r="151">
          <cell r="AF151">
            <v>152</v>
          </cell>
          <cell r="AG151">
            <v>0</v>
          </cell>
          <cell r="AH151">
            <v>0</v>
          </cell>
          <cell r="AI151">
            <v>0</v>
          </cell>
          <cell r="AK151">
            <v>220.67638646196272</v>
          </cell>
          <cell r="AL151">
            <v>230</v>
          </cell>
          <cell r="AM151">
            <v>9.3236135380372787</v>
          </cell>
          <cell r="AO151">
            <v>8.3017913759398674</v>
          </cell>
        </row>
        <row r="152">
          <cell r="AF152">
            <v>161</v>
          </cell>
          <cell r="AG152">
            <v>0</v>
          </cell>
          <cell r="AH152">
            <v>0</v>
          </cell>
          <cell r="AI152">
            <v>0</v>
          </cell>
          <cell r="AK152">
            <v>220.67638646196272</v>
          </cell>
          <cell r="AL152">
            <v>213.88888888888889</v>
          </cell>
          <cell r="AM152">
            <v>-5.6763864619627213</v>
          </cell>
          <cell r="AO152">
            <v>-2.7382699381263529</v>
          </cell>
        </row>
        <row r="153">
          <cell r="AF153">
            <v>170</v>
          </cell>
          <cell r="AG153">
            <v>0</v>
          </cell>
          <cell r="AH153">
            <v>0</v>
          </cell>
          <cell r="AI153">
            <v>0</v>
          </cell>
          <cell r="AK153">
            <v>220.67638646196272</v>
          </cell>
          <cell r="AL153">
            <v>223.88888888888889</v>
          </cell>
          <cell r="AM153">
            <v>-15.676386461962721</v>
          </cell>
          <cell r="AO153">
            <v>-17.254516342083573</v>
          </cell>
        </row>
        <row r="154">
          <cell r="AF154">
            <v>94</v>
          </cell>
          <cell r="AG154">
            <v>-1</v>
          </cell>
          <cell r="AH154">
            <v>-1</v>
          </cell>
          <cell r="AI154">
            <v>-1</v>
          </cell>
          <cell r="AK154">
            <v>263.06561184271902</v>
          </cell>
          <cell r="AL154">
            <v>292.22222222222223</v>
          </cell>
          <cell r="AM154">
            <v>96.934388157280978</v>
          </cell>
          <cell r="AO154">
            <v>73.850476966846813</v>
          </cell>
        </row>
        <row r="155">
          <cell r="AF155">
            <v>113</v>
          </cell>
          <cell r="AG155">
            <v>1</v>
          </cell>
          <cell r="AH155">
            <v>-1</v>
          </cell>
          <cell r="AI155">
            <v>-1</v>
          </cell>
          <cell r="AK155">
            <v>185.57842379992528</v>
          </cell>
          <cell r="AL155">
            <v>191.66666666666666</v>
          </cell>
          <cell r="AM155">
            <v>14.421576200074725</v>
          </cell>
          <cell r="AO155">
            <v>13.643317716569999</v>
          </cell>
        </row>
        <row r="156">
          <cell r="AF156">
            <v>110</v>
          </cell>
          <cell r="AG156">
            <v>-1</v>
          </cell>
          <cell r="AH156">
            <v>1</v>
          </cell>
          <cell r="AI156">
            <v>-1</v>
          </cell>
          <cell r="AK156">
            <v>167.02503946802236</v>
          </cell>
          <cell r="AL156">
            <v>181.66666666666666</v>
          </cell>
          <cell r="AM156">
            <v>37.974960531977644</v>
          </cell>
          <cell r="AO156">
            <v>42.707603669671016</v>
          </cell>
        </row>
        <row r="157">
          <cell r="AF157">
            <v>92</v>
          </cell>
          <cell r="AG157">
            <v>1</v>
          </cell>
          <cell r="AH157">
            <v>1</v>
          </cell>
          <cell r="AI157">
            <v>-1</v>
          </cell>
          <cell r="AK157">
            <v>193.9822958696731</v>
          </cell>
          <cell r="AL157">
            <v>173.33333333333334</v>
          </cell>
          <cell r="AM157">
            <v>6.017704130326905</v>
          </cell>
          <cell r="AO157">
            <v>5.4979849554520186</v>
          </cell>
        </row>
        <row r="158">
          <cell r="AF158">
            <v>102</v>
          </cell>
          <cell r="AG158">
            <v>-1</v>
          </cell>
          <cell r="AH158">
            <v>-1</v>
          </cell>
          <cell r="AI158">
            <v>1</v>
          </cell>
          <cell r="AK158">
            <v>265.84135779978959</v>
          </cell>
          <cell r="AL158">
            <v>297.22222222222223</v>
          </cell>
          <cell r="AM158">
            <v>119.15864220021041</v>
          </cell>
          <cell r="AO158">
            <v>85.699602537761763</v>
          </cell>
        </row>
        <row r="159">
          <cell r="AF159">
            <v>100</v>
          </cell>
          <cell r="AG159">
            <v>1</v>
          </cell>
          <cell r="AH159">
            <v>-1</v>
          </cell>
          <cell r="AI159">
            <v>1</v>
          </cell>
          <cell r="AK159">
            <v>158.35416975699584</v>
          </cell>
          <cell r="AL159">
            <v>154.44444444444446</v>
          </cell>
          <cell r="AM159">
            <v>-23.354169756995844</v>
          </cell>
          <cell r="AO159">
            <v>-27.966611431491081</v>
          </cell>
        </row>
        <row r="160">
          <cell r="AF160">
            <v>109</v>
          </cell>
          <cell r="AG160">
            <v>-1</v>
          </cell>
          <cell r="AH160">
            <v>1</v>
          </cell>
          <cell r="AI160">
            <v>1</v>
          </cell>
          <cell r="AK160">
            <v>220.91189653620401</v>
          </cell>
          <cell r="AL160">
            <v>225.55555555555554</v>
          </cell>
          <cell r="AM160">
            <v>54.088103463795989</v>
          </cell>
          <cell r="AO160">
            <v>60.25714266019461</v>
          </cell>
        </row>
        <row r="161">
          <cell r="AF161">
            <v>91</v>
          </cell>
          <cell r="AG161">
            <v>1</v>
          </cell>
          <cell r="AH161">
            <v>1</v>
          </cell>
          <cell r="AI161">
            <v>1</v>
          </cell>
          <cell r="AK161">
            <v>217.86915293785475</v>
          </cell>
          <cell r="AL161">
            <v>199.44444444444446</v>
          </cell>
          <cell r="AM161">
            <v>-12.86915293785475</v>
          </cell>
          <cell r="AO161">
            <v>-13.143217765844154</v>
          </cell>
        </row>
        <row r="162">
          <cell r="AF162">
            <v>129</v>
          </cell>
          <cell r="AG162">
            <v>-1.6819999999999999</v>
          </cell>
          <cell r="AH162">
            <v>0</v>
          </cell>
          <cell r="AI162">
            <v>0</v>
          </cell>
          <cell r="AK162">
            <v>221.7273453928986</v>
          </cell>
          <cell r="AL162">
            <v>179.44444444444446</v>
          </cell>
          <cell r="AM162">
            <v>-46.727345392898599</v>
          </cell>
          <cell r="AO162">
            <v>-47.980370529061652</v>
          </cell>
        </row>
        <row r="163">
          <cell r="AF163">
            <v>123</v>
          </cell>
          <cell r="AG163">
            <v>1.6819999999999999</v>
          </cell>
          <cell r="AH163">
            <v>0</v>
          </cell>
          <cell r="AI163">
            <v>0</v>
          </cell>
          <cell r="AK163">
            <v>154.00167288269739</v>
          </cell>
          <cell r="AL163">
            <v>181.11111111111111</v>
          </cell>
          <cell r="AM163">
            <v>15.998327117302608</v>
          </cell>
          <cell r="AO163">
            <v>16.200963599381751</v>
          </cell>
        </row>
        <row r="164">
          <cell r="AF164">
            <v>134</v>
          </cell>
          <cell r="AG164">
            <v>0</v>
          </cell>
          <cell r="AH164">
            <v>-1.6819999999999999</v>
          </cell>
          <cell r="AI164">
            <v>0</v>
          </cell>
          <cell r="AK164">
            <v>236.03539671797148</v>
          </cell>
          <cell r="AL164">
            <v>196.11111111111111</v>
          </cell>
          <cell r="AM164">
            <v>-31.03539671797148</v>
          </cell>
          <cell r="AO164">
            <v>-31.570658213532592</v>
          </cell>
        </row>
        <row r="165">
          <cell r="AF165">
            <v>126</v>
          </cell>
          <cell r="AG165">
            <v>0</v>
          </cell>
          <cell r="AH165">
            <v>1.6819999999999999</v>
          </cell>
          <cell r="AI165">
            <v>0</v>
          </cell>
          <cell r="AK165">
            <v>205.31737620595396</v>
          </cell>
          <cell r="AL165">
            <v>214.44444444444446</v>
          </cell>
          <cell r="AM165">
            <v>14.682623794046037</v>
          </cell>
          <cell r="AO165">
            <v>15.16569371415765</v>
          </cell>
        </row>
        <row r="166">
          <cell r="AF166">
            <v>125</v>
          </cell>
          <cell r="AG166">
            <v>0</v>
          </cell>
          <cell r="AH166">
            <v>0</v>
          </cell>
          <cell r="AI166">
            <v>-1.6819999999999999</v>
          </cell>
          <cell r="AK166">
            <v>209.46476188984417</v>
          </cell>
          <cell r="AL166">
            <v>195</v>
          </cell>
          <cell r="AM166">
            <v>-39.464761889844169</v>
          </cell>
          <cell r="AO166">
            <v>-40.477774650089685</v>
          </cell>
        </row>
        <row r="167">
          <cell r="AF167">
            <v>118</v>
          </cell>
          <cell r="AG167">
            <v>0</v>
          </cell>
          <cell r="AH167">
            <v>0</v>
          </cell>
          <cell r="AI167">
            <v>1.6819999999999999</v>
          </cell>
          <cell r="AK167">
            <v>231.88801103408127</v>
          </cell>
          <cell r="AL167">
            <v>226.66666666666666</v>
          </cell>
          <cell r="AM167">
            <v>8.1119889659187265</v>
          </cell>
          <cell r="AO167">
            <v>6.4265102134147067</v>
          </cell>
        </row>
        <row r="168">
          <cell r="AF168">
            <v>128</v>
          </cell>
          <cell r="AG168">
            <v>0</v>
          </cell>
          <cell r="AH168">
            <v>0</v>
          </cell>
          <cell r="AI168">
            <v>0</v>
          </cell>
          <cell r="AK168">
            <v>220.67638646196272</v>
          </cell>
          <cell r="AL168">
            <v>228.33333333333334</v>
          </cell>
          <cell r="AM168">
            <v>-0.67638646196272134</v>
          </cell>
          <cell r="AO168">
            <v>0.91170881989325192</v>
          </cell>
        </row>
        <row r="169">
          <cell r="AF169">
            <v>144</v>
          </cell>
          <cell r="AG169">
            <v>0</v>
          </cell>
          <cell r="AH169">
            <v>0</v>
          </cell>
          <cell r="AI169">
            <v>0</v>
          </cell>
          <cell r="AK169">
            <v>220.67638646196272</v>
          </cell>
          <cell r="AL169">
            <v>230</v>
          </cell>
          <cell r="AM169">
            <v>24.323613538037279</v>
          </cell>
          <cell r="AO169">
            <v>24.083977877480539</v>
          </cell>
        </row>
        <row r="170">
          <cell r="AF170">
            <v>153</v>
          </cell>
          <cell r="AG170">
            <v>0</v>
          </cell>
          <cell r="AH170">
            <v>0</v>
          </cell>
          <cell r="AI170">
            <v>0</v>
          </cell>
          <cell r="AK170">
            <v>220.67638646196272</v>
          </cell>
          <cell r="AL170">
            <v>230</v>
          </cell>
          <cell r="AM170">
            <v>-0.67638646196272134</v>
          </cell>
          <cell r="AO170">
            <v>0.91170881989325192</v>
          </cell>
        </row>
        <row r="171">
          <cell r="AF171">
            <v>162</v>
          </cell>
          <cell r="AG171">
            <v>0</v>
          </cell>
          <cell r="AH171">
            <v>0</v>
          </cell>
          <cell r="AI171">
            <v>0</v>
          </cell>
          <cell r="AK171">
            <v>220.67638646196272</v>
          </cell>
          <cell r="AL171">
            <v>213.88888888888889</v>
          </cell>
          <cell r="AM171">
            <v>-20.676386461962721</v>
          </cell>
          <cell r="AO171">
            <v>-25.974642494090372</v>
          </cell>
        </row>
        <row r="172">
          <cell r="AF172">
            <v>171</v>
          </cell>
          <cell r="AG172">
            <v>0</v>
          </cell>
          <cell r="AH172">
            <v>0</v>
          </cell>
          <cell r="AI172">
            <v>0</v>
          </cell>
          <cell r="AK172">
            <v>220.67638646196272</v>
          </cell>
          <cell r="AL172">
            <v>223.88888888888889</v>
          </cell>
          <cell r="AM172">
            <v>-10.676386461962721</v>
          </cell>
          <cell r="AO172">
            <v>-8.3017913759398674</v>
          </cell>
        </row>
      </sheetData>
      <sheetData sheetId="4" refreshError="1"/>
      <sheetData sheetId="5" refreshError="1"/>
      <sheetData sheetId="6" refreshError="1"/>
      <sheetData sheetId="7">
        <row r="2">
          <cell r="AF2">
            <v>23</v>
          </cell>
          <cell r="AG2">
            <v>-1</v>
          </cell>
          <cell r="AH2">
            <v>-1</v>
          </cell>
          <cell r="AI2">
            <v>-1</v>
          </cell>
          <cell r="AK2">
            <v>300</v>
          </cell>
          <cell r="AL2">
            <v>292.22222222222223</v>
          </cell>
          <cell r="AM2">
            <v>-45</v>
          </cell>
          <cell r="AO2">
            <v>-39.635163844461808</v>
          </cell>
        </row>
        <row r="3">
          <cell r="AF3">
            <v>17</v>
          </cell>
          <cell r="AG3">
            <v>1</v>
          </cell>
          <cell r="AH3">
            <v>-1</v>
          </cell>
          <cell r="AI3">
            <v>-1</v>
          </cell>
          <cell r="AK3">
            <v>193.33333333333334</v>
          </cell>
          <cell r="AL3">
            <v>191.66666666666666</v>
          </cell>
          <cell r="AM3">
            <v>6.6666666666666572</v>
          </cell>
          <cell r="AO3">
            <v>6.8348955309915027</v>
          </cell>
        </row>
        <row r="4">
          <cell r="AF4">
            <v>18</v>
          </cell>
          <cell r="AG4">
            <v>-1</v>
          </cell>
          <cell r="AH4">
            <v>1</v>
          </cell>
          <cell r="AI4">
            <v>-1</v>
          </cell>
          <cell r="AK4">
            <v>208.88888888888889</v>
          </cell>
          <cell r="AL4">
            <v>181.66666666666666</v>
          </cell>
          <cell r="AM4">
            <v>-58.888888888888886</v>
          </cell>
          <cell r="AO4">
            <v>-64.406841997762029</v>
          </cell>
        </row>
        <row r="5">
          <cell r="AF5">
            <v>4</v>
          </cell>
          <cell r="AG5">
            <v>1</v>
          </cell>
          <cell r="AH5">
            <v>1</v>
          </cell>
          <cell r="AI5">
            <v>-1</v>
          </cell>
          <cell r="AK5">
            <v>206.66666666666666</v>
          </cell>
          <cell r="AL5">
            <v>173.33333333333334</v>
          </cell>
          <cell r="AM5">
            <v>-36.666666666666657</v>
          </cell>
          <cell r="AO5">
            <v>-33.346884105789833</v>
          </cell>
        </row>
        <row r="6">
          <cell r="AF6">
            <v>21</v>
          </cell>
          <cell r="AG6">
            <v>-1</v>
          </cell>
          <cell r="AH6">
            <v>-1</v>
          </cell>
          <cell r="AI6">
            <v>1</v>
          </cell>
          <cell r="AK6">
            <v>289.44444444444446</v>
          </cell>
          <cell r="AL6">
            <v>297.22222222222223</v>
          </cell>
          <cell r="AM6">
            <v>10.555555555555543</v>
          </cell>
          <cell r="AO6">
            <v>14.605549353857581</v>
          </cell>
        </row>
        <row r="7">
          <cell r="AF7">
            <v>16</v>
          </cell>
          <cell r="AG7">
            <v>1</v>
          </cell>
          <cell r="AH7">
            <v>-1</v>
          </cell>
          <cell r="AI7">
            <v>1</v>
          </cell>
          <cell r="AK7">
            <v>152.7777777777778</v>
          </cell>
          <cell r="AL7">
            <v>154.44444444444446</v>
          </cell>
          <cell r="AM7">
            <v>-12.7777777777778</v>
          </cell>
          <cell r="AO7">
            <v>-11.955600719560206</v>
          </cell>
        </row>
        <row r="8">
          <cell r="AF8">
            <v>22</v>
          </cell>
          <cell r="AG8">
            <v>-1</v>
          </cell>
          <cell r="AH8">
            <v>1</v>
          </cell>
          <cell r="AI8">
            <v>1</v>
          </cell>
          <cell r="AK8">
            <v>198.33333333333334</v>
          </cell>
          <cell r="AL8">
            <v>225.55555555555554</v>
          </cell>
          <cell r="AM8">
            <v>-23.333333333333343</v>
          </cell>
          <cell r="AO8">
            <v>-26.308606087044208</v>
          </cell>
        </row>
        <row r="9">
          <cell r="AF9">
            <v>1</v>
          </cell>
          <cell r="AG9">
            <v>1</v>
          </cell>
          <cell r="AH9">
            <v>1</v>
          </cell>
          <cell r="AI9">
            <v>1</v>
          </cell>
          <cell r="AK9">
            <v>166.11111111111111</v>
          </cell>
          <cell r="AL9">
            <v>199.44444444444446</v>
          </cell>
          <cell r="AM9">
            <v>13.888888888888886</v>
          </cell>
          <cell r="AO9">
            <v>23.158368977613431</v>
          </cell>
        </row>
        <row r="10">
          <cell r="AF10">
            <v>48</v>
          </cell>
          <cell r="AG10">
            <v>-1</v>
          </cell>
          <cell r="AH10">
            <v>-1</v>
          </cell>
          <cell r="AI10">
            <v>-1</v>
          </cell>
          <cell r="AK10">
            <v>300</v>
          </cell>
          <cell r="AL10">
            <v>292.22222222222223</v>
          </cell>
          <cell r="AM10">
            <v>0</v>
          </cell>
          <cell r="AO10">
            <v>-0.61756259244648304</v>
          </cell>
        </row>
        <row r="11">
          <cell r="AF11">
            <v>28</v>
          </cell>
          <cell r="AG11">
            <v>1</v>
          </cell>
          <cell r="AH11">
            <v>-1</v>
          </cell>
          <cell r="AI11">
            <v>-1</v>
          </cell>
          <cell r="AK11">
            <v>193.33333333333334</v>
          </cell>
          <cell r="AL11">
            <v>191.66666666666666</v>
          </cell>
          <cell r="AM11">
            <v>11.666666666666657</v>
          </cell>
          <cell r="AO11">
            <v>17.339710547966966</v>
          </cell>
        </row>
        <row r="12">
          <cell r="AF12">
            <v>45</v>
          </cell>
          <cell r="AG12">
            <v>-1</v>
          </cell>
          <cell r="AH12">
            <v>1</v>
          </cell>
          <cell r="AI12">
            <v>-1</v>
          </cell>
          <cell r="AK12">
            <v>208.88888888888889</v>
          </cell>
          <cell r="AL12">
            <v>181.66666666666666</v>
          </cell>
          <cell r="AM12">
            <v>-33.888888888888886</v>
          </cell>
          <cell r="AO12">
            <v>-29.681516574764466</v>
          </cell>
        </row>
        <row r="13">
          <cell r="AF13">
            <v>47</v>
          </cell>
          <cell r="AG13">
            <v>1</v>
          </cell>
          <cell r="AH13">
            <v>1</v>
          </cell>
          <cell r="AI13">
            <v>-1</v>
          </cell>
          <cell r="AK13">
            <v>206.66666666666666</v>
          </cell>
          <cell r="AL13">
            <v>173.33333333333334</v>
          </cell>
          <cell r="AM13">
            <v>3.3333333333333428</v>
          </cell>
          <cell r="AO13">
            <v>4.3334726389105809</v>
          </cell>
        </row>
        <row r="14">
          <cell r="AF14">
            <v>34</v>
          </cell>
          <cell r="AG14">
            <v>-1</v>
          </cell>
          <cell r="AH14">
            <v>-1</v>
          </cell>
          <cell r="AI14">
            <v>1</v>
          </cell>
          <cell r="AK14">
            <v>289.44444444444446</v>
          </cell>
          <cell r="AL14">
            <v>297.22222222222223</v>
          </cell>
          <cell r="AM14">
            <v>0.55555555555554292</v>
          </cell>
          <cell r="AO14">
            <v>3.0915656611438624</v>
          </cell>
        </row>
        <row r="15">
          <cell r="AF15">
            <v>31</v>
          </cell>
          <cell r="AG15">
            <v>1</v>
          </cell>
          <cell r="AH15">
            <v>-1</v>
          </cell>
          <cell r="AI15">
            <v>1</v>
          </cell>
          <cell r="AK15">
            <v>152.7777777777778</v>
          </cell>
          <cell r="AL15">
            <v>154.44444444444446</v>
          </cell>
          <cell r="AM15">
            <v>-2.7777777777777999</v>
          </cell>
          <cell r="AO15">
            <v>-3.091565661143874</v>
          </cell>
        </row>
        <row r="16">
          <cell r="AF16">
            <v>32</v>
          </cell>
          <cell r="AG16">
            <v>-1</v>
          </cell>
          <cell r="AH16">
            <v>1</v>
          </cell>
          <cell r="AI16">
            <v>1</v>
          </cell>
          <cell r="AK16">
            <v>198.33333333333334</v>
          </cell>
          <cell r="AL16">
            <v>225.55555555555554</v>
          </cell>
          <cell r="AM16">
            <v>11.666666666666657</v>
          </cell>
          <cell r="AO16">
            <v>17.339710547966966</v>
          </cell>
        </row>
        <row r="17">
          <cell r="AF17">
            <v>44</v>
          </cell>
          <cell r="AG17">
            <v>1</v>
          </cell>
          <cell r="AH17">
            <v>1</v>
          </cell>
          <cell r="AI17">
            <v>1</v>
          </cell>
          <cell r="AK17">
            <v>166.11111111111111</v>
          </cell>
          <cell r="AL17">
            <v>199.44444444444446</v>
          </cell>
          <cell r="AM17">
            <v>8.8888888888888857</v>
          </cell>
          <cell r="AO17">
            <v>10.656133169355956</v>
          </cell>
        </row>
        <row r="18">
          <cell r="J18">
            <v>7</v>
          </cell>
          <cell r="K18" t="str">
            <v>E1</v>
          </cell>
          <cell r="L18">
            <v>-69.444444444444443</v>
          </cell>
          <cell r="Q18">
            <v>-83.23268129999397</v>
          </cell>
          <cell r="R18">
            <v>-55.656207588894915</v>
          </cell>
          <cell r="AF18">
            <v>59</v>
          </cell>
          <cell r="AG18">
            <v>-1</v>
          </cell>
          <cell r="AH18">
            <v>-1</v>
          </cell>
          <cell r="AI18">
            <v>-1</v>
          </cell>
          <cell r="AK18">
            <v>300</v>
          </cell>
          <cell r="AL18">
            <v>292.22222222222223</v>
          </cell>
          <cell r="AM18">
            <v>-15</v>
          </cell>
          <cell r="AO18">
            <v>-15.960775308127316</v>
          </cell>
        </row>
        <row r="19">
          <cell r="J19">
            <v>6</v>
          </cell>
          <cell r="K19" t="str">
            <v>E2</v>
          </cell>
          <cell r="L19">
            <v>-38.888888888888886</v>
          </cell>
          <cell r="Q19">
            <v>-52.677125744438413</v>
          </cell>
          <cell r="R19">
            <v>-25.100652033339358</v>
          </cell>
          <cell r="AF19">
            <v>63</v>
          </cell>
          <cell r="AG19">
            <v>1</v>
          </cell>
          <cell r="AH19">
            <v>-1</v>
          </cell>
          <cell r="AI19">
            <v>-1</v>
          </cell>
          <cell r="AK19">
            <v>193.33333333333334</v>
          </cell>
          <cell r="AL19">
            <v>191.66666666666666</v>
          </cell>
          <cell r="AM19">
            <v>36.666666666666657</v>
          </cell>
          <cell r="AO19">
            <v>35.319664884465048</v>
          </cell>
        </row>
        <row r="20">
          <cell r="J20">
            <v>5</v>
          </cell>
          <cell r="K20" t="str">
            <v>E3</v>
          </cell>
          <cell r="L20">
            <v>9.4444444444444446</v>
          </cell>
          <cell r="Q20">
            <v>-4.3437924111050812</v>
          </cell>
          <cell r="R20">
            <v>23.23268129999397</v>
          </cell>
          <cell r="AF20">
            <v>54</v>
          </cell>
          <cell r="AG20">
            <v>-1</v>
          </cell>
          <cell r="AH20">
            <v>1</v>
          </cell>
          <cell r="AI20">
            <v>-1</v>
          </cell>
          <cell r="AK20">
            <v>208.88888888888889</v>
          </cell>
          <cell r="AL20">
            <v>181.66666666666666</v>
          </cell>
          <cell r="AM20">
            <v>-48.888888888888886</v>
          </cell>
          <cell r="AO20">
            <v>-47.503678826659737</v>
          </cell>
        </row>
        <row r="21">
          <cell r="J21">
            <v>4</v>
          </cell>
          <cell r="K21" t="str">
            <v>E12</v>
          </cell>
          <cell r="L21">
            <v>52.222222222222221</v>
          </cell>
          <cell r="Q21">
            <v>38.433985366672694</v>
          </cell>
          <cell r="R21">
            <v>66.010459077771742</v>
          </cell>
          <cell r="AF21">
            <v>72</v>
          </cell>
          <cell r="AG21">
            <v>1</v>
          </cell>
          <cell r="AH21">
            <v>1</v>
          </cell>
          <cell r="AI21">
            <v>-1</v>
          </cell>
          <cell r="AK21">
            <v>206.66666666666666</v>
          </cell>
          <cell r="AL21">
            <v>173.33333333333334</v>
          </cell>
          <cell r="AM21">
            <v>-46.666666666666657</v>
          </cell>
          <cell r="AO21">
            <v>-44.634227011201219</v>
          </cell>
        </row>
        <row r="22">
          <cell r="J22">
            <v>3</v>
          </cell>
          <cell r="K22" t="str">
            <v>E23</v>
          </cell>
          <cell r="L22">
            <v>25.555555555555557</v>
          </cell>
          <cell r="Q22">
            <v>11.767318700006031</v>
          </cell>
          <cell r="R22">
            <v>39.343792411105085</v>
          </cell>
          <cell r="AF22">
            <v>70</v>
          </cell>
          <cell r="AG22">
            <v>-1</v>
          </cell>
          <cell r="AH22">
            <v>-1</v>
          </cell>
          <cell r="AI22">
            <v>1</v>
          </cell>
          <cell r="AK22">
            <v>289.44444444444446</v>
          </cell>
          <cell r="AL22">
            <v>297.22222222222223</v>
          </cell>
          <cell r="AM22">
            <v>55.555555555555543</v>
          </cell>
          <cell r="AO22">
            <v>54.424079353784329</v>
          </cell>
        </row>
        <row r="23">
          <cell r="J23">
            <v>2</v>
          </cell>
          <cell r="K23" t="str">
            <v>E13</v>
          </cell>
          <cell r="L23">
            <v>-15</v>
          </cell>
          <cell r="Q23">
            <v>-28.788236855549528</v>
          </cell>
          <cell r="R23">
            <v>-1.2117631444504742</v>
          </cell>
          <cell r="AF23">
            <v>66</v>
          </cell>
          <cell r="AG23">
            <v>1</v>
          </cell>
          <cell r="AH23">
            <v>-1</v>
          </cell>
          <cell r="AI23">
            <v>1</v>
          </cell>
          <cell r="AK23">
            <v>152.7777777777778</v>
          </cell>
          <cell r="AL23">
            <v>154.44444444444446</v>
          </cell>
          <cell r="AM23">
            <v>-7.7777777777777999</v>
          </cell>
          <cell r="AO23">
            <v>-9.3708125354018179</v>
          </cell>
        </row>
        <row r="24">
          <cell r="J24">
            <v>1</v>
          </cell>
          <cell r="K24" t="str">
            <v>E123</v>
          </cell>
          <cell r="L24">
            <v>6.1111111111111107</v>
          </cell>
          <cell r="Q24">
            <v>-7.6771257444384151</v>
          </cell>
          <cell r="R24">
            <v>19.899347966660635</v>
          </cell>
          <cell r="AF24">
            <v>57</v>
          </cell>
          <cell r="AG24">
            <v>-1</v>
          </cell>
          <cell r="AH24">
            <v>1</v>
          </cell>
          <cell r="AI24">
            <v>1</v>
          </cell>
          <cell r="AK24">
            <v>198.33333333333334</v>
          </cell>
          <cell r="AL24">
            <v>225.55555555555554</v>
          </cell>
          <cell r="AM24">
            <v>31.666666666666657</v>
          </cell>
          <cell r="AO24">
            <v>26.308606087044197</v>
          </cell>
        </row>
        <row r="25">
          <cell r="AF25">
            <v>56</v>
          </cell>
          <cell r="AG25">
            <v>1</v>
          </cell>
          <cell r="AH25">
            <v>1</v>
          </cell>
          <cell r="AI25">
            <v>1</v>
          </cell>
          <cell r="AK25">
            <v>166.11111111111111</v>
          </cell>
          <cell r="AL25">
            <v>199.44444444444446</v>
          </cell>
          <cell r="AM25">
            <v>38.888888888888886</v>
          </cell>
          <cell r="AO25">
            <v>37.408202766577887</v>
          </cell>
        </row>
        <row r="26">
          <cell r="AF26">
            <v>11</v>
          </cell>
          <cell r="AG26">
            <v>-1</v>
          </cell>
          <cell r="AH26">
            <v>-1</v>
          </cell>
          <cell r="AI26">
            <v>-1</v>
          </cell>
          <cell r="AK26">
            <v>300</v>
          </cell>
          <cell r="AL26">
            <v>292.22222222222223</v>
          </cell>
          <cell r="AM26">
            <v>-60</v>
          </cell>
          <cell r="AO26">
            <v>-87.274759900988116</v>
          </cell>
        </row>
        <row r="27">
          <cell r="AF27">
            <v>15</v>
          </cell>
          <cell r="AG27">
            <v>1</v>
          </cell>
          <cell r="AH27">
            <v>-1</v>
          </cell>
          <cell r="AI27">
            <v>-1</v>
          </cell>
          <cell r="AK27">
            <v>193.33333333333334</v>
          </cell>
          <cell r="AL27">
            <v>191.66666666666666</v>
          </cell>
          <cell r="AM27">
            <v>26.666666666666657</v>
          </cell>
          <cell r="AO27">
            <v>24.709124274529675</v>
          </cell>
        </row>
        <row r="28">
          <cell r="AF28">
            <v>24</v>
          </cell>
          <cell r="AG28">
            <v>-1</v>
          </cell>
          <cell r="AH28">
            <v>1</v>
          </cell>
          <cell r="AI28">
            <v>-1</v>
          </cell>
          <cell r="AK28">
            <v>208.88888888888889</v>
          </cell>
          <cell r="AL28">
            <v>181.66666666666666</v>
          </cell>
          <cell r="AM28">
            <v>-18.888888888888886</v>
          </cell>
          <cell r="AO28">
            <v>-20.181086698767153</v>
          </cell>
        </row>
        <row r="29">
          <cell r="AF29">
            <v>3</v>
          </cell>
          <cell r="AG29">
            <v>1</v>
          </cell>
          <cell r="AH29">
            <v>1</v>
          </cell>
          <cell r="AI29">
            <v>-1</v>
          </cell>
          <cell r="AK29">
            <v>206.66666666666666</v>
          </cell>
          <cell r="AL29">
            <v>173.33333333333334</v>
          </cell>
          <cell r="AM29">
            <v>-46.666666666666657</v>
          </cell>
          <cell r="AO29">
            <v>-44.634227011201219</v>
          </cell>
        </row>
        <row r="30">
          <cell r="AF30">
            <v>13</v>
          </cell>
          <cell r="AG30">
            <v>-1</v>
          </cell>
          <cell r="AH30">
            <v>-1</v>
          </cell>
          <cell r="AI30">
            <v>1</v>
          </cell>
          <cell r="AK30">
            <v>289.44444444444446</v>
          </cell>
          <cell r="AL30">
            <v>297.22222222222223</v>
          </cell>
          <cell r="AM30">
            <v>-59.444444444444457</v>
          </cell>
          <cell r="AO30">
            <v>-72.258221703820936</v>
          </cell>
        </row>
        <row r="31">
          <cell r="AF31">
            <v>6</v>
          </cell>
          <cell r="AG31">
            <v>1</v>
          </cell>
          <cell r="AH31">
            <v>-1</v>
          </cell>
          <cell r="AI31">
            <v>1</v>
          </cell>
          <cell r="AK31">
            <v>152.7777777777778</v>
          </cell>
          <cell r="AL31">
            <v>154.44444444444446</v>
          </cell>
          <cell r="AM31">
            <v>47.2222222222222</v>
          </cell>
          <cell r="AO31">
            <v>50.722815844601662</v>
          </cell>
        </row>
        <row r="32">
          <cell r="AF32">
            <v>14</v>
          </cell>
          <cell r="AG32">
            <v>-1</v>
          </cell>
          <cell r="AH32">
            <v>1</v>
          </cell>
          <cell r="AI32">
            <v>1</v>
          </cell>
          <cell r="AK32">
            <v>198.33333333333334</v>
          </cell>
          <cell r="AL32">
            <v>225.55555555555554</v>
          </cell>
          <cell r="AM32">
            <v>31.666666666666657</v>
          </cell>
          <cell r="AO32">
            <v>26.308606087044197</v>
          </cell>
        </row>
        <row r="33">
          <cell r="AF33">
            <v>5</v>
          </cell>
          <cell r="AG33">
            <v>1</v>
          </cell>
          <cell r="AH33">
            <v>1</v>
          </cell>
          <cell r="AI33">
            <v>1</v>
          </cell>
          <cell r="AK33">
            <v>166.11111111111111</v>
          </cell>
          <cell r="AL33">
            <v>199.44444444444446</v>
          </cell>
          <cell r="AM33">
            <v>33.888888888888886</v>
          </cell>
          <cell r="AO33">
            <v>31.472190959320475</v>
          </cell>
        </row>
        <row r="34">
          <cell r="AF34">
            <v>38</v>
          </cell>
          <cell r="AG34">
            <v>-1</v>
          </cell>
          <cell r="AH34">
            <v>-1</v>
          </cell>
          <cell r="AI34">
            <v>-1</v>
          </cell>
          <cell r="AK34">
            <v>300</v>
          </cell>
          <cell r="AL34">
            <v>292.22222222222223</v>
          </cell>
          <cell r="AM34">
            <v>10</v>
          </cell>
          <cell r="AO34">
            <v>13.27131584635675</v>
          </cell>
        </row>
        <row r="35">
          <cell r="AF35">
            <v>26</v>
          </cell>
          <cell r="AG35">
            <v>1</v>
          </cell>
          <cell r="AH35">
            <v>-1</v>
          </cell>
          <cell r="AI35">
            <v>-1</v>
          </cell>
          <cell r="AK35">
            <v>193.33333333333334</v>
          </cell>
          <cell r="AL35">
            <v>191.66666666666666</v>
          </cell>
          <cell r="AM35">
            <v>-38.333333333333343</v>
          </cell>
          <cell r="AO35">
            <v>-35.319664884465169</v>
          </cell>
        </row>
        <row r="36">
          <cell r="AF36">
            <v>30</v>
          </cell>
          <cell r="AG36">
            <v>-1</v>
          </cell>
          <cell r="AH36">
            <v>1</v>
          </cell>
          <cell r="AI36">
            <v>-1</v>
          </cell>
          <cell r="AK36">
            <v>208.88888888888889</v>
          </cell>
          <cell r="AL36">
            <v>181.66666666666666</v>
          </cell>
          <cell r="AM36">
            <v>-58.888888888888886</v>
          </cell>
          <cell r="AO36">
            <v>-64.406841997762029</v>
          </cell>
        </row>
        <row r="37">
          <cell r="AF37">
            <v>36</v>
          </cell>
          <cell r="AG37">
            <v>1</v>
          </cell>
          <cell r="AH37">
            <v>1</v>
          </cell>
          <cell r="AI37">
            <v>-1</v>
          </cell>
          <cell r="AK37">
            <v>206.66666666666666</v>
          </cell>
          <cell r="AL37">
            <v>173.33333333333334</v>
          </cell>
          <cell r="AM37">
            <v>-36.666666666666657</v>
          </cell>
          <cell r="AO37">
            <v>-33.346884105789833</v>
          </cell>
        </row>
        <row r="38">
          <cell r="AF38">
            <v>42</v>
          </cell>
          <cell r="AG38">
            <v>-1</v>
          </cell>
          <cell r="AH38">
            <v>-1</v>
          </cell>
          <cell r="AI38">
            <v>1</v>
          </cell>
          <cell r="AK38">
            <v>289.44444444444446</v>
          </cell>
          <cell r="AL38">
            <v>297.22222222222223</v>
          </cell>
          <cell r="AM38">
            <v>-4.4444444444444571</v>
          </cell>
          <cell r="AO38">
            <v>-5.5807147710386298</v>
          </cell>
        </row>
        <row r="39">
          <cell r="AF39">
            <v>25</v>
          </cell>
          <cell r="AG39">
            <v>1</v>
          </cell>
          <cell r="AH39">
            <v>-1</v>
          </cell>
          <cell r="AI39">
            <v>1</v>
          </cell>
          <cell r="AK39">
            <v>152.7777777777778</v>
          </cell>
          <cell r="AL39">
            <v>154.44444444444446</v>
          </cell>
          <cell r="AM39">
            <v>-2.7777777777777999</v>
          </cell>
          <cell r="AO39">
            <v>-3.091565661143874</v>
          </cell>
        </row>
        <row r="40">
          <cell r="AF40">
            <v>37</v>
          </cell>
          <cell r="AG40">
            <v>-1</v>
          </cell>
          <cell r="AH40">
            <v>1</v>
          </cell>
          <cell r="AI40">
            <v>1</v>
          </cell>
          <cell r="AK40">
            <v>198.33333333333334</v>
          </cell>
          <cell r="AL40">
            <v>225.55555555555554</v>
          </cell>
          <cell r="AM40">
            <v>11.666666666666657</v>
          </cell>
          <cell r="AO40">
            <v>17.339710547966966</v>
          </cell>
        </row>
        <row r="41">
          <cell r="AF41">
            <v>39</v>
          </cell>
          <cell r="AG41">
            <v>1</v>
          </cell>
          <cell r="AH41">
            <v>1</v>
          </cell>
          <cell r="AI41">
            <v>1</v>
          </cell>
          <cell r="AK41">
            <v>166.11111111111111</v>
          </cell>
          <cell r="AL41">
            <v>199.44444444444446</v>
          </cell>
          <cell r="AM41">
            <v>83.888888888888886</v>
          </cell>
          <cell r="AO41">
            <v>72.258221703820993</v>
          </cell>
        </row>
        <row r="42">
          <cell r="AF42">
            <v>69</v>
          </cell>
          <cell r="AG42">
            <v>-1</v>
          </cell>
          <cell r="AH42">
            <v>-1</v>
          </cell>
          <cell r="AI42">
            <v>-1</v>
          </cell>
          <cell r="AK42">
            <v>300</v>
          </cell>
          <cell r="AL42">
            <v>292.22222222222223</v>
          </cell>
          <cell r="AM42">
            <v>0</v>
          </cell>
          <cell r="AO42">
            <v>-0.61756259244648304</v>
          </cell>
        </row>
        <row r="43">
          <cell r="AF43">
            <v>64</v>
          </cell>
          <cell r="AG43">
            <v>1</v>
          </cell>
          <cell r="AH43">
            <v>-1</v>
          </cell>
          <cell r="AI43">
            <v>-1</v>
          </cell>
          <cell r="AK43">
            <v>193.33333333333334</v>
          </cell>
          <cell r="AL43">
            <v>191.66666666666666</v>
          </cell>
          <cell r="AM43">
            <v>6.6666666666666572</v>
          </cell>
          <cell r="AO43">
            <v>6.8348955309915027</v>
          </cell>
        </row>
        <row r="44">
          <cell r="AF44">
            <v>53</v>
          </cell>
          <cell r="AG44">
            <v>-1</v>
          </cell>
          <cell r="AH44">
            <v>1</v>
          </cell>
          <cell r="AI44">
            <v>-1</v>
          </cell>
          <cell r="AK44">
            <v>208.88888888888889</v>
          </cell>
          <cell r="AL44">
            <v>181.66666666666666</v>
          </cell>
          <cell r="AM44">
            <v>-18.888888888888886</v>
          </cell>
          <cell r="AO44">
            <v>-20.181086698767153</v>
          </cell>
        </row>
        <row r="45">
          <cell r="AF45">
            <v>51</v>
          </cell>
          <cell r="AG45">
            <v>1</v>
          </cell>
          <cell r="AH45">
            <v>1</v>
          </cell>
          <cell r="AI45">
            <v>-1</v>
          </cell>
          <cell r="AK45">
            <v>206.66666666666666</v>
          </cell>
          <cell r="AL45">
            <v>173.33333333333334</v>
          </cell>
          <cell r="AM45">
            <v>-21.666666666666657</v>
          </cell>
          <cell r="AO45">
            <v>-24.709124274529689</v>
          </cell>
        </row>
        <row r="46">
          <cell r="AF46">
            <v>55</v>
          </cell>
          <cell r="AG46">
            <v>-1</v>
          </cell>
          <cell r="AH46">
            <v>-1</v>
          </cell>
          <cell r="AI46">
            <v>1</v>
          </cell>
          <cell r="AK46">
            <v>289.44444444444446</v>
          </cell>
          <cell r="AL46">
            <v>297.22222222222223</v>
          </cell>
          <cell r="AM46">
            <v>-19.444444444444457</v>
          </cell>
          <cell r="AO46">
            <v>-21.650659992944465</v>
          </cell>
        </row>
        <row r="47">
          <cell r="AF47">
            <v>65</v>
          </cell>
          <cell r="AG47">
            <v>1</v>
          </cell>
          <cell r="AH47">
            <v>-1</v>
          </cell>
          <cell r="AI47">
            <v>1</v>
          </cell>
          <cell r="AK47">
            <v>152.7777777777778</v>
          </cell>
          <cell r="AL47">
            <v>154.44444444444446</v>
          </cell>
          <cell r="AM47">
            <v>32.2222222222222</v>
          </cell>
          <cell r="AO47">
            <v>29.681516574764455</v>
          </cell>
        </row>
        <row r="48">
          <cell r="AF48">
            <v>61</v>
          </cell>
          <cell r="AG48">
            <v>-1</v>
          </cell>
          <cell r="AH48">
            <v>1</v>
          </cell>
          <cell r="AI48">
            <v>1</v>
          </cell>
          <cell r="AK48">
            <v>198.33333333333334</v>
          </cell>
          <cell r="AL48">
            <v>225.55555555555554</v>
          </cell>
          <cell r="AM48">
            <v>46.666666666666657</v>
          </cell>
          <cell r="AO48">
            <v>44.634227011201212</v>
          </cell>
        </row>
        <row r="49">
          <cell r="AF49">
            <v>62</v>
          </cell>
          <cell r="AG49">
            <v>1</v>
          </cell>
          <cell r="AH49">
            <v>1</v>
          </cell>
          <cell r="AI49">
            <v>1</v>
          </cell>
          <cell r="AK49">
            <v>166.11111111111111</v>
          </cell>
          <cell r="AL49">
            <v>199.44444444444446</v>
          </cell>
          <cell r="AM49">
            <v>38.888888888888886</v>
          </cell>
          <cell r="AO49">
            <v>37.408202766577887</v>
          </cell>
        </row>
        <row r="50">
          <cell r="AF50">
            <v>10</v>
          </cell>
          <cell r="AG50">
            <v>-1</v>
          </cell>
          <cell r="AH50">
            <v>-1</v>
          </cell>
          <cell r="AI50">
            <v>-1</v>
          </cell>
          <cell r="AK50">
            <v>300</v>
          </cell>
          <cell r="AL50">
            <v>292.22222222222223</v>
          </cell>
          <cell r="AM50">
            <v>-20</v>
          </cell>
          <cell r="AO50">
            <v>-23.158368977613446</v>
          </cell>
        </row>
        <row r="51">
          <cell r="AF51">
            <v>12</v>
          </cell>
          <cell r="AG51">
            <v>1</v>
          </cell>
          <cell r="AH51">
            <v>-1</v>
          </cell>
          <cell r="AI51">
            <v>-1</v>
          </cell>
          <cell r="AK51">
            <v>193.33333333333334</v>
          </cell>
          <cell r="AL51">
            <v>191.66666666666666</v>
          </cell>
          <cell r="AM51">
            <v>-43.333333333333343</v>
          </cell>
          <cell r="AO51">
            <v>-37.408202766577887</v>
          </cell>
        </row>
        <row r="52">
          <cell r="AF52">
            <v>7</v>
          </cell>
          <cell r="AG52">
            <v>-1</v>
          </cell>
          <cell r="AH52">
            <v>1</v>
          </cell>
          <cell r="AI52">
            <v>-1</v>
          </cell>
          <cell r="AK52">
            <v>208.88888888888889</v>
          </cell>
          <cell r="AL52">
            <v>181.66666666666666</v>
          </cell>
          <cell r="AM52">
            <v>11.111111111111114</v>
          </cell>
          <cell r="AO52">
            <v>15.960775308127305</v>
          </cell>
        </row>
        <row r="53">
          <cell r="AF53">
            <v>9</v>
          </cell>
          <cell r="AG53">
            <v>1</v>
          </cell>
          <cell r="AH53">
            <v>1</v>
          </cell>
          <cell r="AI53">
            <v>-1</v>
          </cell>
          <cell r="AK53">
            <v>206.66666666666666</v>
          </cell>
          <cell r="AL53">
            <v>173.33333333333334</v>
          </cell>
          <cell r="AM53">
            <v>-56.666666666666657</v>
          </cell>
          <cell r="AO53">
            <v>-54.424079353784322</v>
          </cell>
        </row>
        <row r="54">
          <cell r="AF54">
            <v>2</v>
          </cell>
          <cell r="AG54">
            <v>-1</v>
          </cell>
          <cell r="AH54">
            <v>-1</v>
          </cell>
          <cell r="AI54">
            <v>1</v>
          </cell>
          <cell r="AK54">
            <v>289.44444444444446</v>
          </cell>
          <cell r="AL54">
            <v>297.22222222222223</v>
          </cell>
          <cell r="AM54">
            <v>-14.444444444444457</v>
          </cell>
          <cell r="AO54">
            <v>-14.60554935385758</v>
          </cell>
        </row>
        <row r="55">
          <cell r="AF55">
            <v>20</v>
          </cell>
          <cell r="AG55">
            <v>1</v>
          </cell>
          <cell r="AH55">
            <v>-1</v>
          </cell>
          <cell r="AI55">
            <v>1</v>
          </cell>
          <cell r="AK55">
            <v>152.7777777777778</v>
          </cell>
          <cell r="AL55">
            <v>154.44444444444446</v>
          </cell>
          <cell r="AM55">
            <v>-7.7777777777777999</v>
          </cell>
          <cell r="AO55">
            <v>-9.3708125354018179</v>
          </cell>
        </row>
        <row r="56">
          <cell r="AF56">
            <v>19</v>
          </cell>
          <cell r="AG56">
            <v>-1</v>
          </cell>
          <cell r="AH56">
            <v>1</v>
          </cell>
          <cell r="AI56">
            <v>1</v>
          </cell>
          <cell r="AK56">
            <v>198.33333333333334</v>
          </cell>
          <cell r="AL56">
            <v>225.55555555555554</v>
          </cell>
          <cell r="AM56">
            <v>46.666666666666657</v>
          </cell>
          <cell r="AO56">
            <v>44.634227011201212</v>
          </cell>
        </row>
        <row r="57">
          <cell r="AF57">
            <v>8</v>
          </cell>
          <cell r="AG57">
            <v>1</v>
          </cell>
          <cell r="AH57">
            <v>1</v>
          </cell>
          <cell r="AI57">
            <v>1</v>
          </cell>
          <cell r="AK57">
            <v>166.11111111111111</v>
          </cell>
          <cell r="AL57">
            <v>199.44444444444446</v>
          </cell>
          <cell r="AM57">
            <v>33.888888888888886</v>
          </cell>
          <cell r="AO57">
            <v>31.472190959320475</v>
          </cell>
        </row>
        <row r="58">
          <cell r="AF58">
            <v>43</v>
          </cell>
          <cell r="AG58">
            <v>-1</v>
          </cell>
          <cell r="AH58">
            <v>-1</v>
          </cell>
          <cell r="AI58">
            <v>-1</v>
          </cell>
          <cell r="AK58">
            <v>300</v>
          </cell>
          <cell r="AL58">
            <v>292.22222222222223</v>
          </cell>
          <cell r="AM58">
            <v>0</v>
          </cell>
          <cell r="AO58">
            <v>-0.61756259244648304</v>
          </cell>
        </row>
        <row r="59">
          <cell r="AF59">
            <v>35</v>
          </cell>
          <cell r="AG59">
            <v>1</v>
          </cell>
          <cell r="AH59">
            <v>-1</v>
          </cell>
          <cell r="AI59">
            <v>-1</v>
          </cell>
          <cell r="AK59">
            <v>193.33333333333334</v>
          </cell>
          <cell r="AL59">
            <v>191.66666666666666</v>
          </cell>
          <cell r="AM59">
            <v>-28.333333333333343</v>
          </cell>
          <cell r="AO59">
            <v>-27.96345378239424</v>
          </cell>
        </row>
        <row r="60">
          <cell r="AF60">
            <v>41</v>
          </cell>
          <cell r="AG60">
            <v>-1</v>
          </cell>
          <cell r="AH60">
            <v>1</v>
          </cell>
          <cell r="AI60">
            <v>-1</v>
          </cell>
          <cell r="AK60">
            <v>208.88888888888889</v>
          </cell>
          <cell r="AL60">
            <v>181.66666666666666</v>
          </cell>
          <cell r="AM60">
            <v>-13.888888888888886</v>
          </cell>
          <cell r="AO60">
            <v>-13.271315846356767</v>
          </cell>
        </row>
        <row r="61">
          <cell r="AF61">
            <v>33</v>
          </cell>
          <cell r="AG61">
            <v>1</v>
          </cell>
          <cell r="AH61">
            <v>1</v>
          </cell>
          <cell r="AI61">
            <v>-1</v>
          </cell>
          <cell r="AK61">
            <v>206.66666666666666</v>
          </cell>
          <cell r="AL61">
            <v>173.33333333333334</v>
          </cell>
          <cell r="AM61">
            <v>-51.666666666666657</v>
          </cell>
          <cell r="AO61">
            <v>-50.72281584460162</v>
          </cell>
        </row>
        <row r="62">
          <cell r="AF62">
            <v>40</v>
          </cell>
          <cell r="AG62">
            <v>-1</v>
          </cell>
          <cell r="AH62">
            <v>-1</v>
          </cell>
          <cell r="AI62">
            <v>1</v>
          </cell>
          <cell r="AK62">
            <v>289.44444444444446</v>
          </cell>
          <cell r="AL62">
            <v>297.22222222222223</v>
          </cell>
          <cell r="AM62">
            <v>5.5555555555555429</v>
          </cell>
          <cell r="AO62">
            <v>5.5807147710386174</v>
          </cell>
        </row>
        <row r="63">
          <cell r="AF63">
            <v>27</v>
          </cell>
          <cell r="AG63">
            <v>1</v>
          </cell>
          <cell r="AH63">
            <v>-1</v>
          </cell>
          <cell r="AI63">
            <v>1</v>
          </cell>
          <cell r="AK63">
            <v>152.7777777777778</v>
          </cell>
          <cell r="AL63">
            <v>154.44444444444446</v>
          </cell>
          <cell r="AM63">
            <v>-12.7777777777778</v>
          </cell>
          <cell r="AO63">
            <v>-11.955600719560206</v>
          </cell>
        </row>
        <row r="64">
          <cell r="AF64">
            <v>29</v>
          </cell>
          <cell r="AG64">
            <v>-1</v>
          </cell>
          <cell r="AH64">
            <v>1</v>
          </cell>
          <cell r="AI64">
            <v>1</v>
          </cell>
          <cell r="AK64">
            <v>198.33333333333334</v>
          </cell>
          <cell r="AL64">
            <v>225.55555555555554</v>
          </cell>
          <cell r="AM64">
            <v>11.666666666666657</v>
          </cell>
          <cell r="AO64">
            <v>17.339710547966966</v>
          </cell>
        </row>
        <row r="65">
          <cell r="AF65">
            <v>46</v>
          </cell>
          <cell r="AG65">
            <v>1</v>
          </cell>
          <cell r="AH65">
            <v>1</v>
          </cell>
          <cell r="AI65">
            <v>1</v>
          </cell>
          <cell r="AK65">
            <v>166.11111111111111</v>
          </cell>
          <cell r="AL65">
            <v>199.44444444444446</v>
          </cell>
          <cell r="AM65">
            <v>8.8888888888888857</v>
          </cell>
          <cell r="AO65">
            <v>10.656133169355956</v>
          </cell>
        </row>
        <row r="66">
          <cell r="AF66">
            <v>52</v>
          </cell>
          <cell r="AG66">
            <v>-1</v>
          </cell>
          <cell r="AH66">
            <v>-1</v>
          </cell>
          <cell r="AI66">
            <v>-1</v>
          </cell>
          <cell r="AK66">
            <v>300</v>
          </cell>
          <cell r="AL66">
            <v>292.22222222222223</v>
          </cell>
          <cell r="AM66">
            <v>60</v>
          </cell>
          <cell r="AO66">
            <v>58.835542870544423</v>
          </cell>
        </row>
        <row r="67">
          <cell r="AF67">
            <v>71</v>
          </cell>
          <cell r="AG67">
            <v>1</v>
          </cell>
          <cell r="AH67">
            <v>-1</v>
          </cell>
          <cell r="AI67">
            <v>-1</v>
          </cell>
          <cell r="AK67">
            <v>193.33333333333334</v>
          </cell>
          <cell r="AL67">
            <v>191.66666666666666</v>
          </cell>
          <cell r="AM67">
            <v>6.6666666666666572</v>
          </cell>
          <cell r="AO67">
            <v>6.8348955309915027</v>
          </cell>
        </row>
        <row r="68">
          <cell r="AF68">
            <v>68</v>
          </cell>
          <cell r="AG68">
            <v>-1</v>
          </cell>
          <cell r="AH68">
            <v>1</v>
          </cell>
          <cell r="AI68">
            <v>-1</v>
          </cell>
          <cell r="AK68">
            <v>208.88888888888889</v>
          </cell>
          <cell r="AL68">
            <v>181.66666666666666</v>
          </cell>
          <cell r="AM68">
            <v>-3.8888888888888857</v>
          </cell>
          <cell r="AO68">
            <v>-4.3334726389105933</v>
          </cell>
        </row>
        <row r="69">
          <cell r="AF69">
            <v>50</v>
          </cell>
          <cell r="AG69">
            <v>1</v>
          </cell>
          <cell r="AH69">
            <v>1</v>
          </cell>
          <cell r="AI69">
            <v>-1</v>
          </cell>
          <cell r="AK69">
            <v>206.66666666666666</v>
          </cell>
          <cell r="AL69">
            <v>173.33333333333334</v>
          </cell>
          <cell r="AM69">
            <v>-6.6666666666666572</v>
          </cell>
          <cell r="AO69">
            <v>-6.8348955309915151</v>
          </cell>
        </row>
        <row r="70">
          <cell r="AF70">
            <v>60</v>
          </cell>
          <cell r="AG70">
            <v>-1</v>
          </cell>
          <cell r="AH70">
            <v>-1</v>
          </cell>
          <cell r="AI70">
            <v>1</v>
          </cell>
          <cell r="AK70">
            <v>289.44444444444446</v>
          </cell>
          <cell r="AL70">
            <v>297.22222222222223</v>
          </cell>
          <cell r="AM70">
            <v>95.555555555555543</v>
          </cell>
          <cell r="AO70">
            <v>87.274759900988158</v>
          </cell>
        </row>
        <row r="71">
          <cell r="AF71">
            <v>58</v>
          </cell>
          <cell r="AG71">
            <v>1</v>
          </cell>
          <cell r="AH71">
            <v>-1</v>
          </cell>
          <cell r="AI71">
            <v>1</v>
          </cell>
          <cell r="AK71">
            <v>152.7777777777778</v>
          </cell>
          <cell r="AL71">
            <v>154.44444444444446</v>
          </cell>
          <cell r="AM71">
            <v>-17.7777777777778</v>
          </cell>
          <cell r="AO71">
            <v>-17.33971054796698</v>
          </cell>
        </row>
        <row r="72">
          <cell r="AF72">
            <v>67</v>
          </cell>
          <cell r="AG72">
            <v>-1</v>
          </cell>
          <cell r="AH72">
            <v>1</v>
          </cell>
          <cell r="AI72">
            <v>1</v>
          </cell>
          <cell r="AK72">
            <v>198.33333333333334</v>
          </cell>
          <cell r="AL72">
            <v>225.55555555555554</v>
          </cell>
          <cell r="AM72">
            <v>76.666666666666657</v>
          </cell>
          <cell r="AO72">
            <v>64.406841997761987</v>
          </cell>
        </row>
        <row r="73">
          <cell r="AF73">
            <v>49</v>
          </cell>
          <cell r="AG73">
            <v>1</v>
          </cell>
          <cell r="AH73">
            <v>1</v>
          </cell>
          <cell r="AI73">
            <v>1</v>
          </cell>
          <cell r="AK73">
            <v>166.11111111111111</v>
          </cell>
          <cell r="AL73">
            <v>199.44444444444446</v>
          </cell>
          <cell r="AM73">
            <v>38.888888888888886</v>
          </cell>
          <cell r="AO73">
            <v>37.408202766577887</v>
          </cell>
        </row>
      </sheetData>
      <sheetData sheetId="8">
        <row r="13">
          <cell r="K13">
            <v>7</v>
          </cell>
          <cell r="L13" t="str">
            <v>E1</v>
          </cell>
          <cell r="M13">
            <v>-2.6949631518794543</v>
          </cell>
          <cell r="R13">
            <v>-4.8182697327935315</v>
          </cell>
          <cell r="S13">
            <v>-0.57165657096537714</v>
          </cell>
        </row>
        <row r="14">
          <cell r="K14">
            <v>6</v>
          </cell>
          <cell r="L14" t="str">
            <v>E2</v>
          </cell>
          <cell r="M14">
            <v>-1.2504828334978377</v>
          </cell>
          <cell r="R14">
            <v>-3.3737894144119149</v>
          </cell>
          <cell r="S14">
            <v>0.87282374741623947</v>
          </cell>
        </row>
        <row r="15">
          <cell r="K15">
            <v>5</v>
          </cell>
          <cell r="L15" t="str">
            <v>E3</v>
          </cell>
          <cell r="M15">
            <v>0.34917393637271843</v>
          </cell>
          <cell r="R15">
            <v>-1.7741326445413588</v>
          </cell>
          <cell r="S15">
            <v>2.4724805172867956</v>
          </cell>
        </row>
        <row r="16">
          <cell r="K16">
            <v>4</v>
          </cell>
          <cell r="L16" t="str">
            <v>E12</v>
          </cell>
          <cell r="M16">
            <v>2.0179706477744244</v>
          </cell>
          <cell r="R16">
            <v>-0.10533593313965284</v>
          </cell>
          <cell r="S16">
            <v>4.1412772286885016</v>
          </cell>
        </row>
        <row r="17">
          <cell r="K17">
            <v>3</v>
          </cell>
          <cell r="L17" t="str">
            <v>E23</v>
          </cell>
          <cell r="M17">
            <v>1.2191034814177861</v>
          </cell>
          <cell r="R17">
            <v>-0.90420309949629107</v>
          </cell>
          <cell r="S17">
            <v>3.3424100623318633</v>
          </cell>
        </row>
        <row r="18">
          <cell r="K18">
            <v>2</v>
          </cell>
          <cell r="L18" t="str">
            <v>E13</v>
          </cell>
          <cell r="M18">
            <v>-0.63153269399037093</v>
          </cell>
          <cell r="R18">
            <v>-2.7548392749044481</v>
          </cell>
          <cell r="S18">
            <v>1.4917738869237063</v>
          </cell>
        </row>
        <row r="19">
          <cell r="K19">
            <v>1</v>
          </cell>
          <cell r="L19" t="str">
            <v>E123</v>
          </cell>
          <cell r="M19">
            <v>0.2970300515199451</v>
          </cell>
          <cell r="R19">
            <v>-1.8262765293941321</v>
          </cell>
          <cell r="S19">
            <v>2.4203366324340223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38F6-A48A-4973-B644-65C10B337070}">
  <dimension ref="B1:CD83"/>
  <sheetViews>
    <sheetView zoomScale="55" zoomScaleNormal="55" workbookViewId="0">
      <selection activeCell="AE69" sqref="AE69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AP1" s="1" t="s">
        <v>0</v>
      </c>
      <c r="AQ1" s="2"/>
      <c r="AR1" s="3"/>
      <c r="AS1" s="1" t="s">
        <v>1</v>
      </c>
      <c r="AT1" s="2"/>
      <c r="AU1" s="3"/>
      <c r="AV1" s="1" t="s">
        <v>2</v>
      </c>
      <c r="AW1" s="2"/>
      <c r="AX1" s="3"/>
    </row>
    <row r="2" spans="2:82" x14ac:dyDescent="0.4">
      <c r="B2" s="4" t="s">
        <v>3</v>
      </c>
      <c r="C2" s="5" t="s">
        <v>4</v>
      </c>
      <c r="D2" s="5" t="s">
        <v>5</v>
      </c>
      <c r="E2" s="6" t="s">
        <v>6</v>
      </c>
      <c r="F2" s="7" t="s">
        <v>7</v>
      </c>
      <c r="G2" s="5" t="s">
        <v>8</v>
      </c>
      <c r="H2" s="5" t="s">
        <v>9</v>
      </c>
      <c r="I2" s="6" t="s">
        <v>10</v>
      </c>
      <c r="M2" s="8"/>
      <c r="N2" s="9" t="s">
        <v>0</v>
      </c>
      <c r="O2" s="9"/>
      <c r="P2" s="9"/>
      <c r="Q2" s="9"/>
      <c r="R2" s="9"/>
      <c r="S2" s="9"/>
      <c r="T2" s="9"/>
      <c r="U2" s="9"/>
      <c r="V2" s="9"/>
      <c r="W2" s="9" t="s">
        <v>1</v>
      </c>
      <c r="X2" s="9"/>
      <c r="Y2" s="9"/>
      <c r="Z2" s="9"/>
      <c r="AA2" s="9"/>
      <c r="AB2" s="9"/>
      <c r="AC2" s="9"/>
      <c r="AD2" s="9"/>
      <c r="AE2" s="9"/>
      <c r="AF2" s="9" t="s">
        <v>2</v>
      </c>
      <c r="AG2" s="9"/>
      <c r="AH2" s="9"/>
      <c r="AI2" s="9"/>
      <c r="AJ2" s="9"/>
      <c r="AK2" s="9"/>
      <c r="AL2" s="9"/>
      <c r="AM2" s="9"/>
      <c r="AN2" s="9"/>
      <c r="AP2" s="10" t="s">
        <v>11</v>
      </c>
      <c r="AQ2" s="11" t="s">
        <v>12</v>
      </c>
      <c r="AR2" s="8" t="s">
        <v>13</v>
      </c>
      <c r="AS2" s="10" t="s">
        <v>11</v>
      </c>
      <c r="AT2" s="11" t="s">
        <v>12</v>
      </c>
      <c r="AU2" s="8" t="s">
        <v>13</v>
      </c>
      <c r="AV2" s="10" t="s">
        <v>11</v>
      </c>
      <c r="AW2" s="11" t="s">
        <v>12</v>
      </c>
      <c r="AX2" s="8" t="s">
        <v>13</v>
      </c>
      <c r="AZ2" s="12"/>
      <c r="BA2" s="13"/>
      <c r="BB2" s="13"/>
      <c r="BC2" s="14"/>
      <c r="BD2" s="15" t="s">
        <v>14</v>
      </c>
      <c r="BE2" s="16"/>
      <c r="BF2" s="16"/>
      <c r="BG2" s="16"/>
      <c r="BH2" s="16"/>
      <c r="BI2" s="16"/>
      <c r="BJ2" s="16"/>
      <c r="BK2" s="16"/>
      <c r="BL2" s="17"/>
      <c r="BM2" s="15" t="s">
        <v>15</v>
      </c>
      <c r="BN2" s="16"/>
      <c r="BO2" s="16"/>
      <c r="BP2" s="16"/>
      <c r="BQ2" s="16"/>
      <c r="BR2" s="16"/>
      <c r="BS2" s="16"/>
      <c r="BT2" s="16"/>
      <c r="BU2" s="17"/>
      <c r="BV2" s="16" t="s">
        <v>16</v>
      </c>
      <c r="BW2" s="16"/>
      <c r="BX2" s="16"/>
      <c r="BY2" s="16"/>
      <c r="BZ2" s="16"/>
      <c r="CA2" s="16"/>
      <c r="CB2" s="16"/>
      <c r="CC2" s="16"/>
      <c r="CD2" s="18"/>
    </row>
    <row r="3" spans="2:82" x14ac:dyDescent="0.4">
      <c r="B3" s="19">
        <v>1</v>
      </c>
      <c r="C3">
        <v>-1</v>
      </c>
      <c r="D3">
        <v>-1</v>
      </c>
      <c r="E3" s="20">
        <v>-1</v>
      </c>
      <c r="F3" s="8">
        <v>-1</v>
      </c>
      <c r="G3">
        <f>297/2</f>
        <v>148.5</v>
      </c>
      <c r="H3">
        <f>2/5</f>
        <v>0.4</v>
      </c>
      <c r="I3" s="20">
        <v>8</v>
      </c>
      <c r="J3" s="21" t="s">
        <v>17</v>
      </c>
      <c r="K3" s="22" t="s">
        <v>8</v>
      </c>
      <c r="L3" s="22" t="s">
        <v>9</v>
      </c>
      <c r="M3" s="23" t="s">
        <v>10</v>
      </c>
      <c r="N3" s="24" t="s">
        <v>11</v>
      </c>
      <c r="O3" s="24" t="s">
        <v>18</v>
      </c>
      <c r="P3" s="24" t="s">
        <v>12</v>
      </c>
      <c r="Q3" s="24" t="s">
        <v>11</v>
      </c>
      <c r="R3" s="24" t="s">
        <v>19</v>
      </c>
      <c r="S3" s="24" t="s">
        <v>12</v>
      </c>
      <c r="T3" s="24" t="s">
        <v>11</v>
      </c>
      <c r="U3" s="24" t="s">
        <v>20</v>
      </c>
      <c r="V3" s="24" t="s">
        <v>12</v>
      </c>
      <c r="W3" s="24" t="s">
        <v>11</v>
      </c>
      <c r="X3" s="24" t="s">
        <v>18</v>
      </c>
      <c r="Y3" s="24" t="s">
        <v>12</v>
      </c>
      <c r="Z3" s="24" t="s">
        <v>11</v>
      </c>
      <c r="AA3" s="24" t="s">
        <v>19</v>
      </c>
      <c r="AB3" s="24" t="s">
        <v>12</v>
      </c>
      <c r="AC3" s="24" t="s">
        <v>11</v>
      </c>
      <c r="AD3" s="24" t="s">
        <v>20</v>
      </c>
      <c r="AE3" s="24" t="s">
        <v>12</v>
      </c>
      <c r="AF3" s="24" t="s">
        <v>21</v>
      </c>
      <c r="AG3" s="24" t="s">
        <v>18</v>
      </c>
      <c r="AH3" s="24" t="s">
        <v>12</v>
      </c>
      <c r="AI3" s="24" t="s">
        <v>11</v>
      </c>
      <c r="AJ3" s="24" t="s">
        <v>19</v>
      </c>
      <c r="AK3" s="24" t="s">
        <v>12</v>
      </c>
      <c r="AL3" s="24" t="s">
        <v>11</v>
      </c>
      <c r="AM3" s="24" t="s">
        <v>20</v>
      </c>
      <c r="AN3" s="24" t="s">
        <v>12</v>
      </c>
      <c r="AP3" s="10" t="s">
        <v>22</v>
      </c>
      <c r="AQ3" s="11">
        <v>1</v>
      </c>
      <c r="AR3" s="8">
        <v>180</v>
      </c>
      <c r="AS3" s="10" t="s">
        <v>23</v>
      </c>
      <c r="AT3" s="11">
        <v>1</v>
      </c>
      <c r="AU3" s="8">
        <v>150</v>
      </c>
      <c r="AV3" s="10" t="s">
        <v>24</v>
      </c>
      <c r="AW3" s="11">
        <v>1</v>
      </c>
      <c r="AX3" s="8">
        <v>205</v>
      </c>
      <c r="AZ3" s="25" t="s">
        <v>3</v>
      </c>
      <c r="BA3" t="s">
        <v>25</v>
      </c>
      <c r="BB3" t="s">
        <v>26</v>
      </c>
      <c r="BC3" s="8" t="s">
        <v>27</v>
      </c>
      <c r="BD3" s="10" t="s">
        <v>21</v>
      </c>
      <c r="BE3" t="s">
        <v>28</v>
      </c>
      <c r="BF3" s="8" t="s">
        <v>29</v>
      </c>
      <c r="BG3" t="s">
        <v>21</v>
      </c>
      <c r="BH3" t="s">
        <v>19</v>
      </c>
      <c r="BI3" s="8" t="s">
        <v>29</v>
      </c>
      <c r="BJ3" t="s">
        <v>21</v>
      </c>
      <c r="BK3" t="s">
        <v>20</v>
      </c>
      <c r="BL3" s="8" t="s">
        <v>29</v>
      </c>
      <c r="BM3" s="10" t="s">
        <v>21</v>
      </c>
      <c r="BN3" t="s">
        <v>28</v>
      </c>
      <c r="BO3" s="8" t="s">
        <v>29</v>
      </c>
      <c r="BP3" t="s">
        <v>21</v>
      </c>
      <c r="BQ3" t="s">
        <v>19</v>
      </c>
      <c r="BR3" s="8" t="s">
        <v>29</v>
      </c>
      <c r="BS3" t="s">
        <v>21</v>
      </c>
      <c r="BT3" t="s">
        <v>20</v>
      </c>
      <c r="BU3" s="8" t="s">
        <v>29</v>
      </c>
      <c r="BV3" t="s">
        <v>21</v>
      </c>
      <c r="BW3" t="s">
        <v>28</v>
      </c>
      <c r="BX3" s="8" t="s">
        <v>29</v>
      </c>
      <c r="BY3" t="s">
        <v>21</v>
      </c>
      <c r="BZ3" t="s">
        <v>19</v>
      </c>
      <c r="CA3" s="8" t="s">
        <v>29</v>
      </c>
      <c r="CB3" t="s">
        <v>21</v>
      </c>
      <c r="CC3" t="s">
        <v>20</v>
      </c>
      <c r="CD3" s="20" t="s">
        <v>29</v>
      </c>
    </row>
    <row r="4" spans="2:82" ht="17.5" thickBot="1" x14ac:dyDescent="0.45">
      <c r="B4" s="19">
        <v>2</v>
      </c>
      <c r="C4">
        <v>1</v>
      </c>
      <c r="D4">
        <v>-1</v>
      </c>
      <c r="E4" s="20">
        <v>-1</v>
      </c>
      <c r="F4" s="26">
        <v>1</v>
      </c>
      <c r="G4" s="27">
        <v>210</v>
      </c>
      <c r="H4" s="27">
        <v>0.5</v>
      </c>
      <c r="I4" s="27">
        <v>10</v>
      </c>
      <c r="J4" s="28">
        <v>1</v>
      </c>
      <c r="K4" s="29">
        <f>(G$3+G$4)/2+(G$4-G$3)/2*C3</f>
        <v>148.5</v>
      </c>
      <c r="L4" s="29">
        <f t="shared" ref="L4:M18" si="0">(H$3+H$4)/2+(H$4-H$3)/2*D3</f>
        <v>0.4</v>
      </c>
      <c r="M4" s="30">
        <f t="shared" si="0"/>
        <v>8</v>
      </c>
      <c r="N4" s="30" t="s">
        <v>30</v>
      </c>
      <c r="O4" s="24">
        <f>VLOOKUP(N4,$AP$2:$AR$47,3,FALSE)</f>
        <v>255</v>
      </c>
      <c r="P4" s="24">
        <f>VLOOKUP(N4,$AP$2:$AR$47,2,FALSE)</f>
        <v>23</v>
      </c>
      <c r="Q4" s="24" t="s">
        <v>31</v>
      </c>
      <c r="R4" s="24">
        <f>VLOOKUP(Q4,$AP$2:$AR$47,3,FALSE)</f>
        <v>240</v>
      </c>
      <c r="S4" s="24">
        <f>VLOOKUP(Q4,$AP$2:$AR$47,2,FALSE)</f>
        <v>11</v>
      </c>
      <c r="T4" s="31" t="s">
        <v>32</v>
      </c>
      <c r="U4" s="24">
        <f>VLOOKUP(T4,$AP$2:$AR$47,3,FALSE)</f>
        <v>280</v>
      </c>
      <c r="V4" s="24">
        <f>VLOOKUP(T4,$AP$2:$AR$47,2,FALSE)</f>
        <v>10</v>
      </c>
      <c r="W4" s="24" t="str">
        <f>N4</f>
        <v>1--1</v>
      </c>
      <c r="X4" s="24">
        <f>VLOOKUP(W4,$AS$2:$AU$47,3,FALSE)</f>
        <v>300</v>
      </c>
      <c r="Y4" s="24">
        <f>VLOOKUP(W4,$AS$2:$AU$47,2,FALSE)</f>
        <v>24</v>
      </c>
      <c r="Z4" s="24" t="str">
        <f>Q4</f>
        <v>1--2</v>
      </c>
      <c r="AA4" s="24">
        <f>VLOOKUP(Z4,$AS$2:$AU$47,3,FALSE)</f>
        <v>310</v>
      </c>
      <c r="AB4" s="24">
        <f>VLOOKUP(Z4,$AS$2:$AU$47,2,FALSE)</f>
        <v>14</v>
      </c>
      <c r="AC4" s="31" t="str">
        <f>T4</f>
        <v>1--3</v>
      </c>
      <c r="AD4" s="24">
        <f>VLOOKUP(AC4,$AS$2:$AU$47,3,FALSE)</f>
        <v>300</v>
      </c>
      <c r="AE4" s="24">
        <f>VLOOKUP(AC4,$AS$2:$AU$47,2,FALSE)</f>
        <v>19</v>
      </c>
      <c r="AF4" s="24" t="str">
        <f>W4</f>
        <v>1--1</v>
      </c>
      <c r="AG4" s="24">
        <f>VLOOKUP(AF4,$AV$2:$AX$47,3,FALSE)</f>
        <v>285</v>
      </c>
      <c r="AH4" s="24">
        <f>VLOOKUP(AF4,$AV$2:$AX$47,2,FALSE)</f>
        <v>11</v>
      </c>
      <c r="AI4" s="24" t="str">
        <f>Z4</f>
        <v>1--2</v>
      </c>
      <c r="AJ4" s="24">
        <f>VLOOKUP(AI4,$AV$2:$AX$47,3,FALSE)</f>
        <v>300</v>
      </c>
      <c r="AK4" s="24">
        <f>VLOOKUP(AI4,$AV$2:$AX$47,2,FALSE)</f>
        <v>21</v>
      </c>
      <c r="AL4" s="31" t="str">
        <f>AC4</f>
        <v>1--3</v>
      </c>
      <c r="AM4" s="24">
        <f>VLOOKUP(AL4,$AV$2:$AX$47,3,FALSE)</f>
        <v>360</v>
      </c>
      <c r="AN4" s="24">
        <f>VLOOKUP(AL4,$AV$2:$AX$47,2,FALSE)</f>
        <v>4</v>
      </c>
      <c r="AP4" s="10" t="s">
        <v>33</v>
      </c>
      <c r="AQ4" s="11">
        <v>2</v>
      </c>
      <c r="AR4" s="8">
        <v>275</v>
      </c>
      <c r="AS4" s="10" t="s">
        <v>34</v>
      </c>
      <c r="AT4" s="11">
        <v>2</v>
      </c>
      <c r="AU4" s="8">
        <v>155</v>
      </c>
      <c r="AV4" s="10" t="s">
        <v>35</v>
      </c>
      <c r="AW4" s="11">
        <v>2</v>
      </c>
      <c r="AX4" s="8">
        <v>200</v>
      </c>
      <c r="AZ4" s="21">
        <v>1</v>
      </c>
      <c r="BA4" s="22">
        <v>148.5</v>
      </c>
      <c r="BB4" s="22">
        <v>0.4</v>
      </c>
      <c r="BC4" s="23">
        <v>8</v>
      </c>
      <c r="BD4" s="32" t="s">
        <v>36</v>
      </c>
      <c r="BE4" s="22"/>
      <c r="BF4" s="23"/>
      <c r="BG4" s="22"/>
      <c r="BH4" s="22"/>
      <c r="BI4" s="23"/>
      <c r="BJ4" s="22"/>
      <c r="BK4" s="22"/>
      <c r="BL4" s="23"/>
      <c r="BM4" s="32"/>
      <c r="BN4" s="22"/>
      <c r="BO4" s="23"/>
      <c r="BP4" s="22"/>
      <c r="BQ4" s="22"/>
      <c r="BR4" s="23"/>
      <c r="BS4" s="22"/>
      <c r="BT4" s="22"/>
      <c r="BU4" s="23"/>
      <c r="BV4" s="22"/>
      <c r="BW4" s="22"/>
      <c r="BX4" s="23"/>
      <c r="BY4" s="22"/>
      <c r="BZ4" s="22"/>
      <c r="CA4" s="23"/>
      <c r="CB4" s="22"/>
      <c r="CC4" s="22"/>
      <c r="CD4" s="33"/>
    </row>
    <row r="5" spans="2:82" x14ac:dyDescent="0.4">
      <c r="B5" s="19">
        <v>3</v>
      </c>
      <c r="C5">
        <v>-1</v>
      </c>
      <c r="D5">
        <v>1</v>
      </c>
      <c r="E5" s="20">
        <v>-1</v>
      </c>
      <c r="J5" s="28">
        <v>2</v>
      </c>
      <c r="K5" s="29">
        <f t="shared" ref="K5:K18" si="1">(G$3+G$4)/2+(G$4-G$3)/2*C4</f>
        <v>210</v>
      </c>
      <c r="L5" s="29">
        <f t="shared" si="0"/>
        <v>0.4</v>
      </c>
      <c r="M5" s="30">
        <f t="shared" si="0"/>
        <v>8</v>
      </c>
      <c r="N5" s="30" t="s">
        <v>37</v>
      </c>
      <c r="O5" s="24">
        <f t="shared" ref="O5:O18" si="2">VLOOKUP(N5,$AP$2:$AR$47,3,FALSE)</f>
        <v>200</v>
      </c>
      <c r="P5" s="24">
        <f t="shared" ref="P5:P18" si="3">VLOOKUP(N5,$AP$2:$AR$47,2,FALSE)</f>
        <v>17</v>
      </c>
      <c r="Q5" s="24" t="s">
        <v>34</v>
      </c>
      <c r="R5" s="24">
        <f t="shared" ref="R5:R18" si="4">VLOOKUP(Q5,$AP$2:$AR$47,3,FALSE)</f>
        <v>220</v>
      </c>
      <c r="S5" s="24">
        <f t="shared" ref="S5:S18" si="5">VLOOKUP(Q5,$AP$2:$AR$47,2,FALSE)</f>
        <v>15</v>
      </c>
      <c r="T5" s="24" t="s">
        <v>38</v>
      </c>
      <c r="U5" s="24">
        <f t="shared" ref="U5:U18" si="6">VLOOKUP(T5,$AP$2:$AR$47,3,FALSE)</f>
        <v>150</v>
      </c>
      <c r="V5" s="24">
        <f t="shared" ref="V5:V18" si="7">VLOOKUP(T5,$AP$2:$AR$47,2,FALSE)</f>
        <v>12</v>
      </c>
      <c r="W5" s="34" t="str">
        <f t="shared" ref="W5:W18" si="8">N5</f>
        <v>2--1</v>
      </c>
      <c r="X5" s="24">
        <f t="shared" ref="X5:X18" si="9">VLOOKUP(W5,$AS$2:$AU$47,3,FALSE)</f>
        <v>205</v>
      </c>
      <c r="Y5" s="24">
        <f t="shared" ref="Y5:Y18" si="10">VLOOKUP(W5,$AS$2:$AU$47,2,FALSE)</f>
        <v>4</v>
      </c>
      <c r="Z5" s="24" t="str">
        <f t="shared" ref="Z5:Z18" si="11">Q5</f>
        <v>2--2</v>
      </c>
      <c r="AA5" s="24">
        <f t="shared" ref="AA5:AA18" si="12">VLOOKUP(Z5,$AS$2:$AU$47,3,FALSE)</f>
        <v>155</v>
      </c>
      <c r="AB5" s="24">
        <f t="shared" ref="AB5:AB18" si="13">VLOOKUP(Z5,$AS$2:$AU$47,2,FALSE)</f>
        <v>2</v>
      </c>
      <c r="AC5" s="31" t="str">
        <f t="shared" ref="AC5:AC18" si="14">T5</f>
        <v>2--3</v>
      </c>
      <c r="AD5" s="24">
        <f t="shared" ref="AD5:AD18" si="15">VLOOKUP(AC5,$AS$2:$AU$47,3,FALSE)</f>
        <v>165</v>
      </c>
      <c r="AE5" s="24">
        <f t="shared" ref="AE5:AE18" si="16">VLOOKUP(AC5,$AS$2:$AU$47,2,FALSE)</f>
        <v>11</v>
      </c>
      <c r="AF5" s="34" t="str">
        <f t="shared" ref="AF5:AF18" si="17">W5</f>
        <v>2--1</v>
      </c>
      <c r="AG5" s="24">
        <f t="shared" ref="AG5:AG18" si="18">VLOOKUP(AF5,$AV$2:$AX$47,3,FALSE)</f>
        <v>230</v>
      </c>
      <c r="AH5" s="24">
        <f t="shared" ref="AH5:AH18" si="19">VLOOKUP(AF5,$AV$2:$AX$47,2,FALSE)</f>
        <v>15</v>
      </c>
      <c r="AI5" s="24" t="str">
        <f t="shared" ref="AI5:AI18" si="20">Z5</f>
        <v>2--2</v>
      </c>
      <c r="AJ5" s="24">
        <f t="shared" ref="AJ5:AJ18" si="21">VLOOKUP(AI5,$AV$2:$AX$47,3,FALSE)</f>
        <v>200</v>
      </c>
      <c r="AK5" s="24">
        <f t="shared" ref="AK5:AK18" si="22">VLOOKUP(AI5,$AV$2:$AX$47,2,FALSE)</f>
        <v>16</v>
      </c>
      <c r="AL5" s="31" t="str">
        <f t="shared" ref="AL5:AL18" si="23">AC5</f>
        <v>2--3</v>
      </c>
      <c r="AM5" s="24">
        <f t="shared" ref="AM5:AM18" si="24">VLOOKUP(AL5,$AV$2:$AX$47,3,FALSE)</f>
        <v>200</v>
      </c>
      <c r="AN5" s="24">
        <f t="shared" ref="AN5:AN18" si="25">VLOOKUP(AL5,$AV$2:$AX$47,2,FALSE)</f>
        <v>23</v>
      </c>
      <c r="AP5" s="10" t="s">
        <v>39</v>
      </c>
      <c r="AQ5" s="11">
        <v>3</v>
      </c>
      <c r="AR5" s="8">
        <v>160</v>
      </c>
      <c r="AS5" s="10" t="s">
        <v>40</v>
      </c>
      <c r="AT5" s="11">
        <v>3</v>
      </c>
      <c r="AU5" s="8">
        <v>140</v>
      </c>
      <c r="AV5" s="10" t="s">
        <v>39</v>
      </c>
      <c r="AW5" s="11">
        <v>3</v>
      </c>
      <c r="AX5" s="8">
        <v>185</v>
      </c>
      <c r="AZ5" s="35">
        <v>2</v>
      </c>
      <c r="BA5" s="29">
        <v>210</v>
      </c>
      <c r="BB5" s="29">
        <v>0.4</v>
      </c>
      <c r="BC5" s="30">
        <v>8</v>
      </c>
      <c r="BD5" s="28" t="s">
        <v>41</v>
      </c>
      <c r="BE5" s="29"/>
      <c r="BF5" s="30"/>
      <c r="BG5" s="29"/>
      <c r="BH5" s="29"/>
      <c r="BI5" s="30"/>
      <c r="BJ5" s="29"/>
      <c r="BK5" s="29"/>
      <c r="BL5" s="30"/>
      <c r="BM5" s="28"/>
      <c r="BN5" s="29"/>
      <c r="BO5" s="30"/>
      <c r="BP5" s="29"/>
      <c r="BQ5" s="29"/>
      <c r="BR5" s="30"/>
      <c r="BS5" s="29"/>
      <c r="BT5" s="29"/>
      <c r="BU5" s="30"/>
      <c r="BV5" s="29"/>
      <c r="BW5" s="29"/>
      <c r="BX5" s="30"/>
      <c r="BY5" s="29"/>
      <c r="BZ5" s="29"/>
      <c r="CA5" s="30"/>
      <c r="CB5" s="29"/>
      <c r="CC5" s="29"/>
      <c r="CD5" s="36"/>
    </row>
    <row r="6" spans="2:82" x14ac:dyDescent="0.4">
      <c r="B6" s="19">
        <v>4</v>
      </c>
      <c r="C6">
        <v>1</v>
      </c>
      <c r="D6">
        <v>1</v>
      </c>
      <c r="E6" s="20">
        <v>-1</v>
      </c>
      <c r="J6" s="28">
        <v>3</v>
      </c>
      <c r="K6" s="29">
        <f t="shared" si="1"/>
        <v>148.5</v>
      </c>
      <c r="L6" s="29">
        <f t="shared" si="0"/>
        <v>0.5</v>
      </c>
      <c r="M6" s="30">
        <f t="shared" si="0"/>
        <v>8</v>
      </c>
      <c r="N6" s="30" t="s">
        <v>42</v>
      </c>
      <c r="O6" s="24">
        <f t="shared" si="2"/>
        <v>150</v>
      </c>
      <c r="P6" s="24">
        <f t="shared" si="3"/>
        <v>18</v>
      </c>
      <c r="Q6" s="24" t="s">
        <v>43</v>
      </c>
      <c r="R6" s="24">
        <f t="shared" si="4"/>
        <v>190</v>
      </c>
      <c r="S6" s="24">
        <f t="shared" si="5"/>
        <v>24</v>
      </c>
      <c r="T6" s="24" t="s">
        <v>44</v>
      </c>
      <c r="U6" s="24">
        <f t="shared" si="6"/>
        <v>220</v>
      </c>
      <c r="V6" s="24">
        <f t="shared" si="7"/>
        <v>7</v>
      </c>
      <c r="W6" s="34" t="str">
        <f t="shared" si="8"/>
        <v>3--1</v>
      </c>
      <c r="X6" s="24">
        <f t="shared" si="9"/>
        <v>175</v>
      </c>
      <c r="Y6" s="24">
        <f t="shared" si="10"/>
        <v>21</v>
      </c>
      <c r="Z6" s="24" t="str">
        <f t="shared" si="11"/>
        <v>3--2</v>
      </c>
      <c r="AA6" s="24">
        <f t="shared" si="12"/>
        <v>150</v>
      </c>
      <c r="AB6" s="24">
        <f t="shared" si="13"/>
        <v>6</v>
      </c>
      <c r="AC6" s="31" t="str">
        <f t="shared" si="14"/>
        <v>3--3</v>
      </c>
      <c r="AD6" s="24">
        <f t="shared" si="15"/>
        <v>195</v>
      </c>
      <c r="AE6" s="24">
        <f t="shared" si="16"/>
        <v>17</v>
      </c>
      <c r="AF6" s="34" t="str">
        <f t="shared" si="17"/>
        <v>3--1</v>
      </c>
      <c r="AG6" s="24">
        <f t="shared" si="18"/>
        <v>160</v>
      </c>
      <c r="AH6" s="24">
        <f t="shared" si="19"/>
        <v>6</v>
      </c>
      <c r="AI6" s="24" t="str">
        <f t="shared" si="20"/>
        <v>3--2</v>
      </c>
      <c r="AJ6" s="24">
        <f t="shared" si="21"/>
        <v>190</v>
      </c>
      <c r="AK6" s="24">
        <f t="shared" si="22"/>
        <v>5</v>
      </c>
      <c r="AL6" s="31" t="str">
        <f t="shared" si="23"/>
        <v>3--3</v>
      </c>
      <c r="AM6" s="24">
        <f t="shared" si="24"/>
        <v>205</v>
      </c>
      <c r="AN6" s="24">
        <f t="shared" si="25"/>
        <v>20</v>
      </c>
      <c r="AP6" s="10" t="s">
        <v>45</v>
      </c>
      <c r="AQ6" s="11">
        <v>4</v>
      </c>
      <c r="AR6" s="8">
        <v>170</v>
      </c>
      <c r="AS6" s="10" t="s">
        <v>37</v>
      </c>
      <c r="AT6" s="11">
        <v>4</v>
      </c>
      <c r="AU6" s="8">
        <v>205</v>
      </c>
      <c r="AV6" s="10" t="s">
        <v>46</v>
      </c>
      <c r="AW6" s="11">
        <v>4</v>
      </c>
      <c r="AX6" s="8">
        <v>360</v>
      </c>
      <c r="AZ6" s="35">
        <v>3</v>
      </c>
      <c r="BA6" s="29">
        <v>148.5</v>
      </c>
      <c r="BB6" s="29">
        <v>0.5</v>
      </c>
      <c r="BC6" s="30">
        <v>8</v>
      </c>
      <c r="BD6" s="28" t="s">
        <v>47</v>
      </c>
      <c r="BE6" s="29"/>
      <c r="BF6" s="30"/>
      <c r="BG6" s="29"/>
      <c r="BH6" s="29"/>
      <c r="BI6" s="30"/>
      <c r="BJ6" s="29"/>
      <c r="BK6" s="29"/>
      <c r="BL6" s="30"/>
      <c r="BM6" s="28"/>
      <c r="BN6" s="29"/>
      <c r="BO6" s="30"/>
      <c r="BP6" s="29"/>
      <c r="BQ6" s="29"/>
      <c r="BR6" s="30"/>
      <c r="BS6" s="29"/>
      <c r="BT6" s="29"/>
      <c r="BU6" s="30"/>
      <c r="BV6" s="29"/>
      <c r="BW6" s="29"/>
      <c r="BX6" s="30"/>
      <c r="BY6" s="29"/>
      <c r="BZ6" s="29"/>
      <c r="CA6" s="30"/>
      <c r="CB6" s="29"/>
      <c r="CC6" s="29"/>
      <c r="CD6" s="36"/>
    </row>
    <row r="7" spans="2:82" x14ac:dyDescent="0.4">
      <c r="B7" s="19">
        <v>5</v>
      </c>
      <c r="C7">
        <v>-1</v>
      </c>
      <c r="D7">
        <v>-1</v>
      </c>
      <c r="E7" s="20">
        <v>1</v>
      </c>
      <c r="J7" s="28">
        <v>4</v>
      </c>
      <c r="K7" s="29">
        <f t="shared" si="1"/>
        <v>210</v>
      </c>
      <c r="L7" s="29">
        <f t="shared" si="0"/>
        <v>0.5</v>
      </c>
      <c r="M7" s="30">
        <f t="shared" si="0"/>
        <v>8</v>
      </c>
      <c r="N7" s="30" t="s">
        <v>45</v>
      </c>
      <c r="O7" s="24">
        <f t="shared" si="2"/>
        <v>170</v>
      </c>
      <c r="P7" s="24">
        <f t="shared" si="3"/>
        <v>4</v>
      </c>
      <c r="Q7" s="24" t="s">
        <v>48</v>
      </c>
      <c r="R7" s="24">
        <f t="shared" si="4"/>
        <v>160</v>
      </c>
      <c r="S7" s="24">
        <f t="shared" si="5"/>
        <v>3</v>
      </c>
      <c r="T7" s="24" t="s">
        <v>35</v>
      </c>
      <c r="U7" s="24">
        <f t="shared" si="6"/>
        <v>150</v>
      </c>
      <c r="V7" s="24">
        <f t="shared" si="7"/>
        <v>9</v>
      </c>
      <c r="W7" s="34" t="str">
        <f t="shared" si="8"/>
        <v>4--1</v>
      </c>
      <c r="X7" s="24">
        <f t="shared" si="9"/>
        <v>210</v>
      </c>
      <c r="Y7" s="24">
        <f t="shared" si="10"/>
        <v>23</v>
      </c>
      <c r="Z7" s="24" t="str">
        <f t="shared" si="11"/>
        <v>4--2</v>
      </c>
      <c r="AA7" s="24">
        <f t="shared" si="12"/>
        <v>170</v>
      </c>
      <c r="AB7" s="24">
        <f t="shared" si="13"/>
        <v>12</v>
      </c>
      <c r="AC7" s="31" t="str">
        <f t="shared" si="14"/>
        <v>4--3</v>
      </c>
      <c r="AD7" s="24">
        <f t="shared" si="15"/>
        <v>155</v>
      </c>
      <c r="AE7" s="24">
        <f t="shared" si="16"/>
        <v>9</v>
      </c>
      <c r="AF7" s="34" t="str">
        <f t="shared" si="17"/>
        <v>4--1</v>
      </c>
      <c r="AG7" s="24">
        <f t="shared" si="18"/>
        <v>160</v>
      </c>
      <c r="AH7" s="24">
        <f t="shared" si="19"/>
        <v>24</v>
      </c>
      <c r="AI7" s="24" t="str">
        <f t="shared" si="20"/>
        <v>4--2</v>
      </c>
      <c r="AJ7" s="24">
        <f t="shared" si="21"/>
        <v>185</v>
      </c>
      <c r="AK7" s="24">
        <f t="shared" si="22"/>
        <v>3</v>
      </c>
      <c r="AL7" s="31" t="str">
        <f t="shared" si="23"/>
        <v>4--3</v>
      </c>
      <c r="AM7" s="24">
        <f t="shared" si="24"/>
        <v>200</v>
      </c>
      <c r="AN7" s="24">
        <f t="shared" si="25"/>
        <v>2</v>
      </c>
      <c r="AP7" s="10" t="s">
        <v>49</v>
      </c>
      <c r="AQ7" s="11">
        <v>5</v>
      </c>
      <c r="AR7" s="8">
        <v>200</v>
      </c>
      <c r="AS7" s="37" t="s">
        <v>50</v>
      </c>
      <c r="AT7" s="11">
        <v>5</v>
      </c>
      <c r="AU7" s="8">
        <v>210</v>
      </c>
      <c r="AV7" s="10" t="s">
        <v>51</v>
      </c>
      <c r="AW7" s="11">
        <v>5</v>
      </c>
      <c r="AX7" s="8">
        <v>190</v>
      </c>
      <c r="AZ7" s="35">
        <v>4</v>
      </c>
      <c r="BA7" s="29">
        <v>210</v>
      </c>
      <c r="BB7" s="29">
        <v>0.5</v>
      </c>
      <c r="BC7" s="30">
        <v>8</v>
      </c>
      <c r="BD7" s="28" t="s">
        <v>52</v>
      </c>
      <c r="BE7" s="29"/>
      <c r="BF7" s="30"/>
      <c r="BG7" s="29"/>
      <c r="BH7" s="29"/>
      <c r="BI7" s="30"/>
      <c r="BJ7" s="29"/>
      <c r="BK7" s="29"/>
      <c r="BL7" s="30"/>
      <c r="BM7" s="28"/>
      <c r="BN7" s="29"/>
      <c r="BO7" s="30"/>
      <c r="BP7" s="29"/>
      <c r="BQ7" s="29"/>
      <c r="BR7" s="30"/>
      <c r="BS7" s="29"/>
      <c r="BT7" s="29"/>
      <c r="BU7" s="30"/>
      <c r="BV7" s="29"/>
      <c r="BW7" s="29"/>
      <c r="BX7" s="30"/>
      <c r="BY7" s="29"/>
      <c r="BZ7" s="29"/>
      <c r="CA7" s="30"/>
      <c r="CB7" s="29"/>
      <c r="CC7" s="29"/>
      <c r="CD7" s="36"/>
    </row>
    <row r="8" spans="2:82" x14ac:dyDescent="0.4">
      <c r="B8" s="19">
        <v>6</v>
      </c>
      <c r="C8">
        <v>1</v>
      </c>
      <c r="D8">
        <v>-1</v>
      </c>
      <c r="E8" s="20">
        <v>1</v>
      </c>
      <c r="J8" s="28">
        <v>5</v>
      </c>
      <c r="K8" s="29">
        <f t="shared" si="1"/>
        <v>148.5</v>
      </c>
      <c r="L8" s="29">
        <f t="shared" si="0"/>
        <v>0.4</v>
      </c>
      <c r="M8" s="30">
        <f t="shared" si="0"/>
        <v>10</v>
      </c>
      <c r="N8" s="30" t="s">
        <v>53</v>
      </c>
      <c r="O8" s="24">
        <f t="shared" si="2"/>
        <v>300</v>
      </c>
      <c r="P8" s="24">
        <f t="shared" si="3"/>
        <v>21</v>
      </c>
      <c r="Q8" s="24" t="s">
        <v>54</v>
      </c>
      <c r="R8" s="24">
        <f t="shared" si="4"/>
        <v>230</v>
      </c>
      <c r="S8" s="24">
        <f t="shared" si="5"/>
        <v>13</v>
      </c>
      <c r="T8" s="24" t="s">
        <v>55</v>
      </c>
      <c r="U8" s="24">
        <f t="shared" si="6"/>
        <v>275</v>
      </c>
      <c r="V8" s="24">
        <f t="shared" si="7"/>
        <v>2</v>
      </c>
      <c r="W8" s="34" t="str">
        <f t="shared" si="8"/>
        <v>5--1</v>
      </c>
      <c r="X8" s="24">
        <f t="shared" si="9"/>
        <v>290</v>
      </c>
      <c r="Y8" s="24">
        <f t="shared" si="10"/>
        <v>10</v>
      </c>
      <c r="Z8" s="24" t="str">
        <f t="shared" si="11"/>
        <v>5--2</v>
      </c>
      <c r="AA8" s="24">
        <f t="shared" si="12"/>
        <v>285</v>
      </c>
      <c r="AB8" s="24">
        <f t="shared" si="13"/>
        <v>18</v>
      </c>
      <c r="AC8" s="31" t="str">
        <f t="shared" si="14"/>
        <v>5--3</v>
      </c>
      <c r="AD8" s="24">
        <f t="shared" si="15"/>
        <v>295</v>
      </c>
      <c r="AE8" s="24">
        <f t="shared" si="16"/>
        <v>16</v>
      </c>
      <c r="AF8" s="34" t="str">
        <f t="shared" si="17"/>
        <v>5--1</v>
      </c>
      <c r="AG8" s="24">
        <f t="shared" si="18"/>
        <v>345</v>
      </c>
      <c r="AH8" s="24">
        <f t="shared" si="19"/>
        <v>22</v>
      </c>
      <c r="AI8" s="24" t="str">
        <f t="shared" si="20"/>
        <v>5--2</v>
      </c>
      <c r="AJ8" s="24">
        <f t="shared" si="21"/>
        <v>270</v>
      </c>
      <c r="AK8" s="24">
        <f t="shared" si="22"/>
        <v>7</v>
      </c>
      <c r="AL8" s="31" t="str">
        <f t="shared" si="23"/>
        <v>5--3</v>
      </c>
      <c r="AM8" s="24">
        <f t="shared" si="24"/>
        <v>385</v>
      </c>
      <c r="AN8" s="24">
        <f t="shared" si="25"/>
        <v>12</v>
      </c>
      <c r="AP8" s="10" t="s">
        <v>56</v>
      </c>
      <c r="AQ8" s="11">
        <v>6</v>
      </c>
      <c r="AR8" s="8">
        <v>200</v>
      </c>
      <c r="AS8" s="10" t="s">
        <v>43</v>
      </c>
      <c r="AT8" s="11">
        <v>6</v>
      </c>
      <c r="AU8" s="8">
        <v>150</v>
      </c>
      <c r="AV8" s="10" t="s">
        <v>47</v>
      </c>
      <c r="AW8" s="11">
        <v>6</v>
      </c>
      <c r="AX8" s="8">
        <v>160</v>
      </c>
      <c r="AZ8" s="35">
        <v>5</v>
      </c>
      <c r="BA8" s="29">
        <v>148.5</v>
      </c>
      <c r="BB8" s="29">
        <v>0.4</v>
      </c>
      <c r="BC8" s="30">
        <v>10</v>
      </c>
      <c r="BD8" s="28" t="s">
        <v>57</v>
      </c>
      <c r="BE8" s="29"/>
      <c r="BF8" s="30"/>
      <c r="BG8" s="29"/>
      <c r="BH8" s="29"/>
      <c r="BI8" s="30"/>
      <c r="BJ8" s="29"/>
      <c r="BK8" s="29"/>
      <c r="BL8" s="30"/>
      <c r="BM8" s="28"/>
      <c r="BN8" s="29"/>
      <c r="BO8" s="30"/>
      <c r="BP8" s="29"/>
      <c r="BQ8" s="29"/>
      <c r="BR8" s="30"/>
      <c r="BS8" s="29"/>
      <c r="BT8" s="29"/>
      <c r="BU8" s="30"/>
      <c r="BV8" s="29"/>
      <c r="BW8" s="29"/>
      <c r="BX8" s="30"/>
      <c r="BY8" s="29"/>
      <c r="BZ8" s="29"/>
      <c r="CA8" s="30"/>
      <c r="CB8" s="29"/>
      <c r="CC8" s="29"/>
      <c r="CD8" s="36"/>
    </row>
    <row r="9" spans="2:82" x14ac:dyDescent="0.4">
      <c r="B9" s="19">
        <v>7</v>
      </c>
      <c r="C9">
        <v>-1</v>
      </c>
      <c r="D9">
        <v>1</v>
      </c>
      <c r="E9" s="20">
        <v>1</v>
      </c>
      <c r="J9" s="28">
        <v>6</v>
      </c>
      <c r="K9" s="29">
        <f t="shared" si="1"/>
        <v>210</v>
      </c>
      <c r="L9" s="29">
        <f t="shared" si="0"/>
        <v>0.4</v>
      </c>
      <c r="M9" s="30">
        <f t="shared" si="0"/>
        <v>10</v>
      </c>
      <c r="N9" s="30" t="s">
        <v>58</v>
      </c>
      <c r="O9" s="24">
        <f t="shared" si="2"/>
        <v>140</v>
      </c>
      <c r="P9" s="24">
        <f t="shared" si="3"/>
        <v>16</v>
      </c>
      <c r="Q9" s="24" t="s">
        <v>23</v>
      </c>
      <c r="R9" s="24">
        <f t="shared" si="4"/>
        <v>200</v>
      </c>
      <c r="S9" s="24">
        <f t="shared" si="5"/>
        <v>6</v>
      </c>
      <c r="T9" s="24" t="s">
        <v>59</v>
      </c>
      <c r="U9" s="24">
        <f t="shared" si="6"/>
        <v>145</v>
      </c>
      <c r="V9" s="24">
        <f t="shared" si="7"/>
        <v>20</v>
      </c>
      <c r="W9" s="34" t="str">
        <f t="shared" si="8"/>
        <v>6--1</v>
      </c>
      <c r="X9" s="24">
        <f t="shared" si="9"/>
        <v>150</v>
      </c>
      <c r="Y9" s="24">
        <f t="shared" si="10"/>
        <v>7</v>
      </c>
      <c r="Z9" s="24" t="str">
        <f t="shared" si="11"/>
        <v>6--2</v>
      </c>
      <c r="AA9" s="24">
        <f t="shared" si="12"/>
        <v>150</v>
      </c>
      <c r="AB9" s="24">
        <f t="shared" si="13"/>
        <v>1</v>
      </c>
      <c r="AC9" s="31" t="str">
        <f t="shared" si="14"/>
        <v>6--3</v>
      </c>
      <c r="AD9" s="24">
        <f t="shared" si="15"/>
        <v>140</v>
      </c>
      <c r="AE9" s="24">
        <f t="shared" si="16"/>
        <v>3</v>
      </c>
      <c r="AF9" s="34" t="str">
        <f t="shared" si="17"/>
        <v>6--1</v>
      </c>
      <c r="AG9" s="24">
        <f t="shared" si="18"/>
        <v>145</v>
      </c>
      <c r="AH9" s="24">
        <f t="shared" si="19"/>
        <v>18</v>
      </c>
      <c r="AI9" s="24" t="str">
        <f t="shared" si="20"/>
        <v>6--2</v>
      </c>
      <c r="AJ9" s="24">
        <f t="shared" si="21"/>
        <v>185</v>
      </c>
      <c r="AK9" s="24">
        <f t="shared" si="22"/>
        <v>17</v>
      </c>
      <c r="AL9" s="31" t="str">
        <f t="shared" si="23"/>
        <v>6--3</v>
      </c>
      <c r="AM9" s="24">
        <f t="shared" si="24"/>
        <v>135</v>
      </c>
      <c r="AN9" s="24">
        <f t="shared" si="25"/>
        <v>10</v>
      </c>
      <c r="AP9" s="10" t="s">
        <v>44</v>
      </c>
      <c r="AQ9" s="11">
        <v>7</v>
      </c>
      <c r="AR9" s="8">
        <v>220</v>
      </c>
      <c r="AS9" s="10" t="s">
        <v>60</v>
      </c>
      <c r="AT9" s="11">
        <v>7</v>
      </c>
      <c r="AU9" s="8">
        <v>150</v>
      </c>
      <c r="AV9" s="10" t="s">
        <v>61</v>
      </c>
      <c r="AW9" s="11">
        <v>7</v>
      </c>
      <c r="AX9" s="8">
        <v>270</v>
      </c>
      <c r="AZ9" s="35">
        <v>6</v>
      </c>
      <c r="BA9" s="29">
        <v>210</v>
      </c>
      <c r="BB9" s="29">
        <v>0.4</v>
      </c>
      <c r="BC9" s="30">
        <v>10</v>
      </c>
      <c r="BD9" s="28" t="s">
        <v>60</v>
      </c>
      <c r="BE9" s="29"/>
      <c r="BF9" s="30"/>
      <c r="BG9" s="29"/>
      <c r="BH9" s="29"/>
      <c r="BI9" s="30"/>
      <c r="BJ9" s="29"/>
      <c r="BK9" s="29"/>
      <c r="BL9" s="30"/>
      <c r="BM9" s="28"/>
      <c r="BN9" s="29"/>
      <c r="BO9" s="30"/>
      <c r="BP9" s="29"/>
      <c r="BQ9" s="29"/>
      <c r="BR9" s="30"/>
      <c r="BS9" s="29"/>
      <c r="BT9" s="29"/>
      <c r="BU9" s="30"/>
      <c r="BV9" s="29"/>
      <c r="BW9" s="29"/>
      <c r="BX9" s="30"/>
      <c r="BY9" s="29"/>
      <c r="BZ9" s="29"/>
      <c r="CA9" s="30"/>
      <c r="CB9" s="29"/>
      <c r="CC9" s="29"/>
      <c r="CD9" s="36"/>
    </row>
    <row r="10" spans="2:82" x14ac:dyDescent="0.4">
      <c r="B10" s="19">
        <v>8</v>
      </c>
      <c r="C10">
        <v>1</v>
      </c>
      <c r="D10">
        <v>1</v>
      </c>
      <c r="E10" s="20">
        <v>1</v>
      </c>
      <c r="F10" s="38"/>
      <c r="G10" s="38" t="s">
        <v>62</v>
      </c>
      <c r="H10" s="38" t="s">
        <v>63</v>
      </c>
      <c r="I10" s="39" t="s">
        <v>64</v>
      </c>
      <c r="J10" s="28">
        <v>7</v>
      </c>
      <c r="K10" s="29">
        <f t="shared" si="1"/>
        <v>148.5</v>
      </c>
      <c r="L10" s="29">
        <f t="shared" si="0"/>
        <v>0.5</v>
      </c>
      <c r="M10" s="30">
        <f t="shared" si="0"/>
        <v>10</v>
      </c>
      <c r="N10" s="30" t="s">
        <v>65</v>
      </c>
      <c r="O10" s="24">
        <f t="shared" si="2"/>
        <v>175</v>
      </c>
      <c r="P10" s="24">
        <f t="shared" si="3"/>
        <v>22</v>
      </c>
      <c r="Q10" s="24" t="s">
        <v>66</v>
      </c>
      <c r="R10" s="24">
        <f t="shared" si="4"/>
        <v>230</v>
      </c>
      <c r="S10" s="24">
        <f t="shared" si="5"/>
        <v>14</v>
      </c>
      <c r="T10" s="24" t="s">
        <v>67</v>
      </c>
      <c r="U10" s="24">
        <f t="shared" si="6"/>
        <v>245</v>
      </c>
      <c r="V10" s="24">
        <f t="shared" si="7"/>
        <v>19</v>
      </c>
      <c r="W10" s="34" t="str">
        <f t="shared" si="8"/>
        <v>7--1</v>
      </c>
      <c r="X10" s="24">
        <f t="shared" si="9"/>
        <v>210</v>
      </c>
      <c r="Y10" s="24">
        <f t="shared" si="10"/>
        <v>8</v>
      </c>
      <c r="Z10" s="24" t="str">
        <f t="shared" si="11"/>
        <v>7--2</v>
      </c>
      <c r="AA10" s="24">
        <f t="shared" si="12"/>
        <v>210</v>
      </c>
      <c r="AB10" s="24">
        <f t="shared" si="13"/>
        <v>13</v>
      </c>
      <c r="AC10" s="31" t="str">
        <f t="shared" si="14"/>
        <v>7--3</v>
      </c>
      <c r="AD10" s="24">
        <f t="shared" si="15"/>
        <v>210</v>
      </c>
      <c r="AE10" s="24">
        <f t="shared" si="16"/>
        <v>5</v>
      </c>
      <c r="AF10" s="34" t="str">
        <f t="shared" si="17"/>
        <v>7--1</v>
      </c>
      <c r="AG10" s="24">
        <f t="shared" si="18"/>
        <v>230</v>
      </c>
      <c r="AH10" s="24">
        <f t="shared" si="19"/>
        <v>9</v>
      </c>
      <c r="AI10" s="24" t="str">
        <f t="shared" si="20"/>
        <v>7--2</v>
      </c>
      <c r="AJ10" s="24">
        <f t="shared" si="21"/>
        <v>245</v>
      </c>
      <c r="AK10" s="24">
        <f t="shared" si="22"/>
        <v>13</v>
      </c>
      <c r="AL10" s="31" t="str">
        <f t="shared" si="23"/>
        <v>7--3</v>
      </c>
      <c r="AM10" s="24">
        <f t="shared" si="24"/>
        <v>275</v>
      </c>
      <c r="AN10" s="24">
        <f t="shared" si="25"/>
        <v>19</v>
      </c>
      <c r="AP10" s="10" t="s">
        <v>24</v>
      </c>
      <c r="AQ10" s="11">
        <v>8</v>
      </c>
      <c r="AR10" s="8">
        <v>200</v>
      </c>
      <c r="AS10" s="10" t="s">
        <v>68</v>
      </c>
      <c r="AT10" s="11">
        <v>8</v>
      </c>
      <c r="AU10" s="8">
        <v>210</v>
      </c>
      <c r="AV10" s="10" t="s">
        <v>69</v>
      </c>
      <c r="AW10" s="11">
        <v>8</v>
      </c>
      <c r="AX10" s="8">
        <v>205</v>
      </c>
      <c r="AZ10" s="35">
        <v>7</v>
      </c>
      <c r="BA10" s="29">
        <v>148.5</v>
      </c>
      <c r="BB10" s="29">
        <v>0.5</v>
      </c>
      <c r="BC10" s="30">
        <v>10</v>
      </c>
      <c r="BD10" s="28" t="s">
        <v>68</v>
      </c>
      <c r="BE10" s="29"/>
      <c r="BF10" s="30"/>
      <c r="BG10" s="29"/>
      <c r="BH10" s="29"/>
      <c r="BI10" s="30"/>
      <c r="BJ10" s="29"/>
      <c r="BK10" s="29"/>
      <c r="BL10" s="30"/>
      <c r="BM10" s="28"/>
      <c r="BN10" s="29"/>
      <c r="BO10" s="30"/>
      <c r="BP10" s="29"/>
      <c r="BQ10" s="29"/>
      <c r="BR10" s="30"/>
      <c r="BS10" s="29"/>
      <c r="BT10" s="29"/>
      <c r="BU10" s="30"/>
      <c r="BV10" s="29"/>
      <c r="BW10" s="29"/>
      <c r="BX10" s="30"/>
      <c r="BY10" s="29"/>
      <c r="BZ10" s="29"/>
      <c r="CA10" s="30"/>
      <c r="CB10" s="29"/>
      <c r="CC10" s="29"/>
      <c r="CD10" s="36"/>
    </row>
    <row r="11" spans="2:82" ht="17.5" thickBot="1" x14ac:dyDescent="0.45">
      <c r="B11" s="40">
        <v>9</v>
      </c>
      <c r="C11" s="38">
        <v>-1.6819999999999999</v>
      </c>
      <c r="D11" s="38">
        <v>0</v>
      </c>
      <c r="E11" s="41">
        <v>0</v>
      </c>
      <c r="F11">
        <v>1</v>
      </c>
      <c r="G11">
        <f>K12</f>
        <v>127.52850000000001</v>
      </c>
      <c r="H11">
        <f>L12*K12</f>
        <v>57.387825000000007</v>
      </c>
      <c r="I11" s="8">
        <f>M12</f>
        <v>9</v>
      </c>
      <c r="J11" s="42">
        <v>8</v>
      </c>
      <c r="K11" s="43">
        <f t="shared" si="1"/>
        <v>210</v>
      </c>
      <c r="L11" s="43">
        <f t="shared" si="0"/>
        <v>0.5</v>
      </c>
      <c r="M11" s="44">
        <f t="shared" si="0"/>
        <v>10</v>
      </c>
      <c r="N11" s="44" t="s">
        <v>22</v>
      </c>
      <c r="O11" s="45">
        <f t="shared" si="2"/>
        <v>180</v>
      </c>
      <c r="P11" s="45">
        <f t="shared" si="3"/>
        <v>1</v>
      </c>
      <c r="Q11" s="45" t="s">
        <v>49</v>
      </c>
      <c r="R11" s="45">
        <f t="shared" si="4"/>
        <v>200</v>
      </c>
      <c r="S11" s="45">
        <f t="shared" si="5"/>
        <v>5</v>
      </c>
      <c r="T11" s="45" t="s">
        <v>24</v>
      </c>
      <c r="U11" s="45">
        <f t="shared" si="6"/>
        <v>200</v>
      </c>
      <c r="V11" s="45">
        <f t="shared" si="7"/>
        <v>8</v>
      </c>
      <c r="W11" s="46" t="str">
        <f t="shared" si="8"/>
        <v>8--1</v>
      </c>
      <c r="X11" s="45">
        <f t="shared" si="9"/>
        <v>175</v>
      </c>
      <c r="Y11" s="45">
        <f t="shared" si="10"/>
        <v>20</v>
      </c>
      <c r="Z11" s="45" t="str">
        <f t="shared" si="11"/>
        <v>8--2</v>
      </c>
      <c r="AA11" s="45">
        <f t="shared" si="12"/>
        <v>250</v>
      </c>
      <c r="AB11" s="45">
        <f t="shared" si="13"/>
        <v>15</v>
      </c>
      <c r="AC11" s="47" t="str">
        <f t="shared" si="14"/>
        <v>8--3</v>
      </c>
      <c r="AD11" s="45">
        <f t="shared" si="15"/>
        <v>175</v>
      </c>
      <c r="AE11" s="45">
        <f t="shared" si="16"/>
        <v>22</v>
      </c>
      <c r="AF11" s="46" t="str">
        <f t="shared" si="17"/>
        <v>8--1</v>
      </c>
      <c r="AG11" s="45">
        <f t="shared" si="18"/>
        <v>205</v>
      </c>
      <c r="AH11" s="45">
        <f t="shared" si="19"/>
        <v>8</v>
      </c>
      <c r="AI11" s="45" t="str">
        <f t="shared" si="20"/>
        <v>8--2</v>
      </c>
      <c r="AJ11" s="45">
        <f t="shared" si="21"/>
        <v>205</v>
      </c>
      <c r="AK11" s="45">
        <f t="shared" si="22"/>
        <v>14</v>
      </c>
      <c r="AL11" s="47" t="str">
        <f t="shared" si="23"/>
        <v>8--3</v>
      </c>
      <c r="AM11" s="45">
        <f t="shared" si="24"/>
        <v>205</v>
      </c>
      <c r="AN11" s="45">
        <f t="shared" si="25"/>
        <v>1</v>
      </c>
      <c r="AP11" s="37" t="s">
        <v>35</v>
      </c>
      <c r="AQ11" s="11">
        <v>9</v>
      </c>
      <c r="AR11" s="8">
        <v>150</v>
      </c>
      <c r="AS11" s="10" t="s">
        <v>70</v>
      </c>
      <c r="AT11" s="11">
        <v>9</v>
      </c>
      <c r="AU11" s="8">
        <v>155</v>
      </c>
      <c r="AV11" s="10" t="s">
        <v>65</v>
      </c>
      <c r="AW11" s="11">
        <v>9</v>
      </c>
      <c r="AX11" s="8">
        <v>230</v>
      </c>
      <c r="AZ11" s="48">
        <v>8</v>
      </c>
      <c r="BA11" s="27">
        <v>210</v>
      </c>
      <c r="BB11" s="27">
        <v>0.5</v>
      </c>
      <c r="BC11" s="26">
        <v>10</v>
      </c>
      <c r="BD11" s="49" t="s">
        <v>69</v>
      </c>
      <c r="BE11" s="27"/>
      <c r="BF11" s="26"/>
      <c r="BG11" s="27"/>
      <c r="BH11" s="27"/>
      <c r="BI11" s="26"/>
      <c r="BJ11" s="27"/>
      <c r="BK11" s="27"/>
      <c r="BL11" s="26"/>
      <c r="BM11" s="49"/>
      <c r="BN11" s="27"/>
      <c r="BO11" s="26"/>
      <c r="BP11" s="27"/>
      <c r="BQ11" s="27"/>
      <c r="BR11" s="26"/>
      <c r="BS11" s="27"/>
      <c r="BT11" s="27"/>
      <c r="BU11" s="26"/>
      <c r="BV11" s="27"/>
      <c r="BW11" s="27"/>
      <c r="BX11" s="26"/>
      <c r="BY11" s="27"/>
      <c r="BZ11" s="27"/>
      <c r="CA11" s="26"/>
      <c r="CB11" s="27"/>
      <c r="CC11" s="27"/>
      <c r="CD11" s="50"/>
    </row>
    <row r="12" spans="2:82" x14ac:dyDescent="0.4">
      <c r="B12" s="19">
        <v>10</v>
      </c>
      <c r="C12">
        <v>1.6819999999999999</v>
      </c>
      <c r="D12">
        <v>0</v>
      </c>
      <c r="E12" s="20">
        <v>0</v>
      </c>
      <c r="F12">
        <v>2</v>
      </c>
      <c r="G12">
        <f>K13</f>
        <v>230.97149999999999</v>
      </c>
      <c r="H12">
        <f>L13*K13</f>
        <v>103.937175</v>
      </c>
      <c r="I12" s="8">
        <f>M13</f>
        <v>9</v>
      </c>
      <c r="J12" s="32">
        <v>9</v>
      </c>
      <c r="K12" s="22">
        <f t="shared" si="1"/>
        <v>127.52850000000001</v>
      </c>
      <c r="L12" s="22">
        <f t="shared" si="0"/>
        <v>0.45</v>
      </c>
      <c r="M12" s="23">
        <f t="shared" si="0"/>
        <v>9</v>
      </c>
      <c r="N12" s="23" t="s">
        <v>71</v>
      </c>
      <c r="O12" s="51">
        <f t="shared" si="2"/>
        <v>210</v>
      </c>
      <c r="P12" s="51">
        <f t="shared" si="3"/>
        <v>37</v>
      </c>
      <c r="Q12" s="51" t="s">
        <v>72</v>
      </c>
      <c r="R12" s="51">
        <f t="shared" si="4"/>
        <v>145</v>
      </c>
      <c r="S12" s="51">
        <f t="shared" si="5"/>
        <v>31</v>
      </c>
      <c r="T12" s="51" t="s">
        <v>73</v>
      </c>
      <c r="U12" s="51">
        <f t="shared" si="6"/>
        <v>165</v>
      </c>
      <c r="V12" s="51">
        <f t="shared" si="7"/>
        <v>35</v>
      </c>
      <c r="W12" s="52" t="str">
        <f t="shared" si="8"/>
        <v>9--1</v>
      </c>
      <c r="X12" s="51">
        <f t="shared" si="9"/>
        <v>220</v>
      </c>
      <c r="Y12" s="51">
        <f t="shared" si="10"/>
        <v>45</v>
      </c>
      <c r="Z12" s="51" t="str">
        <f t="shared" si="11"/>
        <v>9--2</v>
      </c>
      <c r="AA12" s="51">
        <f t="shared" si="12"/>
        <v>160</v>
      </c>
      <c r="AB12" s="51">
        <f t="shared" si="13"/>
        <v>29</v>
      </c>
      <c r="AC12" s="53" t="str">
        <f t="shared" si="14"/>
        <v>9--3</v>
      </c>
      <c r="AD12" s="51">
        <f t="shared" si="15"/>
        <v>175</v>
      </c>
      <c r="AE12" s="51">
        <f t="shared" si="16"/>
        <v>39</v>
      </c>
      <c r="AF12" s="52" t="str">
        <f t="shared" si="17"/>
        <v>9--1</v>
      </c>
      <c r="AG12" s="51">
        <f t="shared" si="18"/>
        <v>215</v>
      </c>
      <c r="AH12" s="51">
        <f t="shared" si="19"/>
        <v>31</v>
      </c>
      <c r="AI12" s="51" t="str">
        <f t="shared" si="20"/>
        <v>9--2</v>
      </c>
      <c r="AJ12" s="51">
        <f t="shared" si="21"/>
        <v>150</v>
      </c>
      <c r="AK12" s="51">
        <f t="shared" si="22"/>
        <v>43</v>
      </c>
      <c r="AL12" s="53" t="str">
        <f t="shared" si="23"/>
        <v>9--3</v>
      </c>
      <c r="AM12" s="51">
        <f t="shared" si="24"/>
        <v>175</v>
      </c>
      <c r="AN12" s="51">
        <f t="shared" si="25"/>
        <v>39</v>
      </c>
      <c r="AP12" s="10" t="s">
        <v>32</v>
      </c>
      <c r="AQ12" s="11">
        <v>10</v>
      </c>
      <c r="AR12" s="8">
        <v>280</v>
      </c>
      <c r="AS12" s="10" t="s">
        <v>53</v>
      </c>
      <c r="AT12" s="11">
        <v>10</v>
      </c>
      <c r="AU12" s="8">
        <v>290</v>
      </c>
      <c r="AV12" s="10" t="s">
        <v>40</v>
      </c>
      <c r="AW12" s="11">
        <v>10</v>
      </c>
      <c r="AX12" s="8">
        <v>135</v>
      </c>
      <c r="AZ12">
        <v>9</v>
      </c>
      <c r="BA12">
        <v>135.76293295702732</v>
      </c>
      <c r="BB12">
        <v>0.45</v>
      </c>
      <c r="BC12" s="8">
        <v>9</v>
      </c>
      <c r="BD12" s="10" t="s">
        <v>74</v>
      </c>
      <c r="BF12" s="8"/>
      <c r="BI12" s="8"/>
      <c r="BL12" s="8"/>
      <c r="BM12" s="10"/>
      <c r="BO12" s="8"/>
      <c r="BR12" s="8"/>
      <c r="BU12" s="8"/>
      <c r="BX12" s="8"/>
      <c r="CA12" s="8"/>
    </row>
    <row r="13" spans="2:82" x14ac:dyDescent="0.4">
      <c r="B13" s="19">
        <v>11</v>
      </c>
      <c r="C13">
        <v>0</v>
      </c>
      <c r="D13">
        <v>-1.6819999999999999</v>
      </c>
      <c r="E13" s="20">
        <v>0</v>
      </c>
      <c r="F13">
        <v>3</v>
      </c>
      <c r="G13">
        <f>K14</f>
        <v>179.25</v>
      </c>
      <c r="H13">
        <f>L14*K14</f>
        <v>65.587575000000001</v>
      </c>
      <c r="I13" s="8">
        <f>M14</f>
        <v>9</v>
      </c>
      <c r="J13" s="28">
        <v>10</v>
      </c>
      <c r="K13" s="29">
        <f t="shared" si="1"/>
        <v>230.97149999999999</v>
      </c>
      <c r="L13" s="29">
        <f t="shared" si="0"/>
        <v>0.45</v>
      </c>
      <c r="M13" s="30">
        <f t="shared" si="0"/>
        <v>9</v>
      </c>
      <c r="N13" s="30" t="s">
        <v>75</v>
      </c>
      <c r="O13" s="24">
        <f t="shared" si="2"/>
        <v>195</v>
      </c>
      <c r="P13" s="24">
        <f t="shared" si="3"/>
        <v>26</v>
      </c>
      <c r="Q13" s="24" t="s">
        <v>76</v>
      </c>
      <c r="R13" s="24">
        <f t="shared" si="4"/>
        <v>170</v>
      </c>
      <c r="S13" s="24">
        <f t="shared" si="5"/>
        <v>38</v>
      </c>
      <c r="T13" s="24" t="s">
        <v>77</v>
      </c>
      <c r="U13" s="24">
        <f t="shared" si="6"/>
        <v>155</v>
      </c>
      <c r="V13" s="24">
        <f t="shared" si="7"/>
        <v>25</v>
      </c>
      <c r="W13" s="34" t="str">
        <f t="shared" si="8"/>
        <v>10--1</v>
      </c>
      <c r="X13" s="24">
        <f t="shared" si="9"/>
        <v>205</v>
      </c>
      <c r="Y13" s="24">
        <f t="shared" si="10"/>
        <v>44</v>
      </c>
      <c r="Z13" s="24" t="str">
        <f t="shared" si="11"/>
        <v>10--2</v>
      </c>
      <c r="AA13" s="24">
        <f t="shared" si="12"/>
        <v>190</v>
      </c>
      <c r="AB13" s="24">
        <f t="shared" si="13"/>
        <v>40</v>
      </c>
      <c r="AC13" s="31" t="str">
        <f t="shared" si="14"/>
        <v>10--3</v>
      </c>
      <c r="AD13" s="24">
        <f t="shared" si="15"/>
        <v>165</v>
      </c>
      <c r="AE13" s="24">
        <f t="shared" si="16"/>
        <v>42</v>
      </c>
      <c r="AF13" s="34" t="str">
        <f t="shared" si="17"/>
        <v>10--1</v>
      </c>
      <c r="AG13" s="24">
        <f t="shared" si="18"/>
        <v>215</v>
      </c>
      <c r="AH13" s="24">
        <f t="shared" si="19"/>
        <v>26</v>
      </c>
      <c r="AI13" s="24" t="str">
        <f t="shared" si="20"/>
        <v>10--2</v>
      </c>
      <c r="AJ13" s="24">
        <f t="shared" si="21"/>
        <v>165</v>
      </c>
      <c r="AK13" s="24">
        <f t="shared" si="22"/>
        <v>42</v>
      </c>
      <c r="AL13" s="31" t="str">
        <f t="shared" si="23"/>
        <v>10--3</v>
      </c>
      <c r="AM13" s="24">
        <f t="shared" si="24"/>
        <v>170</v>
      </c>
      <c r="AN13" s="24">
        <f t="shared" si="25"/>
        <v>33</v>
      </c>
      <c r="AP13" s="10" t="s">
        <v>31</v>
      </c>
      <c r="AQ13" s="11">
        <v>11</v>
      </c>
      <c r="AR13" s="8">
        <v>240</v>
      </c>
      <c r="AS13" s="10" t="s">
        <v>78</v>
      </c>
      <c r="AT13" s="11">
        <v>11</v>
      </c>
      <c r="AU13" s="8">
        <v>165</v>
      </c>
      <c r="AV13" s="10" t="s">
        <v>36</v>
      </c>
      <c r="AW13" s="11">
        <v>11</v>
      </c>
      <c r="AX13" s="8">
        <v>285</v>
      </c>
      <c r="AZ13">
        <v>10</v>
      </c>
      <c r="BA13">
        <v>222.73706704297268</v>
      </c>
      <c r="BB13">
        <v>0.45</v>
      </c>
      <c r="BC13" s="8">
        <v>9</v>
      </c>
      <c r="BD13" s="10" t="s">
        <v>79</v>
      </c>
      <c r="BF13" s="8"/>
      <c r="BI13" s="8"/>
      <c r="BL13" s="8"/>
      <c r="BM13" s="10"/>
      <c r="BO13" s="8"/>
      <c r="BR13" s="8"/>
      <c r="BU13" s="8"/>
      <c r="BX13" s="8"/>
      <c r="CA13" s="8"/>
    </row>
    <row r="14" spans="2:82" x14ac:dyDescent="0.4">
      <c r="B14" s="19">
        <v>12</v>
      </c>
      <c r="C14">
        <v>0</v>
      </c>
      <c r="D14">
        <v>1.6819999999999999</v>
      </c>
      <c r="E14" s="20">
        <v>0</v>
      </c>
      <c r="F14">
        <v>4</v>
      </c>
      <c r="G14">
        <f>K15</f>
        <v>179.25</v>
      </c>
      <c r="H14">
        <f>L15*K15</f>
        <v>95.737425000000002</v>
      </c>
      <c r="I14" s="8">
        <f>M15</f>
        <v>9</v>
      </c>
      <c r="J14" s="28">
        <v>11</v>
      </c>
      <c r="K14" s="29">
        <f t="shared" si="1"/>
        <v>179.25</v>
      </c>
      <c r="L14" s="29">
        <f t="shared" si="0"/>
        <v>0.3659</v>
      </c>
      <c r="M14" s="30">
        <f t="shared" si="0"/>
        <v>9</v>
      </c>
      <c r="N14" s="30" t="s">
        <v>80</v>
      </c>
      <c r="O14" s="24">
        <f t="shared" si="2"/>
        <v>205</v>
      </c>
      <c r="P14" s="24">
        <f t="shared" si="3"/>
        <v>32</v>
      </c>
      <c r="Q14" s="24" t="s">
        <v>81</v>
      </c>
      <c r="R14" s="24">
        <f t="shared" si="4"/>
        <v>175</v>
      </c>
      <c r="S14" s="24">
        <f t="shared" si="5"/>
        <v>36</v>
      </c>
      <c r="T14" s="24" t="s">
        <v>82</v>
      </c>
      <c r="U14" s="24">
        <f t="shared" si="6"/>
        <v>225</v>
      </c>
      <c r="V14" s="24">
        <f t="shared" si="7"/>
        <v>45</v>
      </c>
      <c r="W14" s="34" t="str">
        <f t="shared" si="8"/>
        <v>11--1</v>
      </c>
      <c r="X14" s="24">
        <f t="shared" si="9"/>
        <v>185</v>
      </c>
      <c r="Y14" s="24">
        <f t="shared" si="10"/>
        <v>38</v>
      </c>
      <c r="Z14" s="24" t="str">
        <f t="shared" si="11"/>
        <v>11--2</v>
      </c>
      <c r="AA14" s="24">
        <f t="shared" si="12"/>
        <v>185</v>
      </c>
      <c r="AB14" s="24">
        <f t="shared" si="13"/>
        <v>27</v>
      </c>
      <c r="AC14" s="31" t="str">
        <f t="shared" si="14"/>
        <v>11--3</v>
      </c>
      <c r="AD14" s="24">
        <f t="shared" si="15"/>
        <v>180</v>
      </c>
      <c r="AE14" s="24">
        <f t="shared" si="16"/>
        <v>35</v>
      </c>
      <c r="AF14" s="34" t="str">
        <f t="shared" si="17"/>
        <v>11--1</v>
      </c>
      <c r="AG14" s="24">
        <f t="shared" si="18"/>
        <v>180</v>
      </c>
      <c r="AH14" s="24">
        <f t="shared" si="19"/>
        <v>37</v>
      </c>
      <c r="AI14" s="24" t="str">
        <f t="shared" si="20"/>
        <v>11--2</v>
      </c>
      <c r="AJ14" s="24">
        <f t="shared" si="21"/>
        <v>225</v>
      </c>
      <c r="AK14" s="24">
        <f t="shared" si="22"/>
        <v>30</v>
      </c>
      <c r="AL14" s="31" t="str">
        <f t="shared" si="23"/>
        <v>11--3</v>
      </c>
      <c r="AM14" s="24">
        <f t="shared" si="24"/>
        <v>205</v>
      </c>
      <c r="AN14" s="24">
        <f t="shared" si="25"/>
        <v>44</v>
      </c>
      <c r="AP14" s="10" t="s">
        <v>38</v>
      </c>
      <c r="AQ14" s="11">
        <v>12</v>
      </c>
      <c r="AR14" s="8">
        <v>150</v>
      </c>
      <c r="AS14" s="10" t="s">
        <v>48</v>
      </c>
      <c r="AT14" s="11">
        <v>12</v>
      </c>
      <c r="AU14" s="8">
        <v>170</v>
      </c>
      <c r="AV14" s="10" t="s">
        <v>33</v>
      </c>
      <c r="AW14" s="11">
        <v>12</v>
      </c>
      <c r="AX14" s="8">
        <v>385</v>
      </c>
      <c r="AZ14">
        <v>11</v>
      </c>
      <c r="BA14">
        <v>179.25</v>
      </c>
      <c r="BB14">
        <v>0.37928932188134529</v>
      </c>
      <c r="BC14" s="8">
        <v>9</v>
      </c>
      <c r="BD14" s="10" t="s">
        <v>83</v>
      </c>
      <c r="BF14" s="8"/>
      <c r="BI14" s="8"/>
      <c r="BL14" s="8"/>
      <c r="BM14" s="10"/>
      <c r="BO14" s="8"/>
      <c r="BR14" s="8"/>
      <c r="BU14" s="8"/>
      <c r="BX14" s="8"/>
      <c r="CA14" s="8"/>
    </row>
    <row r="15" spans="2:82" x14ac:dyDescent="0.4">
      <c r="B15" s="19">
        <v>13</v>
      </c>
      <c r="C15">
        <v>0</v>
      </c>
      <c r="D15">
        <v>0</v>
      </c>
      <c r="E15" s="20">
        <v>-1.6819999999999999</v>
      </c>
      <c r="F15">
        <v>5</v>
      </c>
      <c r="G15">
        <f>K16</f>
        <v>179.25</v>
      </c>
      <c r="H15">
        <f>L16*K16</f>
        <v>80.662500000000009</v>
      </c>
      <c r="I15" s="8">
        <f>M16</f>
        <v>7.3179999999999996</v>
      </c>
      <c r="J15" s="28">
        <v>12</v>
      </c>
      <c r="K15" s="29">
        <f t="shared" si="1"/>
        <v>179.25</v>
      </c>
      <c r="L15" s="29">
        <f t="shared" si="0"/>
        <v>0.53410000000000002</v>
      </c>
      <c r="M15" s="30">
        <f t="shared" si="0"/>
        <v>9</v>
      </c>
      <c r="N15" s="30" t="s">
        <v>84</v>
      </c>
      <c r="O15" s="24">
        <f t="shared" si="2"/>
        <v>200</v>
      </c>
      <c r="P15" s="24">
        <f t="shared" si="3"/>
        <v>42</v>
      </c>
      <c r="Q15" s="24" t="s">
        <v>85</v>
      </c>
      <c r="R15" s="24">
        <f t="shared" si="4"/>
        <v>225</v>
      </c>
      <c r="S15" s="24">
        <f t="shared" si="5"/>
        <v>34</v>
      </c>
      <c r="T15" s="24" t="s">
        <v>86</v>
      </c>
      <c r="U15" s="24">
        <f t="shared" si="6"/>
        <v>240</v>
      </c>
      <c r="V15" s="24">
        <f t="shared" si="7"/>
        <v>30</v>
      </c>
      <c r="W15" s="34" t="str">
        <f t="shared" si="8"/>
        <v>12--1</v>
      </c>
      <c r="X15" s="24">
        <f t="shared" si="9"/>
        <v>190</v>
      </c>
      <c r="Y15" s="24">
        <f t="shared" si="10"/>
        <v>37</v>
      </c>
      <c r="Z15" s="24" t="str">
        <f t="shared" si="11"/>
        <v>12--2</v>
      </c>
      <c r="AA15" s="24">
        <f t="shared" si="12"/>
        <v>195</v>
      </c>
      <c r="AB15" s="24">
        <f t="shared" si="13"/>
        <v>31</v>
      </c>
      <c r="AC15" s="31" t="str">
        <f t="shared" si="14"/>
        <v>12--3</v>
      </c>
      <c r="AD15" s="24">
        <f t="shared" si="15"/>
        <v>235</v>
      </c>
      <c r="AE15" s="24">
        <f t="shared" si="16"/>
        <v>30</v>
      </c>
      <c r="AF15" s="34" t="str">
        <f t="shared" si="17"/>
        <v>12--1</v>
      </c>
      <c r="AG15" s="24">
        <f t="shared" si="18"/>
        <v>205</v>
      </c>
      <c r="AH15" s="24">
        <f t="shared" si="19"/>
        <v>29</v>
      </c>
      <c r="AI15" s="24" t="str">
        <f t="shared" si="20"/>
        <v>12--2</v>
      </c>
      <c r="AJ15" s="24">
        <f t="shared" si="21"/>
        <v>220</v>
      </c>
      <c r="AK15" s="24">
        <f t="shared" si="22"/>
        <v>45</v>
      </c>
      <c r="AL15" s="31" t="str">
        <f t="shared" si="23"/>
        <v>12--3</v>
      </c>
      <c r="AM15" s="24">
        <f t="shared" si="24"/>
        <v>220</v>
      </c>
      <c r="AN15" s="24">
        <f t="shared" si="25"/>
        <v>36</v>
      </c>
      <c r="AP15" s="37" t="s">
        <v>61</v>
      </c>
      <c r="AQ15" s="11">
        <v>13</v>
      </c>
      <c r="AR15" s="8">
        <v>230</v>
      </c>
      <c r="AS15" s="37" t="s">
        <v>87</v>
      </c>
      <c r="AT15" s="11">
        <v>13</v>
      </c>
      <c r="AU15" s="8">
        <v>210</v>
      </c>
      <c r="AV15" s="10" t="s">
        <v>66</v>
      </c>
      <c r="AW15" s="11">
        <v>13</v>
      </c>
      <c r="AX15" s="8">
        <v>245</v>
      </c>
      <c r="AZ15">
        <v>12</v>
      </c>
      <c r="BA15">
        <v>179.25</v>
      </c>
      <c r="BB15">
        <v>0.52071067811865479</v>
      </c>
      <c r="BC15" s="8">
        <v>9</v>
      </c>
      <c r="BD15" s="10" t="s">
        <v>88</v>
      </c>
      <c r="BF15" s="8"/>
      <c r="BI15" s="8"/>
      <c r="BL15" s="8"/>
      <c r="BM15" s="10"/>
      <c r="BO15" s="8"/>
      <c r="BR15" s="8"/>
      <c r="BU15" s="8"/>
      <c r="BX15" s="8"/>
      <c r="CA15" s="8"/>
    </row>
    <row r="16" spans="2:82" x14ac:dyDescent="0.4">
      <c r="B16" s="19">
        <v>14</v>
      </c>
      <c r="C16">
        <v>0</v>
      </c>
      <c r="D16">
        <v>0</v>
      </c>
      <c r="E16" s="20">
        <v>1.6819999999999999</v>
      </c>
      <c r="F16">
        <v>6</v>
      </c>
      <c r="G16">
        <f>K17</f>
        <v>179.25</v>
      </c>
      <c r="H16">
        <f>L17*K17</f>
        <v>80.662500000000009</v>
      </c>
      <c r="I16" s="8">
        <f>M17</f>
        <v>10.682</v>
      </c>
      <c r="J16" s="29">
        <v>13</v>
      </c>
      <c r="K16" s="29">
        <f t="shared" si="1"/>
        <v>179.25</v>
      </c>
      <c r="L16" s="29">
        <f t="shared" si="0"/>
        <v>0.45</v>
      </c>
      <c r="M16" s="30">
        <f t="shared" si="0"/>
        <v>7.3179999999999996</v>
      </c>
      <c r="N16" s="30" t="s">
        <v>89</v>
      </c>
      <c r="O16" s="24">
        <f t="shared" si="2"/>
        <v>205</v>
      </c>
      <c r="P16" s="24">
        <f t="shared" si="3"/>
        <v>29</v>
      </c>
      <c r="Q16" s="24" t="s">
        <v>90</v>
      </c>
      <c r="R16" s="24">
        <f t="shared" si="4"/>
        <v>210</v>
      </c>
      <c r="S16" s="24">
        <f t="shared" si="5"/>
        <v>28</v>
      </c>
      <c r="T16" s="24" t="s">
        <v>91</v>
      </c>
      <c r="U16" s="24">
        <f t="shared" si="6"/>
        <v>175</v>
      </c>
      <c r="V16" s="24">
        <f t="shared" si="7"/>
        <v>27</v>
      </c>
      <c r="W16" s="34" t="str">
        <f t="shared" si="8"/>
        <v>13--1</v>
      </c>
      <c r="X16" s="24">
        <f t="shared" si="9"/>
        <v>190</v>
      </c>
      <c r="Y16" s="24">
        <f t="shared" si="10"/>
        <v>33</v>
      </c>
      <c r="Z16" s="24" t="str">
        <f t="shared" si="11"/>
        <v>13--2</v>
      </c>
      <c r="AA16" s="24">
        <f t="shared" si="12"/>
        <v>230</v>
      </c>
      <c r="AB16" s="24">
        <f t="shared" si="13"/>
        <v>36</v>
      </c>
      <c r="AC16" s="31" t="str">
        <f t="shared" si="14"/>
        <v>13--3</v>
      </c>
      <c r="AD16" s="24">
        <f t="shared" si="15"/>
        <v>155</v>
      </c>
      <c r="AE16" s="24">
        <f t="shared" si="16"/>
        <v>43</v>
      </c>
      <c r="AF16" s="34" t="str">
        <f t="shared" si="17"/>
        <v>13--1</v>
      </c>
      <c r="AG16" s="24">
        <f t="shared" si="18"/>
        <v>220</v>
      </c>
      <c r="AH16" s="24">
        <f t="shared" si="19"/>
        <v>27</v>
      </c>
      <c r="AI16" s="24" t="str">
        <f t="shared" si="20"/>
        <v>13--2</v>
      </c>
      <c r="AJ16" s="24">
        <f t="shared" si="21"/>
        <v>200</v>
      </c>
      <c r="AK16" s="24">
        <f t="shared" si="22"/>
        <v>25</v>
      </c>
      <c r="AL16" s="31" t="str">
        <f t="shared" si="23"/>
        <v>13--3</v>
      </c>
      <c r="AM16" s="24">
        <f t="shared" si="24"/>
        <v>170</v>
      </c>
      <c r="AN16" s="24">
        <f t="shared" si="25"/>
        <v>35</v>
      </c>
      <c r="AP16" s="10" t="s">
        <v>66</v>
      </c>
      <c r="AQ16" s="11">
        <v>14</v>
      </c>
      <c r="AR16" s="8">
        <v>230</v>
      </c>
      <c r="AS16" s="10" t="s">
        <v>92</v>
      </c>
      <c r="AT16" s="11">
        <v>14</v>
      </c>
      <c r="AU16" s="8">
        <v>310</v>
      </c>
      <c r="AV16" s="10" t="s">
        <v>93</v>
      </c>
      <c r="AW16" s="11">
        <v>14</v>
      </c>
      <c r="AX16" s="8">
        <v>205</v>
      </c>
      <c r="AZ16">
        <v>13</v>
      </c>
      <c r="BA16">
        <v>179.25</v>
      </c>
      <c r="BB16">
        <v>0.45</v>
      </c>
      <c r="BC16" s="8">
        <v>7.5857864376269051</v>
      </c>
      <c r="BD16" s="10" t="s">
        <v>94</v>
      </c>
      <c r="BF16" s="8"/>
      <c r="BI16" s="8"/>
      <c r="BL16" s="8"/>
      <c r="BM16" s="10"/>
      <c r="BO16" s="8"/>
      <c r="BR16" s="8"/>
      <c r="BU16" s="8"/>
      <c r="BX16" s="8"/>
      <c r="CA16" s="8"/>
    </row>
    <row r="17" spans="2:79" ht="17.5" thickBot="1" x14ac:dyDescent="0.45">
      <c r="B17" s="54">
        <v>15</v>
      </c>
      <c r="C17" s="27">
        <v>0</v>
      </c>
      <c r="D17" s="27">
        <v>0</v>
      </c>
      <c r="E17" s="50">
        <v>0</v>
      </c>
      <c r="F17" s="22">
        <v>7</v>
      </c>
      <c r="G17" s="22">
        <f>K18</f>
        <v>179.25</v>
      </c>
      <c r="H17" s="22">
        <f>L18*K18</f>
        <v>80.662500000000009</v>
      </c>
      <c r="I17" s="22">
        <f>M18</f>
        <v>9</v>
      </c>
      <c r="J17" s="28">
        <v>14</v>
      </c>
      <c r="K17" s="29">
        <f t="shared" si="1"/>
        <v>179.25</v>
      </c>
      <c r="L17" s="29">
        <f t="shared" si="0"/>
        <v>0.45</v>
      </c>
      <c r="M17" s="30">
        <f t="shared" si="0"/>
        <v>10.682</v>
      </c>
      <c r="N17" s="30" t="s">
        <v>95</v>
      </c>
      <c r="O17" s="24">
        <f t="shared" si="2"/>
        <v>195</v>
      </c>
      <c r="P17" s="24">
        <f t="shared" si="3"/>
        <v>44</v>
      </c>
      <c r="Q17" s="24" t="s">
        <v>96</v>
      </c>
      <c r="R17" s="24">
        <f t="shared" si="4"/>
        <v>230</v>
      </c>
      <c r="S17" s="24">
        <f t="shared" si="5"/>
        <v>39</v>
      </c>
      <c r="T17" s="24" t="s">
        <v>97</v>
      </c>
      <c r="U17" s="24">
        <f t="shared" si="6"/>
        <v>225</v>
      </c>
      <c r="V17" s="24">
        <f t="shared" si="7"/>
        <v>41</v>
      </c>
      <c r="W17" s="34" t="str">
        <f t="shared" si="8"/>
        <v>14--1</v>
      </c>
      <c r="X17" s="24">
        <f t="shared" si="9"/>
        <v>220</v>
      </c>
      <c r="Y17" s="24">
        <f t="shared" si="10"/>
        <v>32</v>
      </c>
      <c r="Z17" s="24" t="str">
        <f t="shared" si="11"/>
        <v>14--2</v>
      </c>
      <c r="AA17" s="24">
        <f t="shared" si="12"/>
        <v>245</v>
      </c>
      <c r="AB17" s="24">
        <f t="shared" si="13"/>
        <v>26</v>
      </c>
      <c r="AC17" s="31" t="str">
        <f t="shared" si="14"/>
        <v>14--3</v>
      </c>
      <c r="AD17" s="24">
        <f t="shared" si="15"/>
        <v>230</v>
      </c>
      <c r="AE17" s="24">
        <f t="shared" si="16"/>
        <v>25</v>
      </c>
      <c r="AF17" s="34" t="str">
        <f t="shared" si="17"/>
        <v>14--1</v>
      </c>
      <c r="AG17" s="24">
        <f t="shared" si="18"/>
        <v>210</v>
      </c>
      <c r="AH17" s="24">
        <f t="shared" si="19"/>
        <v>34</v>
      </c>
      <c r="AI17" s="24" t="str">
        <f t="shared" si="20"/>
        <v>14--2</v>
      </c>
      <c r="AJ17" s="24">
        <f t="shared" si="21"/>
        <v>245</v>
      </c>
      <c r="AK17" s="24">
        <f t="shared" si="22"/>
        <v>40</v>
      </c>
      <c r="AL17" s="31" t="str">
        <f t="shared" si="23"/>
        <v>14--3</v>
      </c>
      <c r="AM17" s="24">
        <f t="shared" si="24"/>
        <v>240</v>
      </c>
      <c r="AN17" s="24">
        <f t="shared" si="25"/>
        <v>28</v>
      </c>
      <c r="AP17" s="10" t="s">
        <v>98</v>
      </c>
      <c r="AQ17" s="11">
        <v>15</v>
      </c>
      <c r="AR17" s="8">
        <v>220</v>
      </c>
      <c r="AS17" s="10" t="s">
        <v>93</v>
      </c>
      <c r="AT17" s="11">
        <v>15</v>
      </c>
      <c r="AU17" s="8">
        <v>250</v>
      </c>
      <c r="AV17" s="10" t="s">
        <v>37</v>
      </c>
      <c r="AW17" s="11">
        <v>15</v>
      </c>
      <c r="AX17" s="8">
        <v>230</v>
      </c>
      <c r="AZ17">
        <v>14</v>
      </c>
      <c r="BA17">
        <v>179.25</v>
      </c>
      <c r="BB17">
        <v>0.45</v>
      </c>
      <c r="BC17" s="8">
        <v>10.414213562373096</v>
      </c>
      <c r="BD17" s="10" t="s">
        <v>99</v>
      </c>
      <c r="BF17" s="8"/>
      <c r="BI17" s="8"/>
      <c r="BL17" s="8"/>
      <c r="BM17" s="10"/>
      <c r="BO17" s="8"/>
      <c r="BR17" s="8"/>
      <c r="BU17" s="8"/>
      <c r="BX17" s="8"/>
      <c r="CA17" s="8"/>
    </row>
    <row r="18" spans="2:79" ht="17.5" thickBot="1" x14ac:dyDescent="0.45">
      <c r="J18" s="28">
        <v>15</v>
      </c>
      <c r="K18" s="29">
        <f t="shared" si="1"/>
        <v>179.25</v>
      </c>
      <c r="L18" s="29">
        <f t="shared" si="0"/>
        <v>0.45</v>
      </c>
      <c r="M18" s="30">
        <f t="shared" si="0"/>
        <v>9</v>
      </c>
      <c r="N18" s="44" t="s">
        <v>100</v>
      </c>
      <c r="O18" s="24">
        <f t="shared" si="2"/>
        <v>250</v>
      </c>
      <c r="P18" s="24">
        <f t="shared" si="3"/>
        <v>43</v>
      </c>
      <c r="Q18" s="24" t="s">
        <v>101</v>
      </c>
      <c r="R18" s="24">
        <f t="shared" si="4"/>
        <v>210</v>
      </c>
      <c r="S18" s="24">
        <f t="shared" si="5"/>
        <v>40</v>
      </c>
      <c r="T18" s="24" t="s">
        <v>102</v>
      </c>
      <c r="U18" s="24">
        <f t="shared" si="6"/>
        <v>200</v>
      </c>
      <c r="V18" s="24">
        <f t="shared" si="7"/>
        <v>33</v>
      </c>
      <c r="W18" s="34" t="str">
        <f t="shared" si="8"/>
        <v>15--1</v>
      </c>
      <c r="X18" s="24">
        <f t="shared" si="9"/>
        <v>230</v>
      </c>
      <c r="Y18" s="24">
        <f t="shared" si="10"/>
        <v>28</v>
      </c>
      <c r="Z18" s="24" t="str">
        <f t="shared" si="11"/>
        <v>15--2</v>
      </c>
      <c r="AA18" s="24">
        <f t="shared" si="12"/>
        <v>260</v>
      </c>
      <c r="AB18" s="24">
        <f t="shared" si="13"/>
        <v>41</v>
      </c>
      <c r="AC18" s="31" t="str">
        <f t="shared" si="14"/>
        <v>15--3</v>
      </c>
      <c r="AD18" s="24">
        <f t="shared" si="15"/>
        <v>200</v>
      </c>
      <c r="AE18" s="24">
        <f t="shared" si="16"/>
        <v>34</v>
      </c>
      <c r="AF18" s="34" t="str">
        <f t="shared" si="17"/>
        <v>15--1</v>
      </c>
      <c r="AG18" s="24">
        <f t="shared" si="18"/>
        <v>260</v>
      </c>
      <c r="AH18" s="24">
        <f t="shared" si="19"/>
        <v>41</v>
      </c>
      <c r="AI18" s="24" t="str">
        <f t="shared" si="20"/>
        <v>15--2</v>
      </c>
      <c r="AJ18" s="24">
        <f t="shared" si="21"/>
        <v>225</v>
      </c>
      <c r="AK18" s="24">
        <f t="shared" si="22"/>
        <v>32</v>
      </c>
      <c r="AL18" s="31" t="str">
        <f t="shared" si="23"/>
        <v>15--3</v>
      </c>
      <c r="AM18" s="24">
        <f t="shared" si="24"/>
        <v>220</v>
      </c>
      <c r="AN18" s="24">
        <f t="shared" si="25"/>
        <v>38</v>
      </c>
      <c r="AP18" s="10" t="s">
        <v>58</v>
      </c>
      <c r="AQ18" s="11">
        <v>16</v>
      </c>
      <c r="AR18" s="8">
        <v>140</v>
      </c>
      <c r="AS18" s="10" t="s">
        <v>55</v>
      </c>
      <c r="AT18" s="11">
        <v>16</v>
      </c>
      <c r="AU18" s="8">
        <v>295</v>
      </c>
      <c r="AV18" s="10" t="s">
        <v>34</v>
      </c>
      <c r="AW18" s="11">
        <v>16</v>
      </c>
      <c r="AX18" s="8">
        <v>200</v>
      </c>
      <c r="AZ18">
        <v>15</v>
      </c>
      <c r="BA18">
        <v>179.25</v>
      </c>
      <c r="BB18">
        <v>0.45</v>
      </c>
      <c r="BC18" s="8">
        <v>9</v>
      </c>
      <c r="BD18" s="10" t="s">
        <v>103</v>
      </c>
      <c r="BF18" s="8"/>
      <c r="BI18" s="8"/>
      <c r="BL18" s="8"/>
      <c r="BM18" s="10"/>
      <c r="BO18" s="8"/>
      <c r="BR18" s="8"/>
      <c r="BU18" s="8"/>
      <c r="BX18" s="8"/>
      <c r="CA18" s="8"/>
    </row>
    <row r="19" spans="2:79" x14ac:dyDescent="0.4">
      <c r="AP19" s="10" t="s">
        <v>37</v>
      </c>
      <c r="AQ19" s="11">
        <v>17</v>
      </c>
      <c r="AR19" s="8">
        <v>200</v>
      </c>
      <c r="AS19" s="10" t="s">
        <v>104</v>
      </c>
      <c r="AT19" s="11">
        <v>17</v>
      </c>
      <c r="AU19" s="8">
        <v>195</v>
      </c>
      <c r="AV19" s="10" t="s">
        <v>56</v>
      </c>
      <c r="AW19" s="11">
        <v>17</v>
      </c>
      <c r="AX19" s="8">
        <v>185</v>
      </c>
    </row>
    <row r="20" spans="2:79" x14ac:dyDescent="0.4">
      <c r="Z20" s="55" t="s">
        <v>105</v>
      </c>
      <c r="AA20" s="56"/>
      <c r="AB20" s="56"/>
      <c r="AC20" s="56"/>
      <c r="AD20" s="56"/>
      <c r="AE20" s="56"/>
      <c r="AF20" s="56"/>
      <c r="AG20" s="56"/>
      <c r="AH20" s="56"/>
      <c r="AI20" s="57"/>
      <c r="AK20" s="2" t="s">
        <v>106</v>
      </c>
      <c r="AL20" s="2"/>
      <c r="AM20" s="2"/>
      <c r="AN20" s="2"/>
      <c r="AP20" s="10" t="s">
        <v>42</v>
      </c>
      <c r="AQ20" s="11">
        <v>18</v>
      </c>
      <c r="AR20" s="8">
        <v>150</v>
      </c>
      <c r="AS20" s="10" t="s">
        <v>54</v>
      </c>
      <c r="AT20" s="11">
        <v>18</v>
      </c>
      <c r="AU20" s="8">
        <v>285</v>
      </c>
      <c r="AV20" s="10" t="s">
        <v>58</v>
      </c>
      <c r="AW20" s="11">
        <v>18</v>
      </c>
      <c r="AX20" s="8">
        <v>145</v>
      </c>
    </row>
    <row r="21" spans="2:79" x14ac:dyDescent="0.4">
      <c r="Z21" s="10" t="s">
        <v>107</v>
      </c>
      <c r="AA21" s="2" t="s">
        <v>18</v>
      </c>
      <c r="AB21" s="2"/>
      <c r="AC21" s="2"/>
      <c r="AD21" s="2" t="s">
        <v>19</v>
      </c>
      <c r="AE21" s="2"/>
      <c r="AF21" s="2"/>
      <c r="AG21" s="2" t="s">
        <v>20</v>
      </c>
      <c r="AH21" s="2"/>
      <c r="AI21" s="3"/>
      <c r="AK21" t="s">
        <v>100</v>
      </c>
      <c r="AL21">
        <v>0</v>
      </c>
      <c r="AM21">
        <v>0</v>
      </c>
      <c r="AN21">
        <v>0</v>
      </c>
      <c r="AP21" s="37" t="s">
        <v>50</v>
      </c>
      <c r="AQ21" s="11">
        <v>19</v>
      </c>
      <c r="AR21" s="8">
        <v>245</v>
      </c>
      <c r="AS21" s="10" t="s">
        <v>46</v>
      </c>
      <c r="AT21" s="11">
        <v>19</v>
      </c>
      <c r="AU21" s="8">
        <v>300</v>
      </c>
      <c r="AV21" s="10" t="s">
        <v>50</v>
      </c>
      <c r="AW21" s="11">
        <v>19</v>
      </c>
      <c r="AX21" s="8">
        <v>275</v>
      </c>
    </row>
    <row r="22" spans="2:79" x14ac:dyDescent="0.4">
      <c r="Z22" s="10" t="s">
        <v>108</v>
      </c>
      <c r="AA22">
        <v>220</v>
      </c>
      <c r="AB22">
        <v>220</v>
      </c>
      <c r="AC22">
        <v>215</v>
      </c>
      <c r="AD22">
        <v>205</v>
      </c>
      <c r="AE22">
        <v>260</v>
      </c>
      <c r="AF22">
        <v>250</v>
      </c>
      <c r="AG22">
        <v>200</v>
      </c>
      <c r="AH22">
        <v>255</v>
      </c>
      <c r="AI22" s="8">
        <v>245</v>
      </c>
      <c r="AK22" t="s">
        <v>101</v>
      </c>
      <c r="AL22">
        <v>0</v>
      </c>
      <c r="AM22">
        <v>0</v>
      </c>
      <c r="AN22">
        <v>0</v>
      </c>
      <c r="AP22" s="37" t="s">
        <v>40</v>
      </c>
      <c r="AQ22" s="11">
        <v>20</v>
      </c>
      <c r="AR22" s="8">
        <v>145</v>
      </c>
      <c r="AS22" s="10" t="s">
        <v>69</v>
      </c>
      <c r="AT22" s="11">
        <v>20</v>
      </c>
      <c r="AU22" s="8">
        <v>175</v>
      </c>
      <c r="AV22" s="10" t="s">
        <v>104</v>
      </c>
      <c r="AW22" s="11">
        <v>20</v>
      </c>
      <c r="AX22" s="8">
        <v>205</v>
      </c>
    </row>
    <row r="23" spans="2:79" x14ac:dyDescent="0.4">
      <c r="Z23" s="10" t="s">
        <v>109</v>
      </c>
      <c r="AA23">
        <v>205</v>
      </c>
      <c r="AB23">
        <v>245</v>
      </c>
      <c r="AC23">
        <v>200</v>
      </c>
      <c r="AD23">
        <v>235</v>
      </c>
      <c r="AE23">
        <v>255</v>
      </c>
      <c r="AF23">
        <v>250</v>
      </c>
      <c r="AG23">
        <v>230</v>
      </c>
      <c r="AH23">
        <v>230</v>
      </c>
      <c r="AI23" s="8">
        <v>220</v>
      </c>
      <c r="AK23" t="s">
        <v>102</v>
      </c>
      <c r="AL23">
        <v>0</v>
      </c>
      <c r="AM23">
        <v>0</v>
      </c>
      <c r="AN23">
        <v>0</v>
      </c>
      <c r="AP23" s="10" t="s">
        <v>57</v>
      </c>
      <c r="AQ23" s="11">
        <v>21</v>
      </c>
      <c r="AR23" s="8">
        <v>300</v>
      </c>
      <c r="AS23" s="10" t="s">
        <v>42</v>
      </c>
      <c r="AT23" s="11">
        <v>21</v>
      </c>
      <c r="AU23" s="8">
        <v>175</v>
      </c>
      <c r="AV23" s="10" t="s">
        <v>92</v>
      </c>
      <c r="AW23" s="11">
        <v>21</v>
      </c>
      <c r="AX23" s="8">
        <v>300</v>
      </c>
    </row>
    <row r="24" spans="2:79" ht="17.5" thickBot="1" x14ac:dyDescent="0.45">
      <c r="Z24" s="10" t="s">
        <v>110</v>
      </c>
      <c r="AA24">
        <v>215</v>
      </c>
      <c r="AB24">
        <v>245</v>
      </c>
      <c r="AC24">
        <v>185</v>
      </c>
      <c r="AD24">
        <v>250</v>
      </c>
      <c r="AE24">
        <v>210</v>
      </c>
      <c r="AF24">
        <v>205</v>
      </c>
      <c r="AG24">
        <v>200</v>
      </c>
      <c r="AH24">
        <v>215</v>
      </c>
      <c r="AI24" s="8">
        <v>200</v>
      </c>
      <c r="AK24" t="s">
        <v>111</v>
      </c>
      <c r="AL24">
        <v>0</v>
      </c>
      <c r="AM24">
        <v>0</v>
      </c>
      <c r="AN24">
        <v>0</v>
      </c>
      <c r="AP24" s="10" t="s">
        <v>65</v>
      </c>
      <c r="AQ24" s="11">
        <v>22</v>
      </c>
      <c r="AR24" s="8">
        <v>175</v>
      </c>
      <c r="AS24" s="10" t="s">
        <v>24</v>
      </c>
      <c r="AT24" s="11">
        <v>22</v>
      </c>
      <c r="AU24" s="8">
        <v>175</v>
      </c>
      <c r="AV24" s="10" t="s">
        <v>57</v>
      </c>
      <c r="AW24" s="11">
        <v>22</v>
      </c>
      <c r="AX24" s="8">
        <v>345</v>
      </c>
    </row>
    <row r="25" spans="2:79" ht="17.5" thickBot="1" x14ac:dyDescent="0.45">
      <c r="N25" s="12"/>
      <c r="O25" s="16" t="s">
        <v>18</v>
      </c>
      <c r="P25" s="16"/>
      <c r="Q25" s="16"/>
      <c r="R25" s="16" t="s">
        <v>19</v>
      </c>
      <c r="S25" s="16"/>
      <c r="T25" s="16"/>
      <c r="U25" s="16" t="s">
        <v>20</v>
      </c>
      <c r="V25" s="16"/>
      <c r="W25" s="18"/>
      <c r="Z25" s="32" t="s">
        <v>112</v>
      </c>
      <c r="AA25" s="22">
        <v>235</v>
      </c>
      <c r="AB25" s="22">
        <v>230</v>
      </c>
      <c r="AC25" s="22">
        <v>205</v>
      </c>
      <c r="AD25" s="22">
        <v>255</v>
      </c>
      <c r="AE25" s="22">
        <v>250</v>
      </c>
      <c r="AF25" s="22">
        <v>225</v>
      </c>
      <c r="AG25" s="22">
        <v>200</v>
      </c>
      <c r="AH25" s="22">
        <v>205</v>
      </c>
      <c r="AI25" s="23">
        <v>210</v>
      </c>
      <c r="AP25" s="10" t="s">
        <v>30</v>
      </c>
      <c r="AQ25" s="11">
        <v>23</v>
      </c>
      <c r="AR25" s="8">
        <v>255</v>
      </c>
      <c r="AS25" s="10" t="s">
        <v>45</v>
      </c>
      <c r="AT25" s="11">
        <v>23</v>
      </c>
      <c r="AU25" s="8">
        <v>210</v>
      </c>
      <c r="AV25" s="10" t="s">
        <v>38</v>
      </c>
      <c r="AW25" s="11">
        <v>23</v>
      </c>
      <c r="AX25" s="8">
        <v>200</v>
      </c>
    </row>
    <row r="26" spans="2:79" x14ac:dyDescent="0.4">
      <c r="B26" s="58" t="s">
        <v>113</v>
      </c>
      <c r="C26" s="13" t="s">
        <v>12</v>
      </c>
      <c r="D26" s="59" t="s">
        <v>114</v>
      </c>
      <c r="E26" s="13" t="s">
        <v>12</v>
      </c>
      <c r="F26" s="59" t="s">
        <v>115</v>
      </c>
      <c r="G26" s="60" t="s">
        <v>12</v>
      </c>
      <c r="H26" s="59" t="s">
        <v>116</v>
      </c>
      <c r="I26" s="13" t="s">
        <v>12</v>
      </c>
      <c r="J26" s="59" t="s">
        <v>117</v>
      </c>
      <c r="K26" s="13" t="s">
        <v>12</v>
      </c>
      <c r="L26" s="59" t="s">
        <v>118</v>
      </c>
      <c r="M26" s="13" t="s">
        <v>12</v>
      </c>
      <c r="N26" s="25" t="s">
        <v>17</v>
      </c>
      <c r="O26" t="s">
        <v>0</v>
      </c>
      <c r="P26" t="s">
        <v>15</v>
      </c>
      <c r="Q26" t="s">
        <v>16</v>
      </c>
      <c r="R26" t="s">
        <v>0</v>
      </c>
      <c r="S26" t="s">
        <v>1</v>
      </c>
      <c r="T26" t="s">
        <v>2</v>
      </c>
      <c r="U26" t="s">
        <v>0</v>
      </c>
      <c r="V26" t="s">
        <v>15</v>
      </c>
      <c r="W26" s="20" t="s">
        <v>16</v>
      </c>
      <c r="X26" t="s">
        <v>119</v>
      </c>
      <c r="Y26" t="s">
        <v>120</v>
      </c>
      <c r="Z26" s="55" t="s">
        <v>12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6</v>
      </c>
      <c r="AG26">
        <v>7</v>
      </c>
      <c r="AH26">
        <v>8</v>
      </c>
      <c r="AI26" s="8">
        <v>9</v>
      </c>
      <c r="AP26" s="10" t="s">
        <v>51</v>
      </c>
      <c r="AQ26" s="11">
        <v>24</v>
      </c>
      <c r="AR26" s="8">
        <v>190</v>
      </c>
      <c r="AS26" s="10" t="s">
        <v>30</v>
      </c>
      <c r="AT26" s="11">
        <v>24</v>
      </c>
      <c r="AU26" s="8">
        <v>300</v>
      </c>
      <c r="AV26" s="10" t="s">
        <v>45</v>
      </c>
      <c r="AW26" s="11">
        <v>24</v>
      </c>
      <c r="AX26" s="8">
        <v>160</v>
      </c>
    </row>
    <row r="27" spans="2:79" x14ac:dyDescent="0.4">
      <c r="B27" s="61">
        <v>1</v>
      </c>
      <c r="C27">
        <f>P4</f>
        <v>23</v>
      </c>
      <c r="D27" s="62">
        <v>1</v>
      </c>
      <c r="E27">
        <f>S4</f>
        <v>11</v>
      </c>
      <c r="F27" s="62">
        <v>1</v>
      </c>
      <c r="G27" s="20">
        <f>V4</f>
        <v>10</v>
      </c>
      <c r="H27" s="62">
        <v>1</v>
      </c>
      <c r="I27">
        <f>P4</f>
        <v>23</v>
      </c>
      <c r="J27" s="62">
        <v>1</v>
      </c>
      <c r="K27">
        <f>S4</f>
        <v>11</v>
      </c>
      <c r="L27" s="62">
        <v>1</v>
      </c>
      <c r="M27">
        <f>V4</f>
        <v>10</v>
      </c>
      <c r="N27" s="25">
        <v>1</v>
      </c>
      <c r="O27">
        <f>O4</f>
        <v>255</v>
      </c>
      <c r="P27">
        <f>X4</f>
        <v>300</v>
      </c>
      <c r="Q27">
        <f>AG4</f>
        <v>285</v>
      </c>
      <c r="R27">
        <f>R4</f>
        <v>240</v>
      </c>
      <c r="S27">
        <f>AA4</f>
        <v>310</v>
      </c>
      <c r="T27">
        <f>AJ4</f>
        <v>300</v>
      </c>
      <c r="U27">
        <f>U4</f>
        <v>280</v>
      </c>
      <c r="V27">
        <f>AD4</f>
        <v>300</v>
      </c>
      <c r="W27" s="20">
        <f>AM4</f>
        <v>360</v>
      </c>
      <c r="X27">
        <f>AVERAGE(O27:W27)</f>
        <v>292.22222222222223</v>
      </c>
      <c r="Y27">
        <f>_xlfn.VAR.S(O27:W27)</f>
        <v>1175.694444444438</v>
      </c>
      <c r="Z27" s="1"/>
      <c r="AA27">
        <v>10</v>
      </c>
      <c r="AB27">
        <v>11</v>
      </c>
      <c r="AC27">
        <v>12</v>
      </c>
      <c r="AD27">
        <v>13</v>
      </c>
      <c r="AE27">
        <v>14</v>
      </c>
      <c r="AF27">
        <v>15</v>
      </c>
      <c r="AG27">
        <v>16</v>
      </c>
      <c r="AH27">
        <v>17</v>
      </c>
      <c r="AI27" s="8">
        <v>18</v>
      </c>
      <c r="AP27" s="63" t="s">
        <v>77</v>
      </c>
      <c r="AQ27" s="64">
        <v>25</v>
      </c>
      <c r="AR27" s="39">
        <v>155</v>
      </c>
      <c r="AS27" s="63" t="s">
        <v>97</v>
      </c>
      <c r="AT27" s="64">
        <v>25</v>
      </c>
      <c r="AU27" s="39">
        <v>230</v>
      </c>
      <c r="AV27" s="63" t="s">
        <v>90</v>
      </c>
      <c r="AW27" s="64">
        <v>25</v>
      </c>
      <c r="AX27" s="39">
        <v>200</v>
      </c>
    </row>
    <row r="28" spans="2:79" x14ac:dyDescent="0.4">
      <c r="B28" s="61">
        <v>2</v>
      </c>
      <c r="C28">
        <f>P5</f>
        <v>17</v>
      </c>
      <c r="D28" s="62">
        <v>2</v>
      </c>
      <c r="E28">
        <f>S5</f>
        <v>15</v>
      </c>
      <c r="F28" s="62">
        <v>2</v>
      </c>
      <c r="G28" s="20">
        <f>V5</f>
        <v>12</v>
      </c>
      <c r="H28" s="62">
        <v>2</v>
      </c>
      <c r="I28">
        <f>P5</f>
        <v>17</v>
      </c>
      <c r="J28" s="62">
        <v>2</v>
      </c>
      <c r="K28">
        <f>S5</f>
        <v>15</v>
      </c>
      <c r="L28" s="62">
        <v>2</v>
      </c>
      <c r="M28">
        <f>V5</f>
        <v>12</v>
      </c>
      <c r="N28" s="25">
        <v>2</v>
      </c>
      <c r="O28">
        <f>O5</f>
        <v>200</v>
      </c>
      <c r="P28">
        <f>X5</f>
        <v>205</v>
      </c>
      <c r="Q28">
        <f>AG5</f>
        <v>230</v>
      </c>
      <c r="R28">
        <f>R5</f>
        <v>220</v>
      </c>
      <c r="S28">
        <f>AA5</f>
        <v>155</v>
      </c>
      <c r="T28">
        <f>AJ5</f>
        <v>200</v>
      </c>
      <c r="U28">
        <f>U5</f>
        <v>150</v>
      </c>
      <c r="V28">
        <f>AD5</f>
        <v>165</v>
      </c>
      <c r="W28" s="20">
        <f>AM5</f>
        <v>200</v>
      </c>
      <c r="X28">
        <f t="shared" ref="X28:X41" si="26">AVERAGE(O28:W28)</f>
        <v>191.66666666666666</v>
      </c>
      <c r="Y28">
        <f t="shared" ref="Y28:Y41" si="27">_xlfn.VAR.S(O28:W28)</f>
        <v>806.25</v>
      </c>
      <c r="Z28" s="1"/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 s="8">
        <v>27</v>
      </c>
      <c r="AP28" s="10" t="s">
        <v>75</v>
      </c>
      <c r="AQ28" s="11">
        <v>26</v>
      </c>
      <c r="AR28" s="8">
        <v>195</v>
      </c>
      <c r="AS28" s="10" t="s">
        <v>96</v>
      </c>
      <c r="AT28" s="11">
        <v>26</v>
      </c>
      <c r="AU28" s="8">
        <v>245</v>
      </c>
      <c r="AV28" s="10" t="s">
        <v>75</v>
      </c>
      <c r="AW28" s="11">
        <v>26</v>
      </c>
      <c r="AX28" s="8">
        <v>215</v>
      </c>
    </row>
    <row r="29" spans="2:79" x14ac:dyDescent="0.4">
      <c r="B29" s="61">
        <v>3</v>
      </c>
      <c r="C29">
        <f>P6</f>
        <v>18</v>
      </c>
      <c r="D29" s="62">
        <v>3</v>
      </c>
      <c r="E29">
        <f>S6</f>
        <v>24</v>
      </c>
      <c r="F29" s="62">
        <v>3</v>
      </c>
      <c r="G29" s="20">
        <f>V6</f>
        <v>7</v>
      </c>
      <c r="H29" s="62">
        <v>3</v>
      </c>
      <c r="I29">
        <f>P6</f>
        <v>18</v>
      </c>
      <c r="J29" s="62">
        <v>3</v>
      </c>
      <c r="K29">
        <f>S6</f>
        <v>24</v>
      </c>
      <c r="L29" s="62">
        <v>3</v>
      </c>
      <c r="M29">
        <f>V6</f>
        <v>7</v>
      </c>
      <c r="N29" s="25">
        <v>3</v>
      </c>
      <c r="O29">
        <f>O6</f>
        <v>150</v>
      </c>
      <c r="P29">
        <f>X6</f>
        <v>175</v>
      </c>
      <c r="Q29">
        <f>AG6</f>
        <v>160</v>
      </c>
      <c r="R29">
        <f>R6</f>
        <v>190</v>
      </c>
      <c r="S29">
        <f>AA6</f>
        <v>150</v>
      </c>
      <c r="T29">
        <f>AJ6</f>
        <v>190</v>
      </c>
      <c r="U29">
        <f>U6</f>
        <v>220</v>
      </c>
      <c r="V29">
        <f>AD6</f>
        <v>195</v>
      </c>
      <c r="W29" s="20">
        <f>AM6</f>
        <v>205</v>
      </c>
      <c r="X29">
        <f t="shared" si="26"/>
        <v>181.66666666666666</v>
      </c>
      <c r="Y29">
        <f t="shared" si="27"/>
        <v>606.25</v>
      </c>
      <c r="Z29" s="65"/>
      <c r="AA29" s="22">
        <v>28</v>
      </c>
      <c r="AB29" s="22">
        <v>29</v>
      </c>
      <c r="AC29" s="22">
        <v>30</v>
      </c>
      <c r="AD29" s="22">
        <v>31</v>
      </c>
      <c r="AE29" s="22">
        <v>32</v>
      </c>
      <c r="AF29" s="22">
        <v>33</v>
      </c>
      <c r="AG29" s="22">
        <v>34</v>
      </c>
      <c r="AH29" s="22">
        <v>35</v>
      </c>
      <c r="AI29" s="23">
        <v>36</v>
      </c>
      <c r="AP29" s="10" t="s">
        <v>91</v>
      </c>
      <c r="AQ29" s="11">
        <v>27</v>
      </c>
      <c r="AR29" s="8">
        <v>175</v>
      </c>
      <c r="AS29" s="10" t="s">
        <v>81</v>
      </c>
      <c r="AT29" s="11">
        <v>27</v>
      </c>
      <c r="AU29" s="8">
        <v>185</v>
      </c>
      <c r="AV29" s="10" t="s">
        <v>89</v>
      </c>
      <c r="AW29" s="11">
        <v>27</v>
      </c>
      <c r="AX29" s="8">
        <v>220</v>
      </c>
    </row>
    <row r="30" spans="2:79" x14ac:dyDescent="0.4">
      <c r="B30" s="61">
        <v>4</v>
      </c>
      <c r="C30">
        <f>P7</f>
        <v>4</v>
      </c>
      <c r="D30" s="62">
        <v>4</v>
      </c>
      <c r="E30">
        <f>S7</f>
        <v>3</v>
      </c>
      <c r="F30" s="62">
        <v>4</v>
      </c>
      <c r="G30" s="20">
        <f>V7</f>
        <v>9</v>
      </c>
      <c r="H30" s="62">
        <v>4</v>
      </c>
      <c r="I30">
        <f>P7</f>
        <v>4</v>
      </c>
      <c r="J30" s="62">
        <v>4</v>
      </c>
      <c r="K30">
        <f>S7</f>
        <v>3</v>
      </c>
      <c r="L30" s="62">
        <v>4</v>
      </c>
      <c r="M30">
        <f>V7</f>
        <v>9</v>
      </c>
      <c r="N30" s="25">
        <v>4</v>
      </c>
      <c r="O30">
        <f>O7</f>
        <v>170</v>
      </c>
      <c r="P30">
        <f>X7</f>
        <v>210</v>
      </c>
      <c r="Q30">
        <f>AG7</f>
        <v>160</v>
      </c>
      <c r="R30">
        <f>R7</f>
        <v>160</v>
      </c>
      <c r="S30">
        <f>AA7</f>
        <v>170</v>
      </c>
      <c r="T30">
        <f>AJ7</f>
        <v>185</v>
      </c>
      <c r="U30">
        <f>U7</f>
        <v>150</v>
      </c>
      <c r="V30">
        <f>AD7</f>
        <v>155</v>
      </c>
      <c r="W30" s="20">
        <f>AM7</f>
        <v>200</v>
      </c>
      <c r="X30">
        <f t="shared" si="26"/>
        <v>173.33333333333334</v>
      </c>
      <c r="Y30">
        <f t="shared" si="27"/>
        <v>431.25</v>
      </c>
      <c r="AP30" s="10" t="s">
        <v>90</v>
      </c>
      <c r="AQ30" s="11">
        <v>28</v>
      </c>
      <c r="AR30" s="8">
        <v>210</v>
      </c>
      <c r="AS30" s="10" t="s">
        <v>100</v>
      </c>
      <c r="AT30" s="11">
        <v>28</v>
      </c>
      <c r="AU30" s="8">
        <v>230</v>
      </c>
      <c r="AV30" s="10" t="s">
        <v>97</v>
      </c>
      <c r="AW30" s="11">
        <v>28</v>
      </c>
      <c r="AX30" s="8">
        <v>240</v>
      </c>
    </row>
    <row r="31" spans="2:79" x14ac:dyDescent="0.4">
      <c r="B31" s="61">
        <v>5</v>
      </c>
      <c r="C31">
        <f>P8</f>
        <v>21</v>
      </c>
      <c r="D31" s="62">
        <v>5</v>
      </c>
      <c r="E31">
        <f>S8</f>
        <v>13</v>
      </c>
      <c r="F31" s="62">
        <v>5</v>
      </c>
      <c r="G31" s="20">
        <f>V8</f>
        <v>2</v>
      </c>
      <c r="H31" s="62">
        <v>5</v>
      </c>
      <c r="I31">
        <f>P8</f>
        <v>21</v>
      </c>
      <c r="J31" s="62">
        <v>5</v>
      </c>
      <c r="K31">
        <f>S8</f>
        <v>13</v>
      </c>
      <c r="L31" s="62">
        <v>5</v>
      </c>
      <c r="M31">
        <f>V8</f>
        <v>2</v>
      </c>
      <c r="N31" s="25">
        <v>5</v>
      </c>
      <c r="O31">
        <f>O8</f>
        <v>300</v>
      </c>
      <c r="P31">
        <f>X8</f>
        <v>290</v>
      </c>
      <c r="Q31">
        <f>AG8</f>
        <v>345</v>
      </c>
      <c r="R31">
        <f>R8</f>
        <v>230</v>
      </c>
      <c r="S31">
        <f>AA8</f>
        <v>285</v>
      </c>
      <c r="T31">
        <f>AJ8</f>
        <v>270</v>
      </c>
      <c r="U31">
        <f>U8</f>
        <v>275</v>
      </c>
      <c r="V31">
        <f>AD8</f>
        <v>295</v>
      </c>
      <c r="W31" s="20">
        <f>AM8</f>
        <v>385</v>
      </c>
      <c r="X31">
        <f t="shared" si="26"/>
        <v>297.22222222222223</v>
      </c>
      <c r="Y31">
        <f t="shared" si="27"/>
        <v>1994.444444444438</v>
      </c>
      <c r="AP31" s="10" t="s">
        <v>89</v>
      </c>
      <c r="AQ31" s="11">
        <v>29</v>
      </c>
      <c r="AR31" s="8">
        <v>205</v>
      </c>
      <c r="AS31" s="10" t="s">
        <v>72</v>
      </c>
      <c r="AT31" s="11">
        <v>29</v>
      </c>
      <c r="AU31" s="8">
        <v>160</v>
      </c>
      <c r="AV31" s="10" t="s">
        <v>84</v>
      </c>
      <c r="AW31" s="11">
        <v>29</v>
      </c>
      <c r="AX31" s="8">
        <v>205</v>
      </c>
    </row>
    <row r="32" spans="2:79" x14ac:dyDescent="0.4">
      <c r="B32" s="61">
        <v>6</v>
      </c>
      <c r="C32">
        <f>P9</f>
        <v>16</v>
      </c>
      <c r="D32" s="62">
        <v>6</v>
      </c>
      <c r="E32">
        <f>S9</f>
        <v>6</v>
      </c>
      <c r="F32" s="62">
        <v>6</v>
      </c>
      <c r="G32" s="20">
        <f>V9</f>
        <v>20</v>
      </c>
      <c r="H32" s="62">
        <v>6</v>
      </c>
      <c r="I32">
        <f>P9</f>
        <v>16</v>
      </c>
      <c r="J32" s="62">
        <v>6</v>
      </c>
      <c r="K32">
        <f>S9</f>
        <v>6</v>
      </c>
      <c r="L32" s="62">
        <v>6</v>
      </c>
      <c r="M32">
        <f>V9</f>
        <v>20</v>
      </c>
      <c r="N32" s="25">
        <v>6</v>
      </c>
      <c r="O32">
        <f>O9</f>
        <v>140</v>
      </c>
      <c r="P32">
        <f>X9</f>
        <v>150</v>
      </c>
      <c r="Q32">
        <f>AG9</f>
        <v>145</v>
      </c>
      <c r="R32">
        <f>R9</f>
        <v>200</v>
      </c>
      <c r="S32">
        <f>AA9</f>
        <v>150</v>
      </c>
      <c r="T32">
        <f>AJ9</f>
        <v>185</v>
      </c>
      <c r="U32">
        <f>U9</f>
        <v>145</v>
      </c>
      <c r="V32">
        <f>AD9</f>
        <v>140</v>
      </c>
      <c r="W32" s="20">
        <f>AM9</f>
        <v>135</v>
      </c>
      <c r="X32">
        <f t="shared" si="26"/>
        <v>154.44444444444446</v>
      </c>
      <c r="Y32">
        <f t="shared" si="27"/>
        <v>502.77777777777737</v>
      </c>
      <c r="AP32" s="10" t="s">
        <v>86</v>
      </c>
      <c r="AQ32" s="11">
        <v>30</v>
      </c>
      <c r="AR32" s="8">
        <v>240</v>
      </c>
      <c r="AS32" s="10" t="s">
        <v>86</v>
      </c>
      <c r="AT32" s="11">
        <v>30</v>
      </c>
      <c r="AU32" s="8">
        <v>235</v>
      </c>
      <c r="AV32" s="37" t="s">
        <v>81</v>
      </c>
      <c r="AW32" s="11">
        <v>30</v>
      </c>
      <c r="AX32" s="8">
        <v>225</v>
      </c>
    </row>
    <row r="33" spans="2:50" x14ac:dyDescent="0.4">
      <c r="B33" s="61">
        <v>7</v>
      </c>
      <c r="C33">
        <f>P10</f>
        <v>22</v>
      </c>
      <c r="D33" s="62">
        <v>7</v>
      </c>
      <c r="E33">
        <f>S10</f>
        <v>14</v>
      </c>
      <c r="F33" s="62">
        <v>7</v>
      </c>
      <c r="G33" s="20">
        <f>V10</f>
        <v>19</v>
      </c>
      <c r="H33" s="62">
        <v>7</v>
      </c>
      <c r="I33">
        <f>P10</f>
        <v>22</v>
      </c>
      <c r="J33" s="62">
        <v>7</v>
      </c>
      <c r="K33">
        <f>S10</f>
        <v>14</v>
      </c>
      <c r="L33" s="62">
        <v>7</v>
      </c>
      <c r="M33">
        <f>V10</f>
        <v>19</v>
      </c>
      <c r="N33" s="25">
        <v>7</v>
      </c>
      <c r="O33">
        <f>O10</f>
        <v>175</v>
      </c>
      <c r="P33">
        <f>X10</f>
        <v>210</v>
      </c>
      <c r="Q33">
        <f>AG10</f>
        <v>230</v>
      </c>
      <c r="R33">
        <f>R10</f>
        <v>230</v>
      </c>
      <c r="S33">
        <f>AA10</f>
        <v>210</v>
      </c>
      <c r="T33">
        <f>AJ10</f>
        <v>245</v>
      </c>
      <c r="U33">
        <f>U10</f>
        <v>245</v>
      </c>
      <c r="V33">
        <f>AD10</f>
        <v>210</v>
      </c>
      <c r="W33" s="20">
        <f>AM10</f>
        <v>275</v>
      </c>
      <c r="X33">
        <f t="shared" si="26"/>
        <v>225.55555555555554</v>
      </c>
      <c r="Y33">
        <f t="shared" si="27"/>
        <v>815.27777777778101</v>
      </c>
      <c r="AP33" s="10" t="s">
        <v>72</v>
      </c>
      <c r="AQ33" s="11">
        <v>31</v>
      </c>
      <c r="AR33" s="8">
        <v>145</v>
      </c>
      <c r="AS33" s="10" t="s">
        <v>85</v>
      </c>
      <c r="AT33" s="11">
        <v>31</v>
      </c>
      <c r="AU33" s="8">
        <v>195</v>
      </c>
      <c r="AV33" s="10" t="s">
        <v>71</v>
      </c>
      <c r="AW33" s="11">
        <v>31</v>
      </c>
      <c r="AX33" s="8">
        <v>215</v>
      </c>
    </row>
    <row r="34" spans="2:50" x14ac:dyDescent="0.4">
      <c r="B34" s="61">
        <v>8</v>
      </c>
      <c r="C34">
        <f>P11</f>
        <v>1</v>
      </c>
      <c r="D34" s="62">
        <v>8</v>
      </c>
      <c r="E34">
        <f>S11</f>
        <v>5</v>
      </c>
      <c r="F34" s="62">
        <v>8</v>
      </c>
      <c r="G34" s="20">
        <f>V11</f>
        <v>8</v>
      </c>
      <c r="H34" s="62">
        <v>8</v>
      </c>
      <c r="I34">
        <f>P11</f>
        <v>1</v>
      </c>
      <c r="J34" s="62">
        <v>8</v>
      </c>
      <c r="K34">
        <f>S11</f>
        <v>5</v>
      </c>
      <c r="L34" s="62">
        <v>8</v>
      </c>
      <c r="M34">
        <f>V11</f>
        <v>8</v>
      </c>
      <c r="N34" s="25">
        <v>8</v>
      </c>
      <c r="O34">
        <f>O11</f>
        <v>180</v>
      </c>
      <c r="P34">
        <f>X11</f>
        <v>175</v>
      </c>
      <c r="Q34">
        <f>AG11</f>
        <v>205</v>
      </c>
      <c r="R34">
        <f>R11</f>
        <v>200</v>
      </c>
      <c r="S34">
        <f>AA11</f>
        <v>250</v>
      </c>
      <c r="T34">
        <f>AJ11</f>
        <v>205</v>
      </c>
      <c r="U34">
        <f>U11</f>
        <v>200</v>
      </c>
      <c r="V34">
        <f>AD11</f>
        <v>175</v>
      </c>
      <c r="W34" s="20">
        <f>AM11</f>
        <v>205</v>
      </c>
      <c r="X34">
        <f t="shared" si="26"/>
        <v>199.44444444444446</v>
      </c>
      <c r="Y34">
        <f t="shared" si="27"/>
        <v>527.77777777778101</v>
      </c>
      <c r="AP34" s="37" t="s">
        <v>80</v>
      </c>
      <c r="AQ34" s="11">
        <v>32</v>
      </c>
      <c r="AR34" s="8">
        <v>205</v>
      </c>
      <c r="AS34" s="10" t="s">
        <v>95</v>
      </c>
      <c r="AT34" s="11">
        <v>32</v>
      </c>
      <c r="AU34" s="8">
        <v>220</v>
      </c>
      <c r="AV34" s="10" t="s">
        <v>101</v>
      </c>
      <c r="AW34" s="11">
        <v>32</v>
      </c>
      <c r="AX34" s="8">
        <v>225</v>
      </c>
    </row>
    <row r="35" spans="2:50" x14ac:dyDescent="0.4">
      <c r="B35" s="61">
        <v>9</v>
      </c>
      <c r="C35">
        <f>P12</f>
        <v>37</v>
      </c>
      <c r="D35" s="62">
        <v>9</v>
      </c>
      <c r="E35">
        <f>S12</f>
        <v>31</v>
      </c>
      <c r="F35" s="62">
        <v>9</v>
      </c>
      <c r="G35" s="20">
        <f>V12</f>
        <v>35</v>
      </c>
      <c r="H35" s="62">
        <v>9</v>
      </c>
      <c r="I35">
        <f>Y4+24</f>
        <v>48</v>
      </c>
      <c r="J35" s="62">
        <v>9</v>
      </c>
      <c r="K35">
        <f>AB4+24</f>
        <v>38</v>
      </c>
      <c r="L35" s="62">
        <v>9</v>
      </c>
      <c r="M35">
        <f>AE4+24</f>
        <v>43</v>
      </c>
      <c r="N35" s="25">
        <v>9</v>
      </c>
      <c r="O35">
        <f>O12</f>
        <v>210</v>
      </c>
      <c r="P35">
        <f>X12</f>
        <v>220</v>
      </c>
      <c r="Q35">
        <f>AG12</f>
        <v>215</v>
      </c>
      <c r="R35">
        <f>R12</f>
        <v>145</v>
      </c>
      <c r="S35">
        <f>AA12</f>
        <v>160</v>
      </c>
      <c r="T35">
        <f>AJ12</f>
        <v>150</v>
      </c>
      <c r="U35">
        <f>U12</f>
        <v>165</v>
      </c>
      <c r="V35">
        <f>AD12</f>
        <v>175</v>
      </c>
      <c r="W35" s="20">
        <f>AM12</f>
        <v>175</v>
      </c>
      <c r="X35">
        <f t="shared" si="26"/>
        <v>179.44444444444446</v>
      </c>
      <c r="Y35">
        <f t="shared" si="27"/>
        <v>815.27777777778101</v>
      </c>
      <c r="AP35" s="10" t="s">
        <v>102</v>
      </c>
      <c r="AQ35" s="11">
        <v>33</v>
      </c>
      <c r="AR35" s="8">
        <v>200</v>
      </c>
      <c r="AS35" s="10" t="s">
        <v>89</v>
      </c>
      <c r="AT35" s="11">
        <v>33</v>
      </c>
      <c r="AU35" s="8">
        <v>190</v>
      </c>
      <c r="AV35" s="10" t="s">
        <v>77</v>
      </c>
      <c r="AW35" s="11">
        <v>33</v>
      </c>
      <c r="AX35" s="8">
        <v>170</v>
      </c>
    </row>
    <row r="36" spans="2:50" x14ac:dyDescent="0.4">
      <c r="B36" s="61">
        <v>10</v>
      </c>
      <c r="C36">
        <f>P13</f>
        <v>26</v>
      </c>
      <c r="D36" s="62">
        <v>10</v>
      </c>
      <c r="E36">
        <f>S13</f>
        <v>38</v>
      </c>
      <c r="F36" s="62">
        <v>10</v>
      </c>
      <c r="G36" s="20">
        <f>V13</f>
        <v>25</v>
      </c>
      <c r="H36" s="62">
        <v>10</v>
      </c>
      <c r="I36">
        <f>Y5+24</f>
        <v>28</v>
      </c>
      <c r="J36" s="62">
        <v>10</v>
      </c>
      <c r="K36">
        <f>AB5+24</f>
        <v>26</v>
      </c>
      <c r="L36" s="62">
        <v>10</v>
      </c>
      <c r="M36">
        <f>AE5+24</f>
        <v>35</v>
      </c>
      <c r="N36" s="25">
        <v>10</v>
      </c>
      <c r="O36">
        <f>O13</f>
        <v>195</v>
      </c>
      <c r="P36">
        <f>X13</f>
        <v>205</v>
      </c>
      <c r="Q36">
        <f>AG13</f>
        <v>215</v>
      </c>
      <c r="R36">
        <f>R13</f>
        <v>170</v>
      </c>
      <c r="S36">
        <f>AA13</f>
        <v>190</v>
      </c>
      <c r="T36">
        <f>AJ13</f>
        <v>165</v>
      </c>
      <c r="U36">
        <f>U13</f>
        <v>155</v>
      </c>
      <c r="V36">
        <f>AD13</f>
        <v>165</v>
      </c>
      <c r="W36" s="20">
        <f>AM13</f>
        <v>170</v>
      </c>
      <c r="X36">
        <f t="shared" si="26"/>
        <v>181.11111111111111</v>
      </c>
      <c r="Y36">
        <f t="shared" si="27"/>
        <v>429.86111111110949</v>
      </c>
      <c r="AP36" s="10" t="s">
        <v>85</v>
      </c>
      <c r="AQ36" s="11">
        <v>34</v>
      </c>
      <c r="AR36" s="8">
        <v>225</v>
      </c>
      <c r="AS36" s="10" t="s">
        <v>102</v>
      </c>
      <c r="AT36" s="11">
        <v>34</v>
      </c>
      <c r="AU36" s="8">
        <v>200</v>
      </c>
      <c r="AV36" s="10" t="s">
        <v>95</v>
      </c>
      <c r="AW36" s="11">
        <v>34</v>
      </c>
      <c r="AX36" s="8">
        <v>210</v>
      </c>
    </row>
    <row r="37" spans="2:50" x14ac:dyDescent="0.4">
      <c r="B37" s="61">
        <v>11</v>
      </c>
      <c r="C37">
        <f>P14</f>
        <v>32</v>
      </c>
      <c r="D37" s="62">
        <v>11</v>
      </c>
      <c r="E37">
        <f>S14</f>
        <v>36</v>
      </c>
      <c r="F37" s="62">
        <v>11</v>
      </c>
      <c r="G37" s="20">
        <f>V14</f>
        <v>45</v>
      </c>
      <c r="H37" s="62">
        <v>11</v>
      </c>
      <c r="I37">
        <f>Y6+24</f>
        <v>45</v>
      </c>
      <c r="J37" s="62">
        <v>11</v>
      </c>
      <c r="K37">
        <f>AB6+24</f>
        <v>30</v>
      </c>
      <c r="L37" s="62">
        <v>11</v>
      </c>
      <c r="M37">
        <f>AE6+24</f>
        <v>41</v>
      </c>
      <c r="N37" s="25">
        <v>11</v>
      </c>
      <c r="O37">
        <f>O14</f>
        <v>205</v>
      </c>
      <c r="P37">
        <f>X14</f>
        <v>185</v>
      </c>
      <c r="Q37">
        <f>AG14</f>
        <v>180</v>
      </c>
      <c r="R37">
        <f>R14</f>
        <v>175</v>
      </c>
      <c r="S37">
        <f>AA14</f>
        <v>185</v>
      </c>
      <c r="T37">
        <f>AJ14</f>
        <v>225</v>
      </c>
      <c r="U37">
        <f>U14</f>
        <v>225</v>
      </c>
      <c r="V37">
        <f>AD14</f>
        <v>180</v>
      </c>
      <c r="W37" s="20">
        <f>AM14</f>
        <v>205</v>
      </c>
      <c r="X37">
        <f t="shared" si="26"/>
        <v>196.11111111111111</v>
      </c>
      <c r="Y37">
        <f t="shared" si="27"/>
        <v>379.86111111111114</v>
      </c>
      <c r="AP37" s="10" t="s">
        <v>73</v>
      </c>
      <c r="AQ37" s="11">
        <v>35</v>
      </c>
      <c r="AR37" s="8">
        <v>165</v>
      </c>
      <c r="AS37" s="10" t="s">
        <v>82</v>
      </c>
      <c r="AT37" s="11">
        <v>35</v>
      </c>
      <c r="AU37" s="8">
        <v>180</v>
      </c>
      <c r="AV37" s="10" t="s">
        <v>91</v>
      </c>
      <c r="AW37" s="11">
        <v>35</v>
      </c>
      <c r="AX37" s="8">
        <v>170</v>
      </c>
    </row>
    <row r="38" spans="2:50" x14ac:dyDescent="0.4">
      <c r="B38" s="61">
        <v>12</v>
      </c>
      <c r="C38">
        <f>P15</f>
        <v>42</v>
      </c>
      <c r="D38" s="62">
        <v>12</v>
      </c>
      <c r="E38">
        <f>S15</f>
        <v>34</v>
      </c>
      <c r="F38" s="62">
        <v>12</v>
      </c>
      <c r="G38" s="20">
        <f>V15</f>
        <v>30</v>
      </c>
      <c r="H38" s="62">
        <v>12</v>
      </c>
      <c r="I38">
        <f>Y7+24</f>
        <v>47</v>
      </c>
      <c r="J38" s="62">
        <v>12</v>
      </c>
      <c r="K38">
        <f>AB7+24</f>
        <v>36</v>
      </c>
      <c r="L38" s="62">
        <v>12</v>
      </c>
      <c r="M38">
        <f>AE7+24</f>
        <v>33</v>
      </c>
      <c r="N38" s="25">
        <v>12</v>
      </c>
      <c r="O38">
        <f>O15</f>
        <v>200</v>
      </c>
      <c r="P38">
        <f>X15</f>
        <v>190</v>
      </c>
      <c r="Q38">
        <f>AG15</f>
        <v>205</v>
      </c>
      <c r="R38">
        <f>R15</f>
        <v>225</v>
      </c>
      <c r="S38">
        <f>AA15</f>
        <v>195</v>
      </c>
      <c r="T38">
        <f>AJ15</f>
        <v>220</v>
      </c>
      <c r="U38">
        <f>U15</f>
        <v>240</v>
      </c>
      <c r="V38">
        <f>AD15</f>
        <v>235</v>
      </c>
      <c r="W38" s="20">
        <f>AM15</f>
        <v>220</v>
      </c>
      <c r="X38">
        <f t="shared" si="26"/>
        <v>214.44444444444446</v>
      </c>
      <c r="Y38">
        <f t="shared" si="27"/>
        <v>315.27777777777777</v>
      </c>
      <c r="AP38" s="37" t="s">
        <v>81</v>
      </c>
      <c r="AQ38" s="11">
        <v>36</v>
      </c>
      <c r="AR38" s="8">
        <v>175</v>
      </c>
      <c r="AS38" s="10" t="s">
        <v>90</v>
      </c>
      <c r="AT38" s="11">
        <v>36</v>
      </c>
      <c r="AU38" s="8">
        <v>230</v>
      </c>
      <c r="AV38" s="10" t="s">
        <v>86</v>
      </c>
      <c r="AW38" s="11">
        <v>36</v>
      </c>
      <c r="AX38" s="8">
        <v>220</v>
      </c>
    </row>
    <row r="39" spans="2:50" x14ac:dyDescent="0.4">
      <c r="B39" s="61">
        <v>13</v>
      </c>
      <c r="C39">
        <f>P16</f>
        <v>29</v>
      </c>
      <c r="D39" s="62">
        <v>13</v>
      </c>
      <c r="E39">
        <f>S16</f>
        <v>28</v>
      </c>
      <c r="F39" s="62">
        <v>13</v>
      </c>
      <c r="G39" s="20">
        <f>V16</f>
        <v>27</v>
      </c>
      <c r="H39" s="62">
        <v>13</v>
      </c>
      <c r="I39">
        <f>Y8+24</f>
        <v>34</v>
      </c>
      <c r="J39" s="62">
        <v>13</v>
      </c>
      <c r="K39">
        <f>AB8+24</f>
        <v>42</v>
      </c>
      <c r="L39" s="62">
        <v>13</v>
      </c>
      <c r="M39">
        <f>AE8+24</f>
        <v>40</v>
      </c>
      <c r="N39" s="25">
        <v>13</v>
      </c>
      <c r="O39">
        <f>O16</f>
        <v>205</v>
      </c>
      <c r="P39">
        <f>X16</f>
        <v>190</v>
      </c>
      <c r="Q39">
        <f>AG16</f>
        <v>220</v>
      </c>
      <c r="R39">
        <f>R16</f>
        <v>210</v>
      </c>
      <c r="S39">
        <f>AA16</f>
        <v>230</v>
      </c>
      <c r="T39">
        <f>AJ16</f>
        <v>200</v>
      </c>
      <c r="U39">
        <f>U16</f>
        <v>175</v>
      </c>
      <c r="V39">
        <f>AD16</f>
        <v>155</v>
      </c>
      <c r="W39" s="20">
        <f>AM16</f>
        <v>170</v>
      </c>
      <c r="X39">
        <f t="shared" si="26"/>
        <v>195</v>
      </c>
      <c r="Y39">
        <f t="shared" si="27"/>
        <v>606.25</v>
      </c>
      <c r="AP39" s="10" t="s">
        <v>71</v>
      </c>
      <c r="AQ39" s="11">
        <v>37</v>
      </c>
      <c r="AR39" s="8">
        <v>210</v>
      </c>
      <c r="AS39" s="10" t="s">
        <v>84</v>
      </c>
      <c r="AT39" s="11">
        <v>37</v>
      </c>
      <c r="AU39" s="8">
        <v>190</v>
      </c>
      <c r="AV39" s="37" t="s">
        <v>80</v>
      </c>
      <c r="AW39" s="11">
        <v>37</v>
      </c>
      <c r="AX39" s="8">
        <v>180</v>
      </c>
    </row>
    <row r="40" spans="2:50" x14ac:dyDescent="0.4">
      <c r="B40" s="61">
        <v>14</v>
      </c>
      <c r="C40">
        <f>P17</f>
        <v>44</v>
      </c>
      <c r="D40" s="62">
        <v>14</v>
      </c>
      <c r="E40">
        <f>S17</f>
        <v>39</v>
      </c>
      <c r="F40" s="62">
        <v>14</v>
      </c>
      <c r="G40" s="20">
        <f>V17</f>
        <v>41</v>
      </c>
      <c r="H40" s="62">
        <v>14</v>
      </c>
      <c r="I40">
        <f>Y9+24</f>
        <v>31</v>
      </c>
      <c r="J40" s="62">
        <v>14</v>
      </c>
      <c r="K40">
        <f>AB9+24</f>
        <v>25</v>
      </c>
      <c r="L40" s="62">
        <v>14</v>
      </c>
      <c r="M40">
        <f>AE9+24</f>
        <v>27</v>
      </c>
      <c r="N40" s="25">
        <v>14</v>
      </c>
      <c r="O40">
        <f>O17</f>
        <v>195</v>
      </c>
      <c r="P40">
        <f>X17</f>
        <v>220</v>
      </c>
      <c r="Q40">
        <f>AG17</f>
        <v>210</v>
      </c>
      <c r="R40">
        <f>R17</f>
        <v>230</v>
      </c>
      <c r="S40">
        <f>AA17</f>
        <v>245</v>
      </c>
      <c r="T40">
        <f>AJ17</f>
        <v>245</v>
      </c>
      <c r="U40">
        <f>U17</f>
        <v>225</v>
      </c>
      <c r="V40">
        <f>AD17</f>
        <v>230</v>
      </c>
      <c r="W40" s="20">
        <f>AM17</f>
        <v>240</v>
      </c>
      <c r="X40">
        <f t="shared" si="26"/>
        <v>226.66666666666666</v>
      </c>
      <c r="Y40">
        <f t="shared" si="27"/>
        <v>275</v>
      </c>
      <c r="AP40" s="10" t="s">
        <v>76</v>
      </c>
      <c r="AQ40" s="11">
        <v>38</v>
      </c>
      <c r="AR40" s="8">
        <v>170</v>
      </c>
      <c r="AS40" s="10" t="s">
        <v>80</v>
      </c>
      <c r="AT40" s="11">
        <v>38</v>
      </c>
      <c r="AU40" s="8">
        <v>185</v>
      </c>
      <c r="AV40" s="10" t="s">
        <v>102</v>
      </c>
      <c r="AW40" s="11">
        <v>38</v>
      </c>
      <c r="AX40" s="8">
        <v>220</v>
      </c>
    </row>
    <row r="41" spans="2:50" ht="17.5" thickBot="1" x14ac:dyDescent="0.45">
      <c r="B41" s="61">
        <v>15</v>
      </c>
      <c r="C41">
        <f>P18</f>
        <v>43</v>
      </c>
      <c r="D41" s="62">
        <v>15</v>
      </c>
      <c r="E41">
        <f>S18</f>
        <v>40</v>
      </c>
      <c r="F41" s="62">
        <v>15</v>
      </c>
      <c r="G41" s="20">
        <f>V18</f>
        <v>33</v>
      </c>
      <c r="H41" s="62">
        <v>15</v>
      </c>
      <c r="I41">
        <f>Y10+24</f>
        <v>32</v>
      </c>
      <c r="J41" s="62">
        <v>15</v>
      </c>
      <c r="K41">
        <f>AB10+24</f>
        <v>37</v>
      </c>
      <c r="L41" s="62">
        <v>15</v>
      </c>
      <c r="M41">
        <f>AE10+24</f>
        <v>29</v>
      </c>
      <c r="N41" s="48">
        <v>15</v>
      </c>
      <c r="O41" s="27">
        <f>O18</f>
        <v>250</v>
      </c>
      <c r="P41" s="27">
        <f>X18</f>
        <v>230</v>
      </c>
      <c r="Q41" s="27">
        <f>AG18</f>
        <v>260</v>
      </c>
      <c r="R41" s="27">
        <f>R18</f>
        <v>210</v>
      </c>
      <c r="S41" s="27">
        <f>AA18</f>
        <v>260</v>
      </c>
      <c r="T41" s="27">
        <f>AJ18</f>
        <v>225</v>
      </c>
      <c r="U41" s="27">
        <f>U18</f>
        <v>200</v>
      </c>
      <c r="V41" s="27">
        <f>AD18</f>
        <v>200</v>
      </c>
      <c r="W41" s="50">
        <f>AM18</f>
        <v>220</v>
      </c>
      <c r="X41">
        <f t="shared" si="26"/>
        <v>228.33333333333334</v>
      </c>
      <c r="Y41">
        <f t="shared" si="27"/>
        <v>562.5</v>
      </c>
      <c r="AP41" s="10" t="s">
        <v>96</v>
      </c>
      <c r="AQ41" s="11">
        <v>39</v>
      </c>
      <c r="AR41" s="8">
        <v>230</v>
      </c>
      <c r="AS41" s="10" t="s">
        <v>73</v>
      </c>
      <c r="AT41" s="11">
        <v>39</v>
      </c>
      <c r="AU41" s="8">
        <v>175</v>
      </c>
      <c r="AV41" s="10" t="s">
        <v>73</v>
      </c>
      <c r="AW41" s="11">
        <v>39</v>
      </c>
      <c r="AX41" s="8">
        <v>175</v>
      </c>
    </row>
    <row r="42" spans="2:50" x14ac:dyDescent="0.4">
      <c r="B42" s="61">
        <v>16</v>
      </c>
      <c r="C42">
        <f>AA26+135</f>
        <v>136</v>
      </c>
      <c r="D42" s="62">
        <v>16</v>
      </c>
      <c r="E42">
        <f>AD26+135</f>
        <v>139</v>
      </c>
      <c r="F42" s="62">
        <v>16</v>
      </c>
      <c r="G42" s="20">
        <f>AG26+135</f>
        <v>142</v>
      </c>
      <c r="H42" s="62">
        <v>16</v>
      </c>
      <c r="I42">
        <f>Y11+24</f>
        <v>44</v>
      </c>
      <c r="J42" s="62">
        <v>16</v>
      </c>
      <c r="K42">
        <f>AB11+24</f>
        <v>39</v>
      </c>
      <c r="L42" s="62">
        <v>16</v>
      </c>
      <c r="M42" s="20">
        <f>AE11+24</f>
        <v>46</v>
      </c>
      <c r="AP42" s="10" t="s">
        <v>101</v>
      </c>
      <c r="AQ42" s="11">
        <v>40</v>
      </c>
      <c r="AR42" s="8">
        <v>210</v>
      </c>
      <c r="AS42" s="10" t="s">
        <v>76</v>
      </c>
      <c r="AT42" s="11">
        <v>40</v>
      </c>
      <c r="AU42" s="8">
        <v>190</v>
      </c>
      <c r="AV42" s="10" t="s">
        <v>96</v>
      </c>
      <c r="AW42" s="11">
        <v>40</v>
      </c>
      <c r="AX42" s="8">
        <v>245</v>
      </c>
    </row>
    <row r="43" spans="2:50" x14ac:dyDescent="0.4">
      <c r="B43" s="61">
        <v>17</v>
      </c>
      <c r="C43">
        <f t="shared" ref="C43:C45" si="28">AA27+135</f>
        <v>145</v>
      </c>
      <c r="D43" s="62">
        <v>17</v>
      </c>
      <c r="E43">
        <f t="shared" ref="E43:E45" si="29">AD27+135</f>
        <v>148</v>
      </c>
      <c r="F43" s="62">
        <v>17</v>
      </c>
      <c r="G43" s="20">
        <f t="shared" ref="G43:G45" si="30">AG27+135</f>
        <v>151</v>
      </c>
      <c r="H43" s="62">
        <v>17</v>
      </c>
      <c r="I43">
        <f>AH4+24*2</f>
        <v>59</v>
      </c>
      <c r="J43" s="62">
        <v>17</v>
      </c>
      <c r="K43">
        <f>AK4+24*2</f>
        <v>69</v>
      </c>
      <c r="L43" s="62">
        <v>17</v>
      </c>
      <c r="M43" s="20">
        <f>AN4+24*2</f>
        <v>52</v>
      </c>
      <c r="AP43" s="10" t="s">
        <v>97</v>
      </c>
      <c r="AQ43" s="11">
        <v>41</v>
      </c>
      <c r="AR43" s="8">
        <v>225</v>
      </c>
      <c r="AS43" s="10" t="s">
        <v>101</v>
      </c>
      <c r="AT43" s="11">
        <v>41</v>
      </c>
      <c r="AU43" s="8">
        <v>260</v>
      </c>
      <c r="AV43" s="10" t="s">
        <v>100</v>
      </c>
      <c r="AW43" s="11">
        <v>41</v>
      </c>
      <c r="AX43" s="8">
        <v>260</v>
      </c>
    </row>
    <row r="44" spans="2:50" x14ac:dyDescent="0.4">
      <c r="B44" s="61">
        <v>18</v>
      </c>
      <c r="C44">
        <f t="shared" si="28"/>
        <v>154</v>
      </c>
      <c r="D44" s="62">
        <v>18</v>
      </c>
      <c r="E44">
        <f t="shared" si="29"/>
        <v>157</v>
      </c>
      <c r="F44" s="62">
        <v>18</v>
      </c>
      <c r="G44" s="20">
        <f t="shared" si="30"/>
        <v>160</v>
      </c>
      <c r="H44" s="62">
        <v>18</v>
      </c>
      <c r="I44">
        <f>AH5+24*2</f>
        <v>63</v>
      </c>
      <c r="J44" s="62">
        <v>18</v>
      </c>
      <c r="K44">
        <f>AK5+24*2</f>
        <v>64</v>
      </c>
      <c r="L44" s="62">
        <v>18</v>
      </c>
      <c r="M44" s="20">
        <f>AN5+24*2</f>
        <v>71</v>
      </c>
      <c r="AP44" s="10" t="s">
        <v>84</v>
      </c>
      <c r="AQ44" s="11">
        <v>42</v>
      </c>
      <c r="AR44" s="8">
        <v>200</v>
      </c>
      <c r="AS44" s="10" t="s">
        <v>77</v>
      </c>
      <c r="AT44" s="11">
        <v>42</v>
      </c>
      <c r="AU44" s="8">
        <v>165</v>
      </c>
      <c r="AV44" s="10" t="s">
        <v>76</v>
      </c>
      <c r="AW44" s="11">
        <v>42</v>
      </c>
      <c r="AX44" s="8">
        <v>165</v>
      </c>
    </row>
    <row r="45" spans="2:50" x14ac:dyDescent="0.4">
      <c r="B45" s="61">
        <v>19</v>
      </c>
      <c r="C45">
        <f t="shared" si="28"/>
        <v>163</v>
      </c>
      <c r="D45" s="62">
        <v>19</v>
      </c>
      <c r="E45">
        <f t="shared" si="29"/>
        <v>166</v>
      </c>
      <c r="F45" s="62">
        <v>19</v>
      </c>
      <c r="G45" s="20">
        <f t="shared" si="30"/>
        <v>169</v>
      </c>
      <c r="H45" s="62">
        <v>19</v>
      </c>
      <c r="I45">
        <f>AH6+24*2</f>
        <v>54</v>
      </c>
      <c r="J45" s="62">
        <v>19</v>
      </c>
      <c r="K45">
        <f>AK6+24*2</f>
        <v>53</v>
      </c>
      <c r="L45" s="62">
        <v>19</v>
      </c>
      <c r="M45" s="20">
        <f>AN6+24*2</f>
        <v>68</v>
      </c>
      <c r="P45" t="s">
        <v>18</v>
      </c>
      <c r="Q45" t="s">
        <v>19</v>
      </c>
      <c r="R45" t="s">
        <v>20</v>
      </c>
      <c r="AP45" s="10" t="s">
        <v>100</v>
      </c>
      <c r="AQ45" s="11">
        <v>43</v>
      </c>
      <c r="AR45" s="8">
        <v>250</v>
      </c>
      <c r="AS45" s="10" t="s">
        <v>91</v>
      </c>
      <c r="AT45" s="11">
        <v>43</v>
      </c>
      <c r="AU45" s="8">
        <v>155</v>
      </c>
      <c r="AV45" s="10" t="s">
        <v>72</v>
      </c>
      <c r="AW45" s="11">
        <v>43</v>
      </c>
      <c r="AX45" s="8">
        <v>150</v>
      </c>
    </row>
    <row r="46" spans="2:50" x14ac:dyDescent="0.4">
      <c r="B46" s="61">
        <v>20</v>
      </c>
      <c r="C46">
        <f>Y4+45</f>
        <v>69</v>
      </c>
      <c r="D46" s="62">
        <v>20</v>
      </c>
      <c r="E46">
        <f>AB4+45</f>
        <v>59</v>
      </c>
      <c r="F46" s="62">
        <v>20</v>
      </c>
      <c r="G46" s="20">
        <f>AE4+45</f>
        <v>64</v>
      </c>
      <c r="H46" s="62">
        <v>20</v>
      </c>
      <c r="I46">
        <f>AH7+24*2</f>
        <v>72</v>
      </c>
      <c r="J46" s="62">
        <v>20</v>
      </c>
      <c r="K46">
        <f>AK7+24*2</f>
        <v>51</v>
      </c>
      <c r="L46" s="62">
        <v>20</v>
      </c>
      <c r="M46" s="20">
        <f>AN7+24*2</f>
        <v>50</v>
      </c>
      <c r="O46" t="s">
        <v>0</v>
      </c>
      <c r="P46">
        <v>270</v>
      </c>
      <c r="Q46">
        <v>330</v>
      </c>
      <c r="R46">
        <v>360</v>
      </c>
      <c r="AP46" s="10" t="s">
        <v>95</v>
      </c>
      <c r="AQ46" s="11">
        <v>44</v>
      </c>
      <c r="AR46" s="8">
        <v>195</v>
      </c>
      <c r="AS46" s="10" t="s">
        <v>75</v>
      </c>
      <c r="AT46" s="11">
        <v>44</v>
      </c>
      <c r="AU46" s="8">
        <v>205</v>
      </c>
      <c r="AV46" s="10" t="s">
        <v>82</v>
      </c>
      <c r="AW46" s="11">
        <v>44</v>
      </c>
      <c r="AX46" s="8">
        <v>205</v>
      </c>
    </row>
    <row r="47" spans="2:50" x14ac:dyDescent="0.4">
      <c r="B47" s="61">
        <v>21</v>
      </c>
      <c r="C47">
        <f>Y5+45</f>
        <v>49</v>
      </c>
      <c r="D47" s="62">
        <v>21</v>
      </c>
      <c r="E47">
        <f>AB5+45</f>
        <v>47</v>
      </c>
      <c r="F47" s="62">
        <v>21</v>
      </c>
      <c r="G47" s="20">
        <f>AE5+45</f>
        <v>56</v>
      </c>
      <c r="H47" s="62">
        <v>21</v>
      </c>
      <c r="I47">
        <f>AH8+24*2</f>
        <v>70</v>
      </c>
      <c r="J47" s="62">
        <v>21</v>
      </c>
      <c r="K47">
        <f>AK8+24*2</f>
        <v>55</v>
      </c>
      <c r="L47" s="62">
        <v>21</v>
      </c>
      <c r="M47" s="20">
        <f>AN8+24*2</f>
        <v>60</v>
      </c>
      <c r="O47" t="s">
        <v>1</v>
      </c>
      <c r="P47">
        <v>290</v>
      </c>
      <c r="Q47">
        <v>275</v>
      </c>
      <c r="R47">
        <v>340</v>
      </c>
      <c r="AP47" s="10" t="s">
        <v>82</v>
      </c>
      <c r="AQ47" s="11">
        <v>45</v>
      </c>
      <c r="AR47" s="8">
        <v>225</v>
      </c>
      <c r="AS47" s="10" t="s">
        <v>71</v>
      </c>
      <c r="AT47" s="11">
        <v>45</v>
      </c>
      <c r="AU47" s="8">
        <v>220</v>
      </c>
      <c r="AV47" s="10" t="s">
        <v>85</v>
      </c>
      <c r="AW47" s="11">
        <v>45</v>
      </c>
      <c r="AX47" s="8">
        <v>220</v>
      </c>
    </row>
    <row r="48" spans="2:50" x14ac:dyDescent="0.4">
      <c r="B48" s="61">
        <v>22</v>
      </c>
      <c r="C48">
        <f>Y6+45</f>
        <v>66</v>
      </c>
      <c r="D48" s="62">
        <v>22</v>
      </c>
      <c r="E48">
        <f>AB6+45</f>
        <v>51</v>
      </c>
      <c r="F48" s="62">
        <v>22</v>
      </c>
      <c r="G48" s="20">
        <f>AE6+45</f>
        <v>62</v>
      </c>
      <c r="H48" s="62">
        <v>22</v>
      </c>
      <c r="I48">
        <f>AH9+24*2</f>
        <v>66</v>
      </c>
      <c r="J48" s="62">
        <v>22</v>
      </c>
      <c r="K48">
        <f>AK9+24*2</f>
        <v>65</v>
      </c>
      <c r="L48" s="62">
        <v>22</v>
      </c>
      <c r="M48" s="20">
        <f>AN9+24*2</f>
        <v>58</v>
      </c>
      <c r="O48" t="s">
        <v>2</v>
      </c>
      <c r="P48">
        <v>355</v>
      </c>
      <c r="Q48">
        <v>310</v>
      </c>
      <c r="R48">
        <v>330</v>
      </c>
      <c r="V48" s="2"/>
      <c r="AR48">
        <f>AVERAGE(AR3:AR47)</f>
        <v>202.55555555555554</v>
      </c>
      <c r="AU48">
        <f>AVERAGE(AU3:AU47)</f>
        <v>206.11111111111111</v>
      </c>
      <c r="AX48">
        <f>AVERAGE(AX3:AX47)</f>
        <v>218.66666666666666</v>
      </c>
    </row>
    <row r="49" spans="2:50" x14ac:dyDescent="0.4">
      <c r="B49" s="61">
        <v>23</v>
      </c>
      <c r="C49">
        <f>Y7+45</f>
        <v>68</v>
      </c>
      <c r="D49" s="62">
        <v>23</v>
      </c>
      <c r="E49">
        <f>AB7+45</f>
        <v>57</v>
      </c>
      <c r="F49" s="62">
        <v>23</v>
      </c>
      <c r="G49" s="20">
        <f>AE7+45</f>
        <v>54</v>
      </c>
      <c r="H49" s="62">
        <v>23</v>
      </c>
      <c r="I49">
        <f>AH10+24*2</f>
        <v>57</v>
      </c>
      <c r="J49" s="62">
        <v>23</v>
      </c>
      <c r="K49">
        <f>AK10+24*2</f>
        <v>61</v>
      </c>
      <c r="L49" s="62">
        <v>23</v>
      </c>
      <c r="M49" s="20">
        <f>AN10+24*2</f>
        <v>67</v>
      </c>
      <c r="R49">
        <f>AVERAGE(P46:R48)</f>
        <v>317.77777777777777</v>
      </c>
      <c r="V49" s="2"/>
      <c r="AR49">
        <f>_xlfn.STDEV.S(AR3:AR47)</f>
        <v>38.266740576425263</v>
      </c>
      <c r="AU49">
        <f>_xlfn.STDEV.S(AU3:AU47)</f>
        <v>46.194855194757864</v>
      </c>
      <c r="AX49">
        <f>_xlfn.STDEV.S(AX3:AX47)</f>
        <v>53.315101050265298</v>
      </c>
    </row>
    <row r="50" spans="2:50" ht="17.5" thickBot="1" x14ac:dyDescent="0.45">
      <c r="B50" s="61">
        <v>24</v>
      </c>
      <c r="C50">
        <f>Y8+45</f>
        <v>55</v>
      </c>
      <c r="D50" s="62">
        <v>24</v>
      </c>
      <c r="E50">
        <f>AB8+45</f>
        <v>63</v>
      </c>
      <c r="F50" s="62">
        <v>24</v>
      </c>
      <c r="G50" s="20">
        <f>AE8+45</f>
        <v>61</v>
      </c>
      <c r="H50" s="66">
        <v>24</v>
      </c>
      <c r="I50" s="27">
        <f>AH11+24*2</f>
        <v>56</v>
      </c>
      <c r="J50" s="66">
        <v>24</v>
      </c>
      <c r="K50" s="27">
        <f>AK11+24*2</f>
        <v>62</v>
      </c>
      <c r="L50" s="66">
        <v>24</v>
      </c>
      <c r="M50" s="50">
        <f>AN11+24*2</f>
        <v>49</v>
      </c>
      <c r="V50" s="2"/>
    </row>
    <row r="51" spans="2:50" x14ac:dyDescent="0.4">
      <c r="B51" s="61">
        <v>25</v>
      </c>
      <c r="C51">
        <f>Y9+45</f>
        <v>52</v>
      </c>
      <c r="D51" s="62">
        <v>25</v>
      </c>
      <c r="E51">
        <f>AB9+45</f>
        <v>46</v>
      </c>
      <c r="F51" s="62">
        <v>25</v>
      </c>
      <c r="G51" s="20">
        <f>AE9+45</f>
        <v>48</v>
      </c>
      <c r="V51" s="2"/>
    </row>
    <row r="52" spans="2:50" x14ac:dyDescent="0.4">
      <c r="B52" s="61">
        <v>26</v>
      </c>
      <c r="C52">
        <f>Y10+45</f>
        <v>53</v>
      </c>
      <c r="D52" s="62">
        <v>26</v>
      </c>
      <c r="E52">
        <f>AB10+45</f>
        <v>58</v>
      </c>
      <c r="F52" s="62">
        <v>26</v>
      </c>
      <c r="G52" s="20">
        <f>AE10+45</f>
        <v>50</v>
      </c>
      <c r="V52" s="2"/>
    </row>
    <row r="53" spans="2:50" x14ac:dyDescent="0.4">
      <c r="B53" s="61">
        <v>27</v>
      </c>
      <c r="C53">
        <f>Y11+45</f>
        <v>65</v>
      </c>
      <c r="D53" s="62">
        <v>27</v>
      </c>
      <c r="E53">
        <f>AB11+45</f>
        <v>60</v>
      </c>
      <c r="F53" s="62">
        <v>27</v>
      </c>
      <c r="G53" s="20">
        <f>AE11+45</f>
        <v>67</v>
      </c>
      <c r="V53" s="2"/>
    </row>
    <row r="54" spans="2:50" x14ac:dyDescent="0.4">
      <c r="B54" s="61">
        <v>28</v>
      </c>
      <c r="C54">
        <f>Y12+45</f>
        <v>90</v>
      </c>
      <c r="D54" s="62">
        <v>28</v>
      </c>
      <c r="E54">
        <f>AB12+45</f>
        <v>74</v>
      </c>
      <c r="F54" s="62">
        <v>28</v>
      </c>
      <c r="G54" s="20">
        <f>AE12+45</f>
        <v>84</v>
      </c>
      <c r="V54" s="2"/>
    </row>
    <row r="55" spans="2:50" x14ac:dyDescent="0.4">
      <c r="B55" s="61">
        <v>29</v>
      </c>
      <c r="C55">
        <f>Y13+45</f>
        <v>89</v>
      </c>
      <c r="D55" s="62">
        <v>29</v>
      </c>
      <c r="E55">
        <f>AB13+45</f>
        <v>85</v>
      </c>
      <c r="F55" s="62">
        <v>29</v>
      </c>
      <c r="G55" s="20">
        <f>AE13+45</f>
        <v>87</v>
      </c>
      <c r="V55" s="2"/>
    </row>
    <row r="56" spans="2:50" x14ac:dyDescent="0.4">
      <c r="B56" s="61">
        <v>30</v>
      </c>
      <c r="C56">
        <f>Y14+45</f>
        <v>83</v>
      </c>
      <c r="D56" s="62">
        <v>30</v>
      </c>
      <c r="E56">
        <f>AB14+45</f>
        <v>72</v>
      </c>
      <c r="F56" s="62">
        <v>30</v>
      </c>
      <c r="G56" s="20">
        <f>AE14+45</f>
        <v>80</v>
      </c>
      <c r="V56" s="2"/>
    </row>
    <row r="57" spans="2:50" x14ac:dyDescent="0.4">
      <c r="B57" s="61">
        <v>31</v>
      </c>
      <c r="C57">
        <f>Y15+45</f>
        <v>82</v>
      </c>
      <c r="D57" s="62">
        <v>31</v>
      </c>
      <c r="E57">
        <f>AB15+45</f>
        <v>76</v>
      </c>
      <c r="F57" s="62">
        <v>31</v>
      </c>
      <c r="G57" s="20">
        <f>AE15+45</f>
        <v>75</v>
      </c>
    </row>
    <row r="58" spans="2:50" x14ac:dyDescent="0.4">
      <c r="B58" s="61">
        <v>32</v>
      </c>
      <c r="C58">
        <f>Y16+45</f>
        <v>78</v>
      </c>
      <c r="D58" s="62">
        <v>32</v>
      </c>
      <c r="E58">
        <f>AB16+45</f>
        <v>81</v>
      </c>
      <c r="F58" s="62">
        <v>32</v>
      </c>
      <c r="G58" s="20">
        <f>AE16+45</f>
        <v>88</v>
      </c>
    </row>
    <row r="59" spans="2:50" x14ac:dyDescent="0.4">
      <c r="B59" s="61">
        <v>33</v>
      </c>
      <c r="C59">
        <f>Y17+45</f>
        <v>77</v>
      </c>
      <c r="D59" s="62">
        <v>33</v>
      </c>
      <c r="E59">
        <f>AB17+45</f>
        <v>71</v>
      </c>
      <c r="F59" s="62">
        <v>33</v>
      </c>
      <c r="G59" s="20">
        <f>AE17+45</f>
        <v>70</v>
      </c>
    </row>
    <row r="60" spans="2:50" x14ac:dyDescent="0.4">
      <c r="B60" s="61">
        <v>34</v>
      </c>
      <c r="C60">
        <f>Y18+45</f>
        <v>73</v>
      </c>
      <c r="D60" s="62">
        <v>34</v>
      </c>
      <c r="E60">
        <f>AB18+45</f>
        <v>86</v>
      </c>
      <c r="F60" s="62">
        <v>34</v>
      </c>
      <c r="G60" s="20">
        <f>AE18+45</f>
        <v>79</v>
      </c>
    </row>
    <row r="61" spans="2:50" x14ac:dyDescent="0.4">
      <c r="B61" s="61">
        <v>35</v>
      </c>
      <c r="C61">
        <f>AB26+135</f>
        <v>137</v>
      </c>
      <c r="D61" s="62">
        <v>35</v>
      </c>
      <c r="E61">
        <f>AE26+135</f>
        <v>140</v>
      </c>
      <c r="F61" s="62">
        <v>35</v>
      </c>
      <c r="G61" s="20">
        <f>AH26+135</f>
        <v>143</v>
      </c>
    </row>
    <row r="62" spans="2:50" x14ac:dyDescent="0.4">
      <c r="B62" s="61">
        <v>36</v>
      </c>
      <c r="C62">
        <f t="shared" ref="C62:C64" si="31">AB27+135</f>
        <v>146</v>
      </c>
      <c r="D62" s="62">
        <v>36</v>
      </c>
      <c r="E62">
        <f t="shared" ref="E62:E64" si="32">AE27+135</f>
        <v>149</v>
      </c>
      <c r="F62" s="62">
        <v>36</v>
      </c>
      <c r="G62" s="20">
        <f t="shared" ref="G62:G64" si="33">AH27+135</f>
        <v>152</v>
      </c>
    </row>
    <row r="63" spans="2:50" x14ac:dyDescent="0.4">
      <c r="B63" s="61">
        <v>37</v>
      </c>
      <c r="C63">
        <f t="shared" si="31"/>
        <v>155</v>
      </c>
      <c r="D63" s="62">
        <v>37</v>
      </c>
      <c r="E63">
        <f t="shared" si="32"/>
        <v>158</v>
      </c>
      <c r="F63" s="62">
        <v>37</v>
      </c>
      <c r="G63" s="20">
        <f t="shared" si="33"/>
        <v>161</v>
      </c>
    </row>
    <row r="64" spans="2:50" x14ac:dyDescent="0.4">
      <c r="B64" s="61">
        <v>38</v>
      </c>
      <c r="C64">
        <f t="shared" si="31"/>
        <v>164</v>
      </c>
      <c r="D64" s="62">
        <v>38</v>
      </c>
      <c r="E64">
        <f t="shared" si="32"/>
        <v>167</v>
      </c>
      <c r="F64" s="62">
        <v>38</v>
      </c>
      <c r="G64" s="20">
        <f t="shared" si="33"/>
        <v>170</v>
      </c>
    </row>
    <row r="65" spans="2:7" x14ac:dyDescent="0.4">
      <c r="B65" s="61">
        <v>39</v>
      </c>
      <c r="C65">
        <f>AH4+45*2</f>
        <v>101</v>
      </c>
      <c r="D65" s="62">
        <v>39</v>
      </c>
      <c r="E65">
        <f>AK4+45*2</f>
        <v>111</v>
      </c>
      <c r="F65" s="62">
        <v>39</v>
      </c>
      <c r="G65" s="20">
        <f>AN4+45*2</f>
        <v>94</v>
      </c>
    </row>
    <row r="66" spans="2:7" x14ac:dyDescent="0.4">
      <c r="B66" s="61">
        <v>40</v>
      </c>
      <c r="C66">
        <f>AH5+45*2</f>
        <v>105</v>
      </c>
      <c r="D66" s="62">
        <v>40</v>
      </c>
      <c r="E66">
        <f>AK5+45*2</f>
        <v>106</v>
      </c>
      <c r="F66" s="62">
        <v>40</v>
      </c>
      <c r="G66" s="20">
        <f>AN5+45*2</f>
        <v>113</v>
      </c>
    </row>
    <row r="67" spans="2:7" x14ac:dyDescent="0.4">
      <c r="B67" s="61">
        <v>41</v>
      </c>
      <c r="C67">
        <f>AH6+45*2</f>
        <v>96</v>
      </c>
      <c r="D67" s="62">
        <v>41</v>
      </c>
      <c r="E67">
        <f>AK6+45*2</f>
        <v>95</v>
      </c>
      <c r="F67" s="62">
        <v>41</v>
      </c>
      <c r="G67" s="20">
        <f>AN6+45*2</f>
        <v>110</v>
      </c>
    </row>
    <row r="68" spans="2:7" x14ac:dyDescent="0.4">
      <c r="B68" s="61">
        <v>42</v>
      </c>
      <c r="C68">
        <f>AH7+45*2</f>
        <v>114</v>
      </c>
      <c r="D68" s="62">
        <v>42</v>
      </c>
      <c r="E68">
        <f>AK7+45*2</f>
        <v>93</v>
      </c>
      <c r="F68" s="62">
        <v>42</v>
      </c>
      <c r="G68" s="20">
        <f>AN7+45*2</f>
        <v>92</v>
      </c>
    </row>
    <row r="69" spans="2:7" x14ac:dyDescent="0.4">
      <c r="B69" s="61">
        <v>43</v>
      </c>
      <c r="C69">
        <f>AH8+45*2</f>
        <v>112</v>
      </c>
      <c r="D69" s="62">
        <v>43</v>
      </c>
      <c r="E69">
        <f>AK8+45*2</f>
        <v>97</v>
      </c>
      <c r="F69" s="62">
        <v>43</v>
      </c>
      <c r="G69" s="20">
        <f>AN8+45*2</f>
        <v>102</v>
      </c>
    </row>
    <row r="70" spans="2:7" x14ac:dyDescent="0.4">
      <c r="B70" s="61">
        <v>44</v>
      </c>
      <c r="C70">
        <f>AH9+45*2</f>
        <v>108</v>
      </c>
      <c r="D70" s="62">
        <v>44</v>
      </c>
      <c r="E70">
        <f>AK9+45*2</f>
        <v>107</v>
      </c>
      <c r="F70" s="62">
        <v>44</v>
      </c>
      <c r="G70" s="20">
        <f>AN9+45*2</f>
        <v>100</v>
      </c>
    </row>
    <row r="71" spans="2:7" x14ac:dyDescent="0.4">
      <c r="B71" s="61">
        <v>45</v>
      </c>
      <c r="C71">
        <f>AH10+45*2</f>
        <v>99</v>
      </c>
      <c r="D71" s="62">
        <v>45</v>
      </c>
      <c r="E71">
        <f>AK10+45*2</f>
        <v>103</v>
      </c>
      <c r="F71" s="62">
        <v>45</v>
      </c>
      <c r="G71" s="20">
        <f>AN10+45*2</f>
        <v>109</v>
      </c>
    </row>
    <row r="72" spans="2:7" x14ac:dyDescent="0.4">
      <c r="B72" s="61">
        <v>46</v>
      </c>
      <c r="C72">
        <f>AH11+45*2</f>
        <v>98</v>
      </c>
      <c r="D72" s="62">
        <v>46</v>
      </c>
      <c r="E72">
        <f>AK11+45*2</f>
        <v>104</v>
      </c>
      <c r="F72" s="62">
        <v>46</v>
      </c>
      <c r="G72" s="20">
        <f>AN11+45*2</f>
        <v>91</v>
      </c>
    </row>
    <row r="73" spans="2:7" x14ac:dyDescent="0.4">
      <c r="B73" s="61">
        <v>47</v>
      </c>
      <c r="C73">
        <f>AH12+45*2</f>
        <v>121</v>
      </c>
      <c r="D73" s="62">
        <v>47</v>
      </c>
      <c r="E73">
        <f>AK12+45*2</f>
        <v>133</v>
      </c>
      <c r="F73" s="62">
        <v>47</v>
      </c>
      <c r="G73" s="20">
        <f>AN12+45*2</f>
        <v>129</v>
      </c>
    </row>
    <row r="74" spans="2:7" x14ac:dyDescent="0.4">
      <c r="B74" s="61">
        <v>48</v>
      </c>
      <c r="C74">
        <f>AH13+45*2</f>
        <v>116</v>
      </c>
      <c r="D74" s="62">
        <v>48</v>
      </c>
      <c r="E74">
        <f>AK13+45*2</f>
        <v>132</v>
      </c>
      <c r="F74" s="62">
        <v>48</v>
      </c>
      <c r="G74" s="20">
        <f>AN13+45*2</f>
        <v>123</v>
      </c>
    </row>
    <row r="75" spans="2:7" x14ac:dyDescent="0.4">
      <c r="B75" s="61">
        <v>49</v>
      </c>
      <c r="C75">
        <f>AH14+45*2</f>
        <v>127</v>
      </c>
      <c r="D75" s="62">
        <v>49</v>
      </c>
      <c r="E75">
        <f>AK14+45*2</f>
        <v>120</v>
      </c>
      <c r="F75" s="62">
        <v>49</v>
      </c>
      <c r="G75" s="20">
        <f>AN14+45*2</f>
        <v>134</v>
      </c>
    </row>
    <row r="76" spans="2:7" x14ac:dyDescent="0.4">
      <c r="B76" s="61">
        <v>50</v>
      </c>
      <c r="C76">
        <f>AH15+45*2</f>
        <v>119</v>
      </c>
      <c r="D76" s="62">
        <v>50</v>
      </c>
      <c r="E76">
        <f>AK15+45*2</f>
        <v>135</v>
      </c>
      <c r="F76" s="62">
        <v>50</v>
      </c>
      <c r="G76" s="20">
        <f>AN15+45*2</f>
        <v>126</v>
      </c>
    </row>
    <row r="77" spans="2:7" x14ac:dyDescent="0.4">
      <c r="B77" s="61">
        <v>51</v>
      </c>
      <c r="C77">
        <f>AH16+45*2</f>
        <v>117</v>
      </c>
      <c r="D77" s="62">
        <v>51</v>
      </c>
      <c r="E77">
        <f>AK16+45*2</f>
        <v>115</v>
      </c>
      <c r="F77" s="62">
        <v>51</v>
      </c>
      <c r="G77" s="20">
        <f>AN16+45*2</f>
        <v>125</v>
      </c>
    </row>
    <row r="78" spans="2:7" x14ac:dyDescent="0.4">
      <c r="B78" s="61">
        <v>52</v>
      </c>
      <c r="C78">
        <f>AH17+45*2</f>
        <v>124</v>
      </c>
      <c r="D78" s="62">
        <v>52</v>
      </c>
      <c r="E78">
        <f>AK17+45*2</f>
        <v>130</v>
      </c>
      <c r="F78" s="62">
        <v>52</v>
      </c>
      <c r="G78" s="20">
        <f>AN17+45*2</f>
        <v>118</v>
      </c>
    </row>
    <row r="79" spans="2:7" x14ac:dyDescent="0.4">
      <c r="B79" s="61">
        <v>53</v>
      </c>
      <c r="C79">
        <f>AH18+45*2</f>
        <v>131</v>
      </c>
      <c r="D79" s="62">
        <v>53</v>
      </c>
      <c r="E79">
        <f>AK18+45*2</f>
        <v>122</v>
      </c>
      <c r="F79" s="62">
        <v>53</v>
      </c>
      <c r="G79" s="20">
        <f>AN18+45*2</f>
        <v>128</v>
      </c>
    </row>
    <row r="80" spans="2:7" x14ac:dyDescent="0.4">
      <c r="B80" s="61">
        <v>54</v>
      </c>
      <c r="C80">
        <f>AC26+135</f>
        <v>138</v>
      </c>
      <c r="D80" s="62">
        <v>54</v>
      </c>
      <c r="E80">
        <f>AF26+135</f>
        <v>141</v>
      </c>
      <c r="F80" s="62">
        <v>54</v>
      </c>
      <c r="G80" s="20">
        <f>AI26+135</f>
        <v>144</v>
      </c>
    </row>
    <row r="81" spans="2:7" x14ac:dyDescent="0.4">
      <c r="B81" s="61">
        <v>55</v>
      </c>
      <c r="C81">
        <f t="shared" ref="C81:C83" si="34">AC27+135</f>
        <v>147</v>
      </c>
      <c r="D81" s="62">
        <v>55</v>
      </c>
      <c r="E81">
        <f t="shared" ref="E81:E83" si="35">AF27+135</f>
        <v>150</v>
      </c>
      <c r="F81" s="62">
        <v>55</v>
      </c>
      <c r="G81" s="20">
        <f t="shared" ref="G81:G83" si="36">AI27+135</f>
        <v>153</v>
      </c>
    </row>
    <row r="82" spans="2:7" x14ac:dyDescent="0.4">
      <c r="B82" s="61">
        <v>56</v>
      </c>
      <c r="C82">
        <f t="shared" si="34"/>
        <v>156</v>
      </c>
      <c r="D82" s="62">
        <v>56</v>
      </c>
      <c r="E82">
        <f t="shared" si="35"/>
        <v>159</v>
      </c>
      <c r="F82" s="62">
        <v>56</v>
      </c>
      <c r="G82" s="20">
        <f t="shared" si="36"/>
        <v>162</v>
      </c>
    </row>
    <row r="83" spans="2:7" ht="17.5" thickBot="1" x14ac:dyDescent="0.45">
      <c r="B83" s="67">
        <v>57</v>
      </c>
      <c r="C83" s="27">
        <f t="shared" si="34"/>
        <v>165</v>
      </c>
      <c r="D83" s="66">
        <v>57</v>
      </c>
      <c r="E83" s="27">
        <f t="shared" si="35"/>
        <v>168</v>
      </c>
      <c r="F83" s="66">
        <v>57</v>
      </c>
      <c r="G83" s="50">
        <f t="shared" si="36"/>
        <v>171</v>
      </c>
    </row>
  </sheetData>
  <mergeCells count="21">
    <mergeCell ref="V54:V56"/>
    <mergeCell ref="O25:Q25"/>
    <mergeCell ref="R25:T25"/>
    <mergeCell ref="U25:W25"/>
    <mergeCell ref="Z26:Z29"/>
    <mergeCell ref="V48:V50"/>
    <mergeCell ref="V51:V53"/>
    <mergeCell ref="BD2:BL2"/>
    <mergeCell ref="BM2:BU2"/>
    <mergeCell ref="BV2:CD2"/>
    <mergeCell ref="Z20:AI20"/>
    <mergeCell ref="AK20:AN20"/>
    <mergeCell ref="AA21:AC21"/>
    <mergeCell ref="AD21:AF21"/>
    <mergeCell ref="AG21:AI21"/>
    <mergeCell ref="AP1:AR1"/>
    <mergeCell ref="AS1:AU1"/>
    <mergeCell ref="AV1:AX1"/>
    <mergeCell ref="N2:V2"/>
    <mergeCell ref="W2:AE2"/>
    <mergeCell ref="AF2:A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7084-7C67-4F2C-A5B8-81AFFEE5EA45}">
  <dimension ref="A1:AO85"/>
  <sheetViews>
    <sheetView tabSelected="1" topLeftCell="E1" zoomScale="75" zoomScaleNormal="55" workbookViewId="0">
      <selection activeCell="Q11" sqref="Q11"/>
    </sheetView>
  </sheetViews>
  <sheetFormatPr defaultRowHeight="17" x14ac:dyDescent="0.4"/>
  <cols>
    <col min="16" max="16" width="13.08984375" bestFit="1" customWidth="1"/>
    <col min="17" max="17" width="14" bestFit="1" customWidth="1"/>
    <col min="18" max="18" width="13.26953125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2"/>
      <c r="B1" s="13"/>
      <c r="C1" s="13"/>
      <c r="D1" s="13"/>
      <c r="E1" s="15" t="s">
        <v>121</v>
      </c>
      <c r="F1" s="16"/>
      <c r="G1" s="16"/>
      <c r="H1" s="15" t="s">
        <v>122</v>
      </c>
      <c r="I1" s="16"/>
      <c r="J1" s="16"/>
      <c r="K1" s="15" t="s">
        <v>123</v>
      </c>
      <c r="L1" s="16"/>
      <c r="M1" s="16"/>
      <c r="N1" s="68"/>
      <c r="O1" s="69"/>
      <c r="P1" s="12" t="s">
        <v>124</v>
      </c>
      <c r="Q1" s="60" t="s">
        <v>125</v>
      </c>
      <c r="AE1" t="s">
        <v>17</v>
      </c>
      <c r="AF1" t="s">
        <v>29</v>
      </c>
      <c r="AG1" t="s">
        <v>113</v>
      </c>
      <c r="AH1" t="s">
        <v>114</v>
      </c>
      <c r="AI1" t="s">
        <v>115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 spans="1:41" x14ac:dyDescent="0.4">
      <c r="A2" s="25" t="s">
        <v>17</v>
      </c>
      <c r="B2" t="s">
        <v>113</v>
      </c>
      <c r="C2" t="s">
        <v>114</v>
      </c>
      <c r="D2" t="s">
        <v>115</v>
      </c>
      <c r="E2" s="10" t="s">
        <v>0</v>
      </c>
      <c r="F2" t="s">
        <v>1</v>
      </c>
      <c r="G2" t="s">
        <v>2</v>
      </c>
      <c r="H2" s="10" t="s">
        <v>0</v>
      </c>
      <c r="I2" t="s">
        <v>1</v>
      </c>
      <c r="J2" t="s">
        <v>2</v>
      </c>
      <c r="K2" s="10" t="s">
        <v>0</v>
      </c>
      <c r="L2" t="s">
        <v>1</v>
      </c>
      <c r="M2" t="s">
        <v>2</v>
      </c>
      <c r="N2" s="10" t="s">
        <v>128</v>
      </c>
      <c r="O2" s="70" t="s">
        <v>132</v>
      </c>
      <c r="P2" s="25">
        <v>8</v>
      </c>
      <c r="Q2" s="20">
        <f>SUM(O3:O10)/P2</f>
        <v>857.46527777777692</v>
      </c>
      <c r="S2" s="12" t="s">
        <v>133</v>
      </c>
      <c r="T2" s="13" cm="1">
        <f t="array" ref="T2">SUM(((E3:M10)-$P$8)^2)</f>
        <v>236077.77777777769</v>
      </c>
      <c r="U2" s="13" t="s">
        <v>134</v>
      </c>
      <c r="V2" s="60" t="s">
        <v>135</v>
      </c>
      <c r="X2" s="4" t="s">
        <v>136</v>
      </c>
      <c r="Y2" s="5" t="s">
        <v>137</v>
      </c>
      <c r="Z2" s="5" t="s">
        <v>138</v>
      </c>
      <c r="AA2" s="5" t="s">
        <v>139</v>
      </c>
      <c r="AB2" s="5" t="s">
        <v>140</v>
      </c>
      <c r="AC2" s="71" t="s">
        <v>141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65" si="0">100*(_xlfn.RANK.EQ(AM2,$AM$2:$AM$73,1)-0.5)/$P$6</f>
        <v>13.194444444444445</v>
      </c>
      <c r="AO2">
        <f t="shared" ref="AO2:AO65" si="1">_xlfn.NORM.INV(AN2/100,$AM$74,$AM$75)</f>
        <v>-39.635163844461808</v>
      </c>
    </row>
    <row r="3" spans="1:41" x14ac:dyDescent="0.4">
      <c r="A3" s="25">
        <v>1</v>
      </c>
      <c r="B3">
        <v>-1</v>
      </c>
      <c r="C3">
        <v>-1</v>
      </c>
      <c r="D3">
        <v>-1</v>
      </c>
      <c r="E3" s="10">
        <v>255</v>
      </c>
      <c r="F3">
        <v>300</v>
      </c>
      <c r="G3">
        <v>285</v>
      </c>
      <c r="H3" s="10">
        <v>240</v>
      </c>
      <c r="I3">
        <v>310</v>
      </c>
      <c r="J3">
        <v>300</v>
      </c>
      <c r="K3" s="10">
        <v>280</v>
      </c>
      <c r="L3">
        <v>300</v>
      </c>
      <c r="M3">
        <v>360</v>
      </c>
      <c r="N3" s="10">
        <f>AVERAGE(E3:M3)</f>
        <v>292.22222222222223</v>
      </c>
      <c r="O3" s="70">
        <f>_xlfn.VAR.S(E3:M3)</f>
        <v>1175.694444444438</v>
      </c>
      <c r="P3" s="25" t="s">
        <v>142</v>
      </c>
      <c r="Q3" s="20" t="s">
        <v>143</v>
      </c>
      <c r="S3" s="25" t="s">
        <v>144</v>
      </c>
      <c r="T3">
        <f t="shared" ref="T3:T9" si="2">$P$6/2*((U3-$P$8)^2+(V3-$P$8)^2)</f>
        <v>86805.555555555504</v>
      </c>
      <c r="U3">
        <f>AVERAGE(E4:M4,E6:M6,E8:M8,E10:M10)</f>
        <v>179.72222222222223</v>
      </c>
      <c r="V3" s="20">
        <f>AVERAGE(E3:M3,E5:M5,E7:M7,E9:M9)</f>
        <v>249.16666666666666</v>
      </c>
      <c r="X3" s="19" t="s">
        <v>145</v>
      </c>
      <c r="Y3">
        <f>T3</f>
        <v>86805.555555555504</v>
      </c>
      <c r="Z3">
        <v>1</v>
      </c>
      <c r="AA3">
        <f>Y3/Z3</f>
        <v>86805.555555555504</v>
      </c>
      <c r="AB3">
        <f>AA3/$AA$10</f>
        <v>101.2350678274954</v>
      </c>
      <c r="AC3" s="7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4">
      <c r="A4" s="25">
        <v>2</v>
      </c>
      <c r="B4">
        <v>1</v>
      </c>
      <c r="C4">
        <v>-1</v>
      </c>
      <c r="D4">
        <v>-1</v>
      </c>
      <c r="E4" s="10">
        <v>200</v>
      </c>
      <c r="F4">
        <v>205</v>
      </c>
      <c r="G4">
        <v>230</v>
      </c>
      <c r="H4" s="10">
        <v>220</v>
      </c>
      <c r="I4">
        <v>155</v>
      </c>
      <c r="J4">
        <v>200</v>
      </c>
      <c r="K4" s="10">
        <v>150</v>
      </c>
      <c r="L4">
        <v>165</v>
      </c>
      <c r="M4">
        <v>200</v>
      </c>
      <c r="N4" s="10">
        <f t="shared" ref="N4:N10" si="7">AVERAGE(E4:M4)</f>
        <v>191.66666666666666</v>
      </c>
      <c r="O4" s="70">
        <f t="shared" ref="O4:O10" si="8">_xlfn.VAR.S(E4:M4)</f>
        <v>806.25</v>
      </c>
      <c r="P4" s="25">
        <v>9</v>
      </c>
      <c r="Q4" s="20">
        <f>4*Q2/(P2*P4)</f>
        <v>47.636959876543159</v>
      </c>
      <c r="S4" s="25" t="s">
        <v>146</v>
      </c>
      <c r="T4">
        <f t="shared" si="2"/>
        <v>27222.222222222219</v>
      </c>
      <c r="U4">
        <f>AVERAGE(E5:M5,E6:M6,E9:M9,E10:M10)</f>
        <v>195</v>
      </c>
      <c r="V4" s="20">
        <f>AVERAGE(E3:M3,E4:M4,E7:M7,E8:M8)</f>
        <v>233.88888888888889</v>
      </c>
      <c r="X4" s="19" t="s">
        <v>147</v>
      </c>
      <c r="Y4">
        <f t="shared" ref="Y4:Y9" si="9">T4</f>
        <v>27222.222222222219</v>
      </c>
      <c r="Z4">
        <v>1</v>
      </c>
      <c r="AA4">
        <f t="shared" ref="AA4:AA10" si="10">Y4/Z4</f>
        <v>27222.222222222219</v>
      </c>
      <c r="AB4">
        <f t="shared" ref="AB4:AB9" si="11">AA4/$AA$10</f>
        <v>31.747317270702574</v>
      </c>
      <c r="AC4" s="7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4">
      <c r="A5" s="25">
        <v>3</v>
      </c>
      <c r="B5">
        <v>-1</v>
      </c>
      <c r="C5">
        <v>1</v>
      </c>
      <c r="D5">
        <v>-1</v>
      </c>
      <c r="E5" s="10">
        <v>150</v>
      </c>
      <c r="F5">
        <v>175</v>
      </c>
      <c r="G5">
        <v>160</v>
      </c>
      <c r="H5" s="10">
        <v>190</v>
      </c>
      <c r="I5">
        <v>150</v>
      </c>
      <c r="J5">
        <v>190</v>
      </c>
      <c r="K5" s="10">
        <v>220</v>
      </c>
      <c r="L5">
        <v>195</v>
      </c>
      <c r="M5">
        <v>205</v>
      </c>
      <c r="N5" s="10">
        <f t="shared" si="7"/>
        <v>181.66666666666666</v>
      </c>
      <c r="O5" s="70">
        <f t="shared" si="8"/>
        <v>606.25</v>
      </c>
      <c r="P5" s="25" t="s">
        <v>148</v>
      </c>
      <c r="Q5" s="20" t="s">
        <v>149</v>
      </c>
      <c r="S5" s="25" t="s">
        <v>150</v>
      </c>
      <c r="T5">
        <f t="shared" si="2"/>
        <v>1605.5555555555502</v>
      </c>
      <c r="U5">
        <f>AVERAGE(E7:M10)</f>
        <v>219.16666666666666</v>
      </c>
      <c r="V5" s="20">
        <f>AVERAGE(E3:M6)</f>
        <v>209.72222222222223</v>
      </c>
      <c r="X5" s="19" t="s">
        <v>151</v>
      </c>
      <c r="Y5">
        <f t="shared" si="9"/>
        <v>1605.5555555555502</v>
      </c>
      <c r="Z5">
        <v>1</v>
      </c>
      <c r="AA5">
        <f t="shared" si="10"/>
        <v>1605.5555555555502</v>
      </c>
      <c r="AB5">
        <f t="shared" si="11"/>
        <v>1.8724438145373499</v>
      </c>
      <c r="AC5" s="7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4">
      <c r="A6" s="25">
        <v>4</v>
      </c>
      <c r="B6">
        <v>1</v>
      </c>
      <c r="C6">
        <v>1</v>
      </c>
      <c r="D6">
        <v>-1</v>
      </c>
      <c r="E6" s="10">
        <v>170</v>
      </c>
      <c r="F6">
        <v>210</v>
      </c>
      <c r="G6">
        <v>160</v>
      </c>
      <c r="H6" s="10">
        <v>160</v>
      </c>
      <c r="I6">
        <v>170</v>
      </c>
      <c r="J6">
        <v>185</v>
      </c>
      <c r="K6" s="10">
        <v>150</v>
      </c>
      <c r="L6">
        <v>155</v>
      </c>
      <c r="M6">
        <v>200</v>
      </c>
      <c r="N6" s="10">
        <f t="shared" si="7"/>
        <v>173.33333333333334</v>
      </c>
      <c r="O6" s="70">
        <f t="shared" si="8"/>
        <v>431.25</v>
      </c>
      <c r="P6" s="25">
        <f>P2*P4</f>
        <v>72</v>
      </c>
      <c r="Q6" s="20">
        <f>Q4^0.5</f>
        <v>6.9019533377546942</v>
      </c>
      <c r="S6" s="25" t="s">
        <v>152</v>
      </c>
      <c r="T6">
        <f t="shared" si="2"/>
        <v>49088.888888888854</v>
      </c>
      <c r="U6">
        <f>AVERAGE(E3:M3,E6:M6,E7:M7,E10:M10)</f>
        <v>240.55555555555554</v>
      </c>
      <c r="V6" s="20">
        <f>AVERAGE(E4:M4,E5:M5,E8:M8,E9:M9)</f>
        <v>188.33333333333334</v>
      </c>
      <c r="X6" s="19" t="s">
        <v>153</v>
      </c>
      <c r="Y6">
        <f t="shared" si="9"/>
        <v>49088.888888888854</v>
      </c>
      <c r="Z6">
        <v>1</v>
      </c>
      <c r="AA6">
        <f t="shared" si="10"/>
        <v>49088.888888888854</v>
      </c>
      <c r="AB6">
        <f t="shared" si="11"/>
        <v>57.248835796719952</v>
      </c>
      <c r="AC6" s="7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4">
      <c r="A7" s="25">
        <v>5</v>
      </c>
      <c r="B7">
        <v>-1</v>
      </c>
      <c r="C7">
        <v>-1</v>
      </c>
      <c r="D7">
        <v>1</v>
      </c>
      <c r="E7" s="10">
        <v>300</v>
      </c>
      <c r="F7">
        <v>290</v>
      </c>
      <c r="G7">
        <v>345</v>
      </c>
      <c r="H7" s="10">
        <v>230</v>
      </c>
      <c r="I7">
        <v>285</v>
      </c>
      <c r="J7">
        <v>270</v>
      </c>
      <c r="K7" s="10">
        <v>275</v>
      </c>
      <c r="L7">
        <v>295</v>
      </c>
      <c r="M7">
        <v>385</v>
      </c>
      <c r="N7" s="10">
        <f t="shared" si="7"/>
        <v>297.22222222222223</v>
      </c>
      <c r="O7" s="70">
        <f t="shared" si="8"/>
        <v>1994.444444444438</v>
      </c>
      <c r="P7" s="25" t="s">
        <v>154</v>
      </c>
      <c r="Q7" s="20" t="s">
        <v>155</v>
      </c>
      <c r="S7" s="25" t="s">
        <v>156</v>
      </c>
      <c r="T7">
        <f t="shared" si="2"/>
        <v>11755.555555555571</v>
      </c>
      <c r="U7">
        <f>AVERAGE(E3:M3,E4:M4,E9:M9,E10:M10)</f>
        <v>227.22222222222223</v>
      </c>
      <c r="V7" s="20">
        <f>AVERAGE(E5:M5,E6:M6,E7:M7,E8:M8)</f>
        <v>201.66666666666666</v>
      </c>
      <c r="X7" s="19" t="s">
        <v>157</v>
      </c>
      <c r="Y7">
        <f t="shared" si="9"/>
        <v>11755.555555555571</v>
      </c>
      <c r="Z7">
        <v>1</v>
      </c>
      <c r="AA7">
        <f t="shared" si="10"/>
        <v>11755.555555555571</v>
      </c>
      <c r="AB7">
        <f t="shared" si="11"/>
        <v>13.709657825470764</v>
      </c>
      <c r="AC7" s="7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5" thickBot="1" x14ac:dyDescent="0.45">
      <c r="A8" s="25">
        <v>6</v>
      </c>
      <c r="B8">
        <v>1</v>
      </c>
      <c r="C8">
        <v>-1</v>
      </c>
      <c r="D8">
        <v>1</v>
      </c>
      <c r="E8" s="10">
        <v>140</v>
      </c>
      <c r="F8">
        <v>150</v>
      </c>
      <c r="G8">
        <v>145</v>
      </c>
      <c r="H8" s="10">
        <v>200</v>
      </c>
      <c r="I8">
        <v>150</v>
      </c>
      <c r="J8">
        <v>185</v>
      </c>
      <c r="K8" s="10">
        <v>145</v>
      </c>
      <c r="L8">
        <v>140</v>
      </c>
      <c r="M8">
        <v>135</v>
      </c>
      <c r="N8" s="10">
        <f t="shared" si="7"/>
        <v>154.44444444444446</v>
      </c>
      <c r="O8" s="70">
        <f t="shared" si="8"/>
        <v>502.77777777777737</v>
      </c>
      <c r="P8" s="48">
        <f>AVERAGE(N3:N10)</f>
        <v>214.44444444444446</v>
      </c>
      <c r="Q8" s="50">
        <f>P2*(P4-1)</f>
        <v>64</v>
      </c>
      <c r="S8" s="25" t="s">
        <v>158</v>
      </c>
      <c r="T8">
        <f t="shared" si="2"/>
        <v>4050</v>
      </c>
      <c r="U8">
        <f>AVERAGE(E3:M3,E5:M5,E8:M8,E10:M10)</f>
        <v>206.94444444444446</v>
      </c>
      <c r="V8" s="20">
        <f>AVERAGE(E4:M4,E6:M6,E7:M7,E9:M9)</f>
        <v>221.94444444444446</v>
      </c>
      <c r="X8" s="19" t="s">
        <v>159</v>
      </c>
      <c r="Y8">
        <f t="shared" si="9"/>
        <v>4050</v>
      </c>
      <c r="Z8">
        <v>1</v>
      </c>
      <c r="AA8">
        <f t="shared" si="10"/>
        <v>4050</v>
      </c>
      <c r="AB8">
        <f t="shared" si="11"/>
        <v>4.723223324559628</v>
      </c>
      <c r="AC8" s="7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4">
      <c r="A9" s="25">
        <v>7</v>
      </c>
      <c r="B9">
        <v>-1</v>
      </c>
      <c r="C9">
        <v>1</v>
      </c>
      <c r="D9">
        <v>1</v>
      </c>
      <c r="E9" s="10">
        <v>175</v>
      </c>
      <c r="F9">
        <v>210</v>
      </c>
      <c r="G9">
        <v>230</v>
      </c>
      <c r="H9" s="10">
        <v>230</v>
      </c>
      <c r="I9">
        <v>210</v>
      </c>
      <c r="J9">
        <v>245</v>
      </c>
      <c r="K9" s="10">
        <v>245</v>
      </c>
      <c r="L9">
        <v>210</v>
      </c>
      <c r="M9">
        <v>275</v>
      </c>
      <c r="N9" s="10">
        <f t="shared" si="7"/>
        <v>225.55555555555554</v>
      </c>
      <c r="O9" s="70">
        <f t="shared" si="8"/>
        <v>815.27777777778101</v>
      </c>
      <c r="S9" s="25" t="s">
        <v>160</v>
      </c>
      <c r="T9">
        <f t="shared" si="2"/>
        <v>672.22222222222297</v>
      </c>
      <c r="U9">
        <f>AVERAGE(E4:M4,E5:M5,E7:M7,E10:M10)</f>
        <v>217.5</v>
      </c>
      <c r="V9" s="20">
        <f>AVERAGE(E3:M3,E6:M6,E8:M8,E9:M9)</f>
        <v>211.38888888888889</v>
      </c>
      <c r="X9" s="19" t="s">
        <v>161</v>
      </c>
      <c r="Y9">
        <f t="shared" si="9"/>
        <v>672.22222222222297</v>
      </c>
      <c r="Z9">
        <v>1</v>
      </c>
      <c r="AA9">
        <f t="shared" si="10"/>
        <v>672.22222222222297</v>
      </c>
      <c r="AB9">
        <f t="shared" si="11"/>
        <v>0.78396436525612578</v>
      </c>
      <c r="AC9" s="7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5" thickBot="1" x14ac:dyDescent="0.45">
      <c r="A10" s="48">
        <v>8</v>
      </c>
      <c r="B10" s="27">
        <v>1</v>
      </c>
      <c r="C10" s="27">
        <v>1</v>
      </c>
      <c r="D10" s="27">
        <v>1</v>
      </c>
      <c r="E10" s="49">
        <v>180</v>
      </c>
      <c r="F10" s="27">
        <v>175</v>
      </c>
      <c r="G10" s="27">
        <v>205</v>
      </c>
      <c r="H10" s="49">
        <v>200</v>
      </c>
      <c r="I10" s="27">
        <v>250</v>
      </c>
      <c r="J10" s="27">
        <v>205</v>
      </c>
      <c r="K10" s="49">
        <v>200</v>
      </c>
      <c r="L10" s="27">
        <v>175</v>
      </c>
      <c r="M10" s="27">
        <v>205</v>
      </c>
      <c r="N10" s="49">
        <f t="shared" si="7"/>
        <v>199.44444444444446</v>
      </c>
      <c r="O10" s="72">
        <f t="shared" si="8"/>
        <v>527.77777777778101</v>
      </c>
      <c r="S10" s="25"/>
      <c r="T10" cm="1">
        <f t="array" ref="T10">SUM(((E3:M3)-N3)^2)</f>
        <v>9405.5555555555547</v>
      </c>
      <c r="V10" s="20"/>
      <c r="X10" s="19" t="s">
        <v>162</v>
      </c>
      <c r="Y10">
        <f>T18</f>
        <v>54877.777777777766</v>
      </c>
      <c r="Z10">
        <f>P2*(P4-1)</f>
        <v>64</v>
      </c>
      <c r="AA10">
        <f t="shared" si="10"/>
        <v>857.4652777777776</v>
      </c>
      <c r="AC10" s="7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5" thickBot="1" x14ac:dyDescent="0.45">
      <c r="S11" s="25"/>
      <c r="T11" cm="1">
        <f t="array" ref="T11">SUM(((E4:M4)-N4)^2)</f>
        <v>6450</v>
      </c>
      <c r="V11" s="20"/>
      <c r="X11" s="46" t="s">
        <v>163</v>
      </c>
      <c r="Y11" s="43">
        <f>SUM(Y3:Y10)</f>
        <v>236077.77777777769</v>
      </c>
      <c r="Z11" s="43">
        <f>P2*P4-1</f>
        <v>71</v>
      </c>
      <c r="AA11" s="43"/>
      <c r="AB11" s="43"/>
      <c r="AC11" s="73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4">
      <c r="S12" s="25"/>
      <c r="T12" cm="1">
        <f t="array" ref="T12">SUM(((E5:M5)-N5)^2)</f>
        <v>4850.0000000000009</v>
      </c>
      <c r="V12" s="20"/>
      <c r="X12" t="s">
        <v>164</v>
      </c>
      <c r="Y12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4">
      <c r="A13" t="s">
        <v>17</v>
      </c>
      <c r="B13" t="s">
        <v>113</v>
      </c>
      <c r="C13" t="s">
        <v>114</v>
      </c>
      <c r="D13" t="s">
        <v>115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K13" t="s">
        <v>145</v>
      </c>
      <c r="L13" t="s">
        <v>170</v>
      </c>
      <c r="M13" t="s">
        <v>171</v>
      </c>
      <c r="N13" t="s">
        <v>153</v>
      </c>
      <c r="O13" t="s">
        <v>157</v>
      </c>
      <c r="P13" t="s">
        <v>159</v>
      </c>
      <c r="Q13" t="s">
        <v>161</v>
      </c>
      <c r="S13" s="25"/>
      <c r="T13" cm="1">
        <f t="array" ref="T13">SUM(((E6:M6)-N6)^2)</f>
        <v>3450</v>
      </c>
      <c r="V13" s="20"/>
      <c r="X13" t="s">
        <v>172</v>
      </c>
      <c r="Y13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25"/>
      <c r="T14" cm="1">
        <f t="array" ref="T14">SUM(((E7:M7)-N7)^2)</f>
        <v>15955.555555555557</v>
      </c>
      <c r="V14" s="20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F78" si="16">B15*C15</f>
        <v>-1</v>
      </c>
      <c r="F15">
        <f t="shared" si="16"/>
        <v>1</v>
      </c>
      <c r="G15">
        <f t="shared" ref="G15:G78" si="17">B15*D15</f>
        <v>-1</v>
      </c>
      <c r="H15">
        <f t="shared" ref="H15:H78" si="18">B15*C15*D15</f>
        <v>1</v>
      </c>
      <c r="I15">
        <f t="shared" ref="I15:I21" si="19">E4</f>
        <v>200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  <c r="Q15" t="s">
        <v>180</v>
      </c>
      <c r="S15" s="25"/>
      <c r="T15" cm="1">
        <f t="array" ref="T15">SUM(((E8:M8)-N8)^2)</f>
        <v>4022.2222222222226</v>
      </c>
      <c r="V15" s="20"/>
      <c r="X15" s="4" t="s">
        <v>136</v>
      </c>
      <c r="Y15" s="5" t="s">
        <v>137</v>
      </c>
      <c r="Z15" s="5" t="s">
        <v>138</v>
      </c>
      <c r="AA15" s="5" t="s">
        <v>139</v>
      </c>
      <c r="AB15" s="5" t="s">
        <v>140</v>
      </c>
      <c r="AC15" s="71" t="s">
        <v>141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6"/>
        <v>-1</v>
      </c>
      <c r="G16">
        <f t="shared" si="17"/>
        <v>1</v>
      </c>
      <c r="H16">
        <f t="shared" si="18"/>
        <v>1</v>
      </c>
      <c r="I16">
        <f t="shared" si="19"/>
        <v>150</v>
      </c>
      <c r="J16" s="74">
        <f>AVERAGE(E3:M10)</f>
        <v>214.44444444444446</v>
      </c>
      <c r="K16" s="74">
        <f>K14/2</f>
        <v>-34.722222222222221</v>
      </c>
      <c r="L16" s="74">
        <f t="shared" ref="L16:Q16" si="20">L14/2</f>
        <v>-19.444444444444443</v>
      </c>
      <c r="M16">
        <f t="shared" si="20"/>
        <v>4.7222222222222223</v>
      </c>
      <c r="N16" s="74">
        <f t="shared" si="20"/>
        <v>26.111111111111111</v>
      </c>
      <c r="O16" s="74">
        <f t="shared" si="20"/>
        <v>12.777777777777779</v>
      </c>
      <c r="P16" s="74">
        <f t="shared" si="20"/>
        <v>-7.5</v>
      </c>
      <c r="Q16">
        <f t="shared" si="20"/>
        <v>3.0555555555555554</v>
      </c>
      <c r="S16" s="25"/>
      <c r="T16" cm="1">
        <f t="array" ref="T16">SUM(((E9:M9)-N9)^2)</f>
        <v>6522.2222222222226</v>
      </c>
      <c r="V16" s="20"/>
      <c r="X16" s="19" t="s">
        <v>145</v>
      </c>
      <c r="Y16">
        <f>T3</f>
        <v>86805.555555555504</v>
      </c>
      <c r="Z16">
        <v>1</v>
      </c>
      <c r="AA16">
        <f>Y16/Z16</f>
        <v>86805.555555555504</v>
      </c>
      <c r="AB16">
        <f>AA16/$AA$21</f>
        <v>100.23814152410573</v>
      </c>
      <c r="AC16" s="7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6"/>
        <v>-1</v>
      </c>
      <c r="G17">
        <f t="shared" si="17"/>
        <v>-1</v>
      </c>
      <c r="H17">
        <f t="shared" si="18"/>
        <v>-1</v>
      </c>
      <c r="I17">
        <f t="shared" si="19"/>
        <v>170</v>
      </c>
      <c r="M17" t="s">
        <v>181</v>
      </c>
      <c r="N17" t="s">
        <v>182</v>
      </c>
      <c r="O17" t="s">
        <v>183</v>
      </c>
      <c r="P17" t="s">
        <v>184</v>
      </c>
      <c r="Q17" t="s">
        <v>135</v>
      </c>
      <c r="R17" t="s">
        <v>134</v>
      </c>
      <c r="S17" s="25"/>
      <c r="T17" cm="1">
        <f t="array" ref="T17">SUM(((E10:M10)-N10)^2)</f>
        <v>4222.2222222222217</v>
      </c>
      <c r="U17" t="s">
        <v>133</v>
      </c>
      <c r="V17" s="20"/>
      <c r="X17" s="19" t="s">
        <v>170</v>
      </c>
      <c r="Y17">
        <f>T4</f>
        <v>27222.222222222219</v>
      </c>
      <c r="Z17">
        <v>1</v>
      </c>
      <c r="AA17">
        <f>Y17/Z17</f>
        <v>27222.222222222219</v>
      </c>
      <c r="AB17">
        <f>AA17/$AA$21</f>
        <v>31.434681181959572</v>
      </c>
      <c r="AC17" s="7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6"/>
        <v>-1</v>
      </c>
      <c r="G18">
        <f t="shared" si="17"/>
        <v>-1</v>
      </c>
      <c r="H18">
        <f t="shared" si="18"/>
        <v>1</v>
      </c>
      <c r="I18">
        <f t="shared" si="19"/>
        <v>300</v>
      </c>
      <c r="J18">
        <v>7</v>
      </c>
      <c r="K18" t="s">
        <v>145</v>
      </c>
      <c r="L18">
        <f>K14</f>
        <v>-69.444444444444443</v>
      </c>
      <c r="M18">
        <f t="shared" ref="M18:M24" si="21">(L18-0)/$Q$6</f>
        <v>-10.061563885773202</v>
      </c>
      <c r="N18">
        <f t="shared" ref="N18:N24" si="22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3">L18-P18*$Q$6</f>
        <v>-83.23268129999397</v>
      </c>
      <c r="R18">
        <f t="shared" ref="R18:R24" si="24">L18+P18*$Q$6</f>
        <v>-55.656207588894915</v>
      </c>
      <c r="S18" s="48" t="s">
        <v>185</v>
      </c>
      <c r="T18" s="27">
        <f>SUM(T10:T17)</f>
        <v>54877.777777777766</v>
      </c>
      <c r="U18" s="27">
        <f>T18+SUM(T3:T9)</f>
        <v>236077.77777777769</v>
      </c>
      <c r="V18" s="50"/>
      <c r="X18" s="19" t="s">
        <v>153</v>
      </c>
      <c r="Y18">
        <f>T6</f>
        <v>49088.888888888854</v>
      </c>
      <c r="Z18">
        <v>1</v>
      </c>
      <c r="AA18">
        <f>Y18/Z18</f>
        <v>49088.888888888854</v>
      </c>
      <c r="AB18">
        <f>AA18/$AA$21</f>
        <v>56.685069984447878</v>
      </c>
      <c r="AC18" s="7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6"/>
        <v>-1</v>
      </c>
      <c r="G19">
        <f t="shared" si="17"/>
        <v>1</v>
      </c>
      <c r="H19">
        <f t="shared" si="18"/>
        <v>-1</v>
      </c>
      <c r="I19">
        <f t="shared" si="19"/>
        <v>140</v>
      </c>
      <c r="J19">
        <v>6</v>
      </c>
      <c r="K19" t="s">
        <v>170</v>
      </c>
      <c r="L19">
        <f>L14</f>
        <v>-38.888888888888886</v>
      </c>
      <c r="M19">
        <f t="shared" si="21"/>
        <v>-5.6344757760329927</v>
      </c>
      <c r="N19">
        <f t="shared" si="22"/>
        <v>4.2283132864828538E-7</v>
      </c>
      <c r="O19">
        <f t="shared" ref="O19:O24" si="25">_xlfn.T.INV(0.025,64)</f>
        <v>-1.9977296543176954</v>
      </c>
      <c r="P19">
        <f t="shared" ref="P19:P24" si="26">_xlfn.T.INV(0.975,64)</f>
        <v>1.9977296543176919</v>
      </c>
      <c r="Q19">
        <f t="shared" si="23"/>
        <v>-52.677125744438413</v>
      </c>
      <c r="R19">
        <f t="shared" si="24"/>
        <v>-25.100652033339358</v>
      </c>
      <c r="X19" s="19" t="s">
        <v>157</v>
      </c>
      <c r="Y19">
        <f>T7</f>
        <v>11755.555555555571</v>
      </c>
      <c r="Z19">
        <v>1</v>
      </c>
      <c r="AA19">
        <f t="shared" ref="AA19:AA21" si="27">Y19/Z19</f>
        <v>11755.555555555571</v>
      </c>
      <c r="AB19">
        <f t="shared" ref="AB19:AB20" si="28">AA19/$AA$21</f>
        <v>13.57465007776052</v>
      </c>
      <c r="AC19" s="70">
        <f t="shared" ref="AC19:AC20" si="29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0">G4</f>
        <v>230</v>
      </c>
      <c r="AK19">
        <f t="shared" si="4"/>
        <v>193.33333333333334</v>
      </c>
      <c r="AL19">
        <f t="shared" ref="AL19:AL25" si="31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6"/>
        <v>1</v>
      </c>
      <c r="G20">
        <f t="shared" si="17"/>
        <v>-1</v>
      </c>
      <c r="H20">
        <f t="shared" si="18"/>
        <v>-1</v>
      </c>
      <c r="I20">
        <f t="shared" si="19"/>
        <v>175</v>
      </c>
      <c r="J20">
        <v>5</v>
      </c>
      <c r="K20" t="s">
        <v>171</v>
      </c>
      <c r="L20">
        <f>M14</f>
        <v>9.4444444444444446</v>
      </c>
      <c r="M20">
        <f t="shared" si="21"/>
        <v>1.3683726884651555</v>
      </c>
      <c r="N20">
        <f t="shared" si="22"/>
        <v>0.17598015360623664</v>
      </c>
      <c r="O20">
        <f t="shared" si="25"/>
        <v>-1.9977296543176954</v>
      </c>
      <c r="P20">
        <f t="shared" si="26"/>
        <v>1.9977296543176919</v>
      </c>
      <c r="Q20">
        <f t="shared" si="23"/>
        <v>-4.3437924111050812</v>
      </c>
      <c r="R20">
        <f t="shared" si="24"/>
        <v>23.23268129999397</v>
      </c>
      <c r="X20" s="19" t="s">
        <v>159</v>
      </c>
      <c r="Y20">
        <f>T8</f>
        <v>4050</v>
      </c>
      <c r="Z20">
        <v>1</v>
      </c>
      <c r="AA20">
        <f t="shared" si="27"/>
        <v>4050</v>
      </c>
      <c r="AB20">
        <f t="shared" si="28"/>
        <v>4.6767107309486793</v>
      </c>
      <c r="AC20" s="70">
        <f t="shared" si="29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0"/>
        <v>160</v>
      </c>
      <c r="AK20">
        <f t="shared" si="4"/>
        <v>208.88888888888889</v>
      </c>
      <c r="AL20">
        <f t="shared" si="31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4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6"/>
        <v>1</v>
      </c>
      <c r="G21">
        <f t="shared" si="17"/>
        <v>1</v>
      </c>
      <c r="H21">
        <f t="shared" si="18"/>
        <v>1</v>
      </c>
      <c r="I21">
        <f t="shared" si="19"/>
        <v>180</v>
      </c>
      <c r="J21">
        <v>4</v>
      </c>
      <c r="K21" t="s">
        <v>153</v>
      </c>
      <c r="L21">
        <f>N14</f>
        <v>52.222222222222221</v>
      </c>
      <c r="M21">
        <f t="shared" si="21"/>
        <v>7.566296042101448</v>
      </c>
      <c r="N21">
        <f t="shared" si="22"/>
        <v>1.8754642283624889E-10</v>
      </c>
      <c r="O21">
        <f t="shared" si="25"/>
        <v>-1.9977296543176954</v>
      </c>
      <c r="P21">
        <f t="shared" si="26"/>
        <v>1.9977296543176919</v>
      </c>
      <c r="Q21">
        <f t="shared" si="23"/>
        <v>38.433985366672694</v>
      </c>
      <c r="R21">
        <f t="shared" si="24"/>
        <v>66.010459077771742</v>
      </c>
      <c r="X21" s="19" t="s">
        <v>162</v>
      </c>
      <c r="Y21">
        <f>SUM(T5,T9,T18)</f>
        <v>57155.55555555554</v>
      </c>
      <c r="Z21">
        <f>Z22-SUM(Z16:Z20)</f>
        <v>66</v>
      </c>
      <c r="AA21">
        <f t="shared" si="27"/>
        <v>865.99326599326571</v>
      </c>
      <c r="AC21" s="7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0"/>
        <v>160</v>
      </c>
      <c r="AK21">
        <f t="shared" si="4"/>
        <v>206.66666666666666</v>
      </c>
      <c r="AL21">
        <f t="shared" si="31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5" thickBot="1" x14ac:dyDescent="0.4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6"/>
        <v>1</v>
      </c>
      <c r="G22">
        <f t="shared" si="17"/>
        <v>1</v>
      </c>
      <c r="H22">
        <f t="shared" si="18"/>
        <v>-1</v>
      </c>
      <c r="I22">
        <f>F3</f>
        <v>300</v>
      </c>
      <c r="J22">
        <v>3</v>
      </c>
      <c r="K22" t="s">
        <v>157</v>
      </c>
      <c r="L22">
        <f>O14</f>
        <v>25.555555555555557</v>
      </c>
      <c r="M22">
        <f t="shared" si="21"/>
        <v>3.7026555099645386</v>
      </c>
      <c r="N22">
        <f t="shared" si="22"/>
        <v>4.46435115563526E-4</v>
      </c>
      <c r="O22">
        <f t="shared" si="25"/>
        <v>-1.9977296543176954</v>
      </c>
      <c r="P22">
        <f t="shared" si="26"/>
        <v>1.9977296543176919</v>
      </c>
      <c r="Q22">
        <f t="shared" si="23"/>
        <v>11.767318700006031</v>
      </c>
      <c r="R22">
        <f t="shared" si="24"/>
        <v>39.343792411105085</v>
      </c>
      <c r="X22" s="46" t="s">
        <v>163</v>
      </c>
      <c r="Y22" s="43">
        <f>U18</f>
        <v>236077.77777777769</v>
      </c>
      <c r="Z22" s="43">
        <f>P6-1</f>
        <v>71</v>
      </c>
      <c r="AA22" s="43"/>
      <c r="AB22" s="43"/>
      <c r="AC22" s="73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0"/>
        <v>345</v>
      </c>
      <c r="AK22">
        <f t="shared" si="4"/>
        <v>289.44444444444446</v>
      </c>
      <c r="AL22">
        <f t="shared" si="31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6"/>
        <v>1</v>
      </c>
      <c r="G23">
        <f t="shared" si="17"/>
        <v>-1</v>
      </c>
      <c r="H23">
        <f t="shared" si="18"/>
        <v>1</v>
      </c>
      <c r="I23">
        <f t="shared" ref="I23:I29" si="32">F4</f>
        <v>205</v>
      </c>
      <c r="J23">
        <v>2</v>
      </c>
      <c r="K23" t="s">
        <v>159</v>
      </c>
      <c r="L23">
        <f>P14</f>
        <v>-15</v>
      </c>
      <c r="M23">
        <f t="shared" si="21"/>
        <v>-2.1732977993270115</v>
      </c>
      <c r="N23">
        <f t="shared" si="22"/>
        <v>3.3465378030676521E-2</v>
      </c>
      <c r="O23">
        <f t="shared" si="25"/>
        <v>-1.9977296543176954</v>
      </c>
      <c r="P23">
        <f t="shared" si="26"/>
        <v>1.9977296543176919</v>
      </c>
      <c r="Q23">
        <f t="shared" si="23"/>
        <v>-28.788236855549528</v>
      </c>
      <c r="R23">
        <f t="shared" si="24"/>
        <v>-1.2117631444504742</v>
      </c>
      <c r="X23" t="s">
        <v>164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0"/>
        <v>145</v>
      </c>
      <c r="AK23">
        <f t="shared" si="4"/>
        <v>152.7777777777778</v>
      </c>
      <c r="AL23">
        <f t="shared" si="31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6"/>
        <v>-1</v>
      </c>
      <c r="G24">
        <f t="shared" si="17"/>
        <v>1</v>
      </c>
      <c r="H24">
        <f t="shared" si="18"/>
        <v>1</v>
      </c>
      <c r="I24">
        <f t="shared" si="32"/>
        <v>175</v>
      </c>
      <c r="J24">
        <v>1</v>
      </c>
      <c r="K24" t="s">
        <v>161</v>
      </c>
      <c r="L24">
        <f>Q14</f>
        <v>6.1111111111111107</v>
      </c>
      <c r="M24">
        <f t="shared" si="21"/>
        <v>0.88541762194804174</v>
      </c>
      <c r="N24">
        <f t="shared" si="22"/>
        <v>0.37924609779040441</v>
      </c>
      <c r="O24">
        <f t="shared" si="25"/>
        <v>-1.9977296543176954</v>
      </c>
      <c r="P24">
        <f t="shared" si="26"/>
        <v>1.9977296543176919</v>
      </c>
      <c r="Q24">
        <f t="shared" si="23"/>
        <v>-7.6771257444384151</v>
      </c>
      <c r="R24">
        <f t="shared" si="24"/>
        <v>19.899347966660635</v>
      </c>
      <c r="X24" t="s">
        <v>172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0"/>
        <v>230</v>
      </c>
      <c r="AK24">
        <f t="shared" si="4"/>
        <v>198.33333333333334</v>
      </c>
      <c r="AL24">
        <f t="shared" si="31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6"/>
        <v>-1</v>
      </c>
      <c r="G25">
        <f t="shared" si="17"/>
        <v>-1</v>
      </c>
      <c r="H25">
        <f t="shared" si="18"/>
        <v>-1</v>
      </c>
      <c r="I25">
        <f t="shared" si="32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0"/>
        <v>205</v>
      </c>
      <c r="AK25">
        <f t="shared" si="4"/>
        <v>166.11111111111111</v>
      </c>
      <c r="AL25">
        <f t="shared" si="31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6"/>
        <v>-1</v>
      </c>
      <c r="G26">
        <f t="shared" si="17"/>
        <v>-1</v>
      </c>
      <c r="H26">
        <f t="shared" si="18"/>
        <v>1</v>
      </c>
      <c r="I26">
        <f t="shared" si="32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6"/>
        <v>-1</v>
      </c>
      <c r="G27">
        <f t="shared" si="17"/>
        <v>1</v>
      </c>
      <c r="H27">
        <f t="shared" si="18"/>
        <v>-1</v>
      </c>
      <c r="I27">
        <f t="shared" si="32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3">H4</f>
        <v>220</v>
      </c>
      <c r="AK27">
        <f t="shared" si="4"/>
        <v>193.33333333333334</v>
      </c>
      <c r="AL27">
        <f t="shared" ref="AL27:AL73" si="34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6"/>
        <v>1</v>
      </c>
      <c r="G28">
        <f t="shared" si="17"/>
        <v>-1</v>
      </c>
      <c r="H28">
        <f t="shared" si="18"/>
        <v>-1</v>
      </c>
      <c r="I28">
        <f t="shared" si="32"/>
        <v>210</v>
      </c>
      <c r="K28" s="75" t="s">
        <v>186</v>
      </c>
      <c r="L28" s="76"/>
      <c r="M28" s="77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3"/>
        <v>190</v>
      </c>
      <c r="AK28">
        <f t="shared" si="4"/>
        <v>208.88888888888889</v>
      </c>
      <c r="AL28">
        <f t="shared" si="34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6"/>
        <v>1</v>
      </c>
      <c r="G29">
        <f t="shared" si="17"/>
        <v>1</v>
      </c>
      <c r="H29">
        <f t="shared" si="18"/>
        <v>1</v>
      </c>
      <c r="I29">
        <f t="shared" si="32"/>
        <v>175</v>
      </c>
      <c r="K29" s="25" t="s">
        <v>187</v>
      </c>
      <c r="L29" t="s">
        <v>188</v>
      </c>
      <c r="M29" s="20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3"/>
        <v>160</v>
      </c>
      <c r="AK29">
        <f t="shared" si="4"/>
        <v>206.66666666666666</v>
      </c>
      <c r="AL29">
        <f t="shared" si="34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6"/>
        <v>1</v>
      </c>
      <c r="G30">
        <f t="shared" si="17"/>
        <v>1</v>
      </c>
      <c r="H30">
        <f t="shared" si="18"/>
        <v>-1</v>
      </c>
      <c r="I30">
        <f>G3</f>
        <v>285</v>
      </c>
      <c r="K30" s="25">
        <f>($P$4-1)*LN(O3)</f>
        <v>56.556914148361763</v>
      </c>
      <c r="L30">
        <f>1/($P$4-1)</f>
        <v>0.125</v>
      </c>
      <c r="M30" s="20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3"/>
        <v>230</v>
      </c>
      <c r="AK30">
        <f t="shared" si="4"/>
        <v>289.44444444444446</v>
      </c>
      <c r="AL30">
        <f t="shared" si="34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6"/>
        <v>1</v>
      </c>
      <c r="G31">
        <f t="shared" si="17"/>
        <v>-1</v>
      </c>
      <c r="H31">
        <f t="shared" si="18"/>
        <v>1</v>
      </c>
      <c r="I31">
        <f t="shared" ref="I31:I37" si="35">G4</f>
        <v>230</v>
      </c>
      <c r="K31" s="25">
        <f t="shared" ref="K31:K37" si="36">($P$4-1)*LN(O4)</f>
        <v>53.539150944879857</v>
      </c>
      <c r="L31">
        <f t="shared" ref="L31:L37" si="37">1/($P$4-1)</f>
        <v>0.125</v>
      </c>
      <c r="M31" s="20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3"/>
        <v>200</v>
      </c>
      <c r="AK31">
        <f t="shared" si="4"/>
        <v>152.7777777777778</v>
      </c>
      <c r="AL31">
        <f t="shared" si="34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6"/>
        <v>-1</v>
      </c>
      <c r="G32">
        <f t="shared" si="17"/>
        <v>1</v>
      </c>
      <c r="H32">
        <f t="shared" si="18"/>
        <v>1</v>
      </c>
      <c r="I32">
        <f t="shared" si="35"/>
        <v>160</v>
      </c>
      <c r="K32" s="25">
        <f t="shared" si="36"/>
        <v>51.258339538013544</v>
      </c>
      <c r="L32">
        <f t="shared" si="37"/>
        <v>0.125</v>
      </c>
      <c r="M32" s="20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3"/>
        <v>230</v>
      </c>
      <c r="AK32">
        <f t="shared" si="4"/>
        <v>198.33333333333334</v>
      </c>
      <c r="AL32">
        <f t="shared" si="34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6"/>
        <v>-1</v>
      </c>
      <c r="G33">
        <f t="shared" si="17"/>
        <v>-1</v>
      </c>
      <c r="H33">
        <f t="shared" si="18"/>
        <v>-1</v>
      </c>
      <c r="I33">
        <f t="shared" si="35"/>
        <v>160</v>
      </c>
      <c r="K33" s="25">
        <f t="shared" si="36"/>
        <v>48.533503746764559</v>
      </c>
      <c r="L33">
        <f t="shared" si="37"/>
        <v>0.125</v>
      </c>
      <c r="M33" s="20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3"/>
        <v>200</v>
      </c>
      <c r="AK33">
        <f t="shared" si="4"/>
        <v>166.11111111111111</v>
      </c>
      <c r="AL33">
        <f t="shared" si="34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6"/>
        <v>-1</v>
      </c>
      <c r="G34">
        <f t="shared" si="17"/>
        <v>-1</v>
      </c>
      <c r="H34">
        <f t="shared" si="18"/>
        <v>1</v>
      </c>
      <c r="I34">
        <f t="shared" si="35"/>
        <v>345</v>
      </c>
      <c r="K34" s="25">
        <f t="shared" si="36"/>
        <v>60.784966532641619</v>
      </c>
      <c r="L34">
        <f t="shared" si="37"/>
        <v>0.125</v>
      </c>
      <c r="M34" s="20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4"/>
        <v>292.22222222222223</v>
      </c>
      <c r="AM34">
        <f t="shared" si="6"/>
        <v>10</v>
      </c>
      <c r="AN34">
        <f t="shared" si="0"/>
        <v>64.583333333333329</v>
      </c>
      <c r="AO34">
        <f t="shared" si="1"/>
        <v>13.27131584635675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6"/>
        <v>-1</v>
      </c>
      <c r="G35">
        <f t="shared" si="17"/>
        <v>1</v>
      </c>
      <c r="H35">
        <f t="shared" si="18"/>
        <v>-1</v>
      </c>
      <c r="I35">
        <f t="shared" si="35"/>
        <v>145</v>
      </c>
      <c r="K35" s="25">
        <f t="shared" si="36"/>
        <v>49.761186230382449</v>
      </c>
      <c r="L35">
        <f t="shared" si="37"/>
        <v>0.125</v>
      </c>
      <c r="M35" s="20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38">I4</f>
        <v>155</v>
      </c>
      <c r="AK35">
        <f t="shared" si="4"/>
        <v>193.33333333333334</v>
      </c>
      <c r="AL35">
        <f t="shared" si="34"/>
        <v>191.66666666666666</v>
      </c>
      <c r="AM35">
        <f t="shared" si="6"/>
        <v>-38.333333333333343</v>
      </c>
      <c r="AN35">
        <f t="shared" si="0"/>
        <v>15.972222222222221</v>
      </c>
      <c r="AO35">
        <f t="shared" si="1"/>
        <v>-35.319664884465169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6"/>
        <v>1</v>
      </c>
      <c r="G36">
        <f t="shared" si="17"/>
        <v>-1</v>
      </c>
      <c r="H36">
        <f t="shared" si="18"/>
        <v>-1</v>
      </c>
      <c r="I36">
        <f t="shared" si="35"/>
        <v>230</v>
      </c>
      <c r="K36" s="25">
        <f t="shared" si="36"/>
        <v>53.628231094401094</v>
      </c>
      <c r="L36">
        <f t="shared" si="37"/>
        <v>0.125</v>
      </c>
      <c r="M36" s="20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38"/>
        <v>150</v>
      </c>
      <c r="AK36">
        <f t="shared" si="4"/>
        <v>208.88888888888889</v>
      </c>
      <c r="AL36">
        <f t="shared" si="34"/>
        <v>181.66666666666666</v>
      </c>
      <c r="AM36">
        <f t="shared" si="6"/>
        <v>-58.888888888888886</v>
      </c>
      <c r="AN36">
        <f t="shared" si="0"/>
        <v>3.4722222222222223</v>
      </c>
      <c r="AO36">
        <f t="shared" si="1"/>
        <v>-64.406841997762029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6"/>
        <v>1</v>
      </c>
      <c r="G37">
        <f t="shared" si="17"/>
        <v>1</v>
      </c>
      <c r="H37">
        <f t="shared" si="18"/>
        <v>1</v>
      </c>
      <c r="I37">
        <f t="shared" si="35"/>
        <v>205</v>
      </c>
      <c r="K37" s="25">
        <f t="shared" si="36"/>
        <v>50.149402557539787</v>
      </c>
      <c r="L37">
        <f t="shared" si="37"/>
        <v>0.125</v>
      </c>
      <c r="M37" s="20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38"/>
        <v>170</v>
      </c>
      <c r="AK37">
        <f t="shared" si="4"/>
        <v>206.66666666666666</v>
      </c>
      <c r="AL37">
        <f t="shared" si="34"/>
        <v>173.33333333333334</v>
      </c>
      <c r="AM37">
        <f t="shared" si="6"/>
        <v>-36.666666666666657</v>
      </c>
      <c r="AN37">
        <f t="shared" si="0"/>
        <v>17.361111111111111</v>
      </c>
      <c r="AO37">
        <f t="shared" si="1"/>
        <v>-33.346884105789833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6"/>
        <v>1</v>
      </c>
      <c r="G38">
        <f t="shared" si="17"/>
        <v>1</v>
      </c>
      <c r="H38">
        <f t="shared" si="18"/>
        <v>-1</v>
      </c>
      <c r="I38">
        <f>H3</f>
        <v>240</v>
      </c>
      <c r="K38" s="25" t="s">
        <v>189</v>
      </c>
      <c r="L38" t="s">
        <v>190</v>
      </c>
      <c r="M38" s="20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38"/>
        <v>285</v>
      </c>
      <c r="AK38">
        <f t="shared" si="4"/>
        <v>289.44444444444446</v>
      </c>
      <c r="AL38">
        <f t="shared" si="34"/>
        <v>297.22222222222223</v>
      </c>
      <c r="AM38">
        <f t="shared" si="6"/>
        <v>-4.4444444444444571</v>
      </c>
      <c r="AN38">
        <f t="shared" si="0"/>
        <v>43.75</v>
      </c>
      <c r="AO38">
        <f t="shared" si="1"/>
        <v>-5.5807147710386298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6"/>
        <v>1</v>
      </c>
      <c r="G39">
        <f t="shared" si="17"/>
        <v>-1</v>
      </c>
      <c r="H39">
        <f t="shared" si="18"/>
        <v>1</v>
      </c>
      <c r="I39">
        <f t="shared" ref="I39:I45" si="39">H4</f>
        <v>220</v>
      </c>
      <c r="K39" s="25">
        <f>(P6-P2)*LN(Q2)-SUM(K30:K37)</f>
        <v>8.0430691003160746</v>
      </c>
      <c r="L39">
        <f>1+1/(3*(P2-1))*(SUM(L30:L37)-1/(P6-P2))</f>
        <v>1.046875</v>
      </c>
      <c r="M39" s="20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38"/>
        <v>150</v>
      </c>
      <c r="AK39">
        <f t="shared" si="4"/>
        <v>152.7777777777778</v>
      </c>
      <c r="AL39">
        <f t="shared" si="34"/>
        <v>154.44444444444446</v>
      </c>
      <c r="AM39">
        <f t="shared" si="6"/>
        <v>-2.7777777777777999</v>
      </c>
      <c r="AN39">
        <f t="shared" si="0"/>
        <v>46.527777777777779</v>
      </c>
      <c r="AO39">
        <f t="shared" si="1"/>
        <v>-3.091565661143874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6"/>
        <v>-1</v>
      </c>
      <c r="G40">
        <f t="shared" si="17"/>
        <v>1</v>
      </c>
      <c r="H40">
        <f t="shared" si="18"/>
        <v>1</v>
      </c>
      <c r="I40">
        <f t="shared" si="39"/>
        <v>190</v>
      </c>
      <c r="K40" s="25" t="s">
        <v>191</v>
      </c>
      <c r="L40" t="s">
        <v>192</v>
      </c>
      <c r="M40" s="20" t="s">
        <v>193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38"/>
        <v>210</v>
      </c>
      <c r="AK40">
        <f t="shared" si="4"/>
        <v>198.33333333333334</v>
      </c>
      <c r="AL40">
        <f t="shared" si="34"/>
        <v>225.55555555555554</v>
      </c>
      <c r="AM40">
        <f t="shared" si="6"/>
        <v>11.666666666666657</v>
      </c>
      <c r="AN40">
        <f t="shared" si="0"/>
        <v>68.75</v>
      </c>
      <c r="AO40">
        <f t="shared" si="1"/>
        <v>17.339710547966966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6"/>
        <v>-1</v>
      </c>
      <c r="G41">
        <f t="shared" si="17"/>
        <v>-1</v>
      </c>
      <c r="H41">
        <f t="shared" si="18"/>
        <v>-1</v>
      </c>
      <c r="I41">
        <f t="shared" si="39"/>
        <v>160</v>
      </c>
      <c r="K41" s="48">
        <f>K39/L39</f>
        <v>7.6829316779138619</v>
      </c>
      <c r="L41" s="27">
        <f>_xlfn.CHISQ.INV.RT(0.05,7)</f>
        <v>14.067140449340167</v>
      </c>
      <c r="M41" s="50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38"/>
        <v>250</v>
      </c>
      <c r="AK41">
        <f t="shared" si="4"/>
        <v>166.11111111111111</v>
      </c>
      <c r="AL41">
        <f t="shared" si="34"/>
        <v>199.44444444444446</v>
      </c>
      <c r="AM41">
        <f t="shared" si="6"/>
        <v>83.888888888888886</v>
      </c>
      <c r="AN41">
        <f t="shared" si="0"/>
        <v>97.916666666666671</v>
      </c>
      <c r="AO41">
        <f t="shared" si="1"/>
        <v>72.258221703820993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6"/>
        <v>-1</v>
      </c>
      <c r="G42">
        <f t="shared" si="17"/>
        <v>-1</v>
      </c>
      <c r="H42">
        <f t="shared" si="18"/>
        <v>1</v>
      </c>
      <c r="I42">
        <f t="shared" si="39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4"/>
        <v>292.22222222222223</v>
      </c>
      <c r="AM42">
        <f t="shared" si="6"/>
        <v>0</v>
      </c>
      <c r="AN42">
        <f t="shared" si="0"/>
        <v>49.305555555555557</v>
      </c>
      <c r="AO42">
        <f t="shared" si="1"/>
        <v>-0.61756259244648304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6"/>
        <v>-1</v>
      </c>
      <c r="G43">
        <f t="shared" si="17"/>
        <v>1</v>
      </c>
      <c r="H43">
        <f t="shared" si="18"/>
        <v>-1</v>
      </c>
      <c r="I43">
        <f t="shared" si="39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0">J4</f>
        <v>200</v>
      </c>
      <c r="AK43">
        <f t="shared" si="4"/>
        <v>193.33333333333334</v>
      </c>
      <c r="AL43">
        <f t="shared" si="34"/>
        <v>191.66666666666666</v>
      </c>
      <c r="AM43">
        <f t="shared" si="6"/>
        <v>6.6666666666666572</v>
      </c>
      <c r="AN43">
        <f t="shared" si="0"/>
        <v>57.638888888888886</v>
      </c>
      <c r="AO43">
        <f t="shared" si="1"/>
        <v>6.8348955309915027</v>
      </c>
    </row>
    <row r="44" spans="1:41" ht="17.5" thickBot="1" x14ac:dyDescent="0.4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6"/>
        <v>1</v>
      </c>
      <c r="G44">
        <f t="shared" si="17"/>
        <v>-1</v>
      </c>
      <c r="H44">
        <f t="shared" si="18"/>
        <v>-1</v>
      </c>
      <c r="I44">
        <f t="shared" si="39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0"/>
        <v>190</v>
      </c>
      <c r="AK44">
        <f t="shared" si="4"/>
        <v>208.88888888888889</v>
      </c>
      <c r="AL44">
        <f t="shared" si="34"/>
        <v>181.66666666666666</v>
      </c>
      <c r="AM44">
        <f t="shared" si="6"/>
        <v>-18.888888888888886</v>
      </c>
      <c r="AN44">
        <f t="shared" si="0"/>
        <v>28.472222222222221</v>
      </c>
      <c r="AO44">
        <f t="shared" si="1"/>
        <v>-20.181086698767153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6"/>
        <v>1</v>
      </c>
      <c r="G45">
        <f t="shared" si="17"/>
        <v>1</v>
      </c>
      <c r="H45">
        <f t="shared" si="18"/>
        <v>1</v>
      </c>
      <c r="I45">
        <f t="shared" si="39"/>
        <v>200</v>
      </c>
      <c r="K45" s="12" t="s">
        <v>113</v>
      </c>
      <c r="L45" s="13" t="s">
        <v>114</v>
      </c>
      <c r="M45" s="13" t="s">
        <v>115</v>
      </c>
      <c r="N45" s="13" t="s">
        <v>127</v>
      </c>
      <c r="O45" s="13" t="s">
        <v>128</v>
      </c>
      <c r="P45" s="60"/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0"/>
        <v>185</v>
      </c>
      <c r="AK45">
        <f t="shared" si="4"/>
        <v>206.66666666666666</v>
      </c>
      <c r="AL45">
        <f t="shared" si="34"/>
        <v>173.33333333333334</v>
      </c>
      <c r="AM45">
        <f t="shared" si="6"/>
        <v>-21.666666666666657</v>
      </c>
      <c r="AN45">
        <f t="shared" si="0"/>
        <v>24.305555555555557</v>
      </c>
      <c r="AO45">
        <f t="shared" si="1"/>
        <v>-24.709124274529689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6"/>
        <v>1</v>
      </c>
      <c r="G46">
        <f t="shared" si="17"/>
        <v>1</v>
      </c>
      <c r="H46">
        <f t="shared" si="18"/>
        <v>-1</v>
      </c>
      <c r="I46">
        <f>I3</f>
        <v>310</v>
      </c>
      <c r="K46" s="25">
        <v>-1</v>
      </c>
      <c r="L46" s="93">
        <v>-1</v>
      </c>
      <c r="M46" s="93">
        <v>-1</v>
      </c>
      <c r="N46" s="93">
        <f>$J$16+$K$16*K46+$L$16*L46+$N$16*K46*L46+$O$16*L46*M46+$P$16*K46*M46</f>
        <v>300</v>
      </c>
      <c r="O46" s="93">
        <f>N3</f>
        <v>292.22222222222223</v>
      </c>
      <c r="P46" s="20"/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0"/>
        <v>270</v>
      </c>
      <c r="AK46">
        <f t="shared" si="4"/>
        <v>289.44444444444446</v>
      </c>
      <c r="AL46">
        <f t="shared" si="34"/>
        <v>297.22222222222223</v>
      </c>
      <c r="AM46">
        <f t="shared" si="6"/>
        <v>-19.444444444444457</v>
      </c>
      <c r="AN46">
        <f t="shared" si="0"/>
        <v>27.083333333333332</v>
      </c>
      <c r="AO46">
        <f t="shared" si="1"/>
        <v>-21.650659992944465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6"/>
        <v>1</v>
      </c>
      <c r="G47">
        <f t="shared" si="17"/>
        <v>-1</v>
      </c>
      <c r="H47">
        <f t="shared" si="18"/>
        <v>1</v>
      </c>
      <c r="I47">
        <f t="shared" ref="I47:I53" si="41">I4</f>
        <v>155</v>
      </c>
      <c r="K47" s="25">
        <v>1</v>
      </c>
      <c r="L47" s="93">
        <v>-1</v>
      </c>
      <c r="M47" s="93">
        <v>-1</v>
      </c>
      <c r="N47" s="93">
        <f>$J$16+$K$16*K47+$L$16*L47+$N$16*K47*L47+$O$16*L47*M47+$P$16*K47*M47</f>
        <v>193.33333333333334</v>
      </c>
      <c r="O47" s="93"/>
      <c r="P47" s="20"/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0"/>
        <v>185</v>
      </c>
      <c r="AK47">
        <f t="shared" si="4"/>
        <v>152.7777777777778</v>
      </c>
      <c r="AL47">
        <f t="shared" si="34"/>
        <v>154.44444444444446</v>
      </c>
      <c r="AM47">
        <f t="shared" si="6"/>
        <v>32.2222222222222</v>
      </c>
      <c r="AN47">
        <f t="shared" si="0"/>
        <v>79.861111111111114</v>
      </c>
      <c r="AO47">
        <f t="shared" si="1"/>
        <v>29.681516574764455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6"/>
        <v>-1</v>
      </c>
      <c r="G48">
        <f t="shared" si="17"/>
        <v>1</v>
      </c>
      <c r="H48">
        <f t="shared" si="18"/>
        <v>1</v>
      </c>
      <c r="I48">
        <f t="shared" si="41"/>
        <v>150</v>
      </c>
      <c r="K48" s="25">
        <v>-1</v>
      </c>
      <c r="L48" s="93">
        <v>1</v>
      </c>
      <c r="M48" s="93">
        <v>-1</v>
      </c>
      <c r="N48" s="93">
        <f t="shared" ref="N48:N53" si="42">$J$16+$K$16*K48+$L$16*L48+$N$16*K48*L48+$O$16*L48*M48+$P$16*K48*M48</f>
        <v>183.33333333333334</v>
      </c>
      <c r="O48" s="93"/>
      <c r="P48" s="20"/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0"/>
        <v>245</v>
      </c>
      <c r="AK48">
        <f t="shared" si="4"/>
        <v>198.33333333333334</v>
      </c>
      <c r="AL48">
        <f t="shared" si="34"/>
        <v>225.55555555555554</v>
      </c>
      <c r="AM48">
        <f t="shared" si="6"/>
        <v>46.666666666666657</v>
      </c>
      <c r="AN48">
        <f t="shared" si="0"/>
        <v>89.583333333333329</v>
      </c>
      <c r="AO48">
        <f t="shared" si="1"/>
        <v>44.634227011201212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6"/>
        <v>-1</v>
      </c>
      <c r="G49">
        <f t="shared" si="17"/>
        <v>-1</v>
      </c>
      <c r="H49">
        <f t="shared" si="18"/>
        <v>-1</v>
      </c>
      <c r="I49">
        <f t="shared" si="41"/>
        <v>170</v>
      </c>
      <c r="K49" s="25">
        <v>1</v>
      </c>
      <c r="L49" s="93">
        <v>1</v>
      </c>
      <c r="M49" s="93">
        <v>-1</v>
      </c>
      <c r="N49" s="93">
        <f t="shared" si="42"/>
        <v>181.11111111111111</v>
      </c>
      <c r="O49" s="93"/>
      <c r="P49" s="20"/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0"/>
        <v>205</v>
      </c>
      <c r="AK49">
        <f t="shared" si="4"/>
        <v>166.11111111111111</v>
      </c>
      <c r="AL49">
        <f t="shared" si="34"/>
        <v>199.44444444444446</v>
      </c>
      <c r="AM49">
        <f t="shared" si="6"/>
        <v>38.888888888888886</v>
      </c>
      <c r="AN49">
        <f t="shared" si="0"/>
        <v>85.416666666666671</v>
      </c>
      <c r="AO49">
        <f t="shared" si="1"/>
        <v>37.408202766577887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6"/>
        <v>-1</v>
      </c>
      <c r="G50">
        <f t="shared" si="17"/>
        <v>-1</v>
      </c>
      <c r="H50">
        <f t="shared" si="18"/>
        <v>1</v>
      </c>
      <c r="I50">
        <f t="shared" si="41"/>
        <v>285</v>
      </c>
      <c r="K50" s="25">
        <v>-1</v>
      </c>
      <c r="L50" s="93">
        <v>-1</v>
      </c>
      <c r="M50" s="93">
        <v>1</v>
      </c>
      <c r="N50" s="93">
        <f t="shared" si="42"/>
        <v>289.44444444444446</v>
      </c>
      <c r="O50" s="93"/>
      <c r="P50" s="20"/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4"/>
        <v>292.22222222222223</v>
      </c>
      <c r="AM50">
        <f t="shared" si="6"/>
        <v>-20</v>
      </c>
      <c r="AN50">
        <f t="shared" si="0"/>
        <v>25.694444444444443</v>
      </c>
      <c r="AO50">
        <f t="shared" si="1"/>
        <v>-23.158368977613446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6"/>
        <v>-1</v>
      </c>
      <c r="G51">
        <f t="shared" si="17"/>
        <v>1</v>
      </c>
      <c r="H51">
        <f t="shared" si="18"/>
        <v>-1</v>
      </c>
      <c r="I51">
        <f t="shared" si="41"/>
        <v>150</v>
      </c>
      <c r="K51" s="25">
        <v>1</v>
      </c>
      <c r="L51" s="93">
        <v>-1</v>
      </c>
      <c r="M51" s="93">
        <v>1</v>
      </c>
      <c r="N51" s="93">
        <f t="shared" si="42"/>
        <v>152.7777777777778</v>
      </c>
      <c r="O51" s="93"/>
      <c r="P51" s="20"/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3">K4</f>
        <v>150</v>
      </c>
      <c r="AK51">
        <f t="shared" si="4"/>
        <v>193.33333333333334</v>
      </c>
      <c r="AL51">
        <f t="shared" si="34"/>
        <v>191.66666666666666</v>
      </c>
      <c r="AM51">
        <f t="shared" si="6"/>
        <v>-43.333333333333343</v>
      </c>
      <c r="AN51">
        <f t="shared" si="0"/>
        <v>14.583333333333334</v>
      </c>
      <c r="AO51">
        <f t="shared" si="1"/>
        <v>-37.408202766577887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6"/>
        <v>1</v>
      </c>
      <c r="G52">
        <f t="shared" si="17"/>
        <v>-1</v>
      </c>
      <c r="H52">
        <f t="shared" si="18"/>
        <v>-1</v>
      </c>
      <c r="I52">
        <f t="shared" si="41"/>
        <v>210</v>
      </c>
      <c r="K52" s="25">
        <v>-1</v>
      </c>
      <c r="L52" s="93">
        <v>1</v>
      </c>
      <c r="M52" s="93">
        <v>1</v>
      </c>
      <c r="N52" s="93">
        <f t="shared" si="42"/>
        <v>223.88888888888889</v>
      </c>
      <c r="O52" s="93"/>
      <c r="P52" s="20"/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3"/>
        <v>220</v>
      </c>
      <c r="AK52">
        <f t="shared" si="4"/>
        <v>208.88888888888889</v>
      </c>
      <c r="AL52">
        <f t="shared" si="34"/>
        <v>181.66666666666666</v>
      </c>
      <c r="AM52">
        <f t="shared" si="6"/>
        <v>11.111111111111114</v>
      </c>
      <c r="AN52">
        <f t="shared" si="0"/>
        <v>67.361111111111114</v>
      </c>
      <c r="AO52">
        <f t="shared" si="1"/>
        <v>15.960775308127305</v>
      </c>
    </row>
    <row r="53" spans="1:41" ht="17.5" thickBot="1" x14ac:dyDescent="0.4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6"/>
        <v>1</v>
      </c>
      <c r="G53">
        <f t="shared" si="17"/>
        <v>1</v>
      </c>
      <c r="H53">
        <f t="shared" si="18"/>
        <v>1</v>
      </c>
      <c r="I53">
        <f t="shared" si="41"/>
        <v>250</v>
      </c>
      <c r="K53" s="48">
        <v>1</v>
      </c>
      <c r="L53" s="27">
        <v>1</v>
      </c>
      <c r="M53" s="27">
        <v>1</v>
      </c>
      <c r="N53" s="27">
        <f t="shared" si="42"/>
        <v>191.66666666666666</v>
      </c>
      <c r="O53" s="27"/>
      <c r="P53" s="50"/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3"/>
        <v>150</v>
      </c>
      <c r="AK53">
        <f t="shared" si="4"/>
        <v>206.66666666666666</v>
      </c>
      <c r="AL53">
        <f t="shared" si="34"/>
        <v>173.33333333333334</v>
      </c>
      <c r="AM53">
        <f t="shared" si="6"/>
        <v>-56.666666666666657</v>
      </c>
      <c r="AN53">
        <f t="shared" si="0"/>
        <v>6.25</v>
      </c>
      <c r="AO53">
        <f t="shared" si="1"/>
        <v>-54.424079353784322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6"/>
        <v>1</v>
      </c>
      <c r="G54">
        <f t="shared" si="17"/>
        <v>1</v>
      </c>
      <c r="H54">
        <f t="shared" si="18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3"/>
        <v>275</v>
      </c>
      <c r="AK54">
        <f t="shared" si="4"/>
        <v>289.44444444444446</v>
      </c>
      <c r="AL54">
        <f t="shared" si="34"/>
        <v>297.22222222222223</v>
      </c>
      <c r="AM54">
        <f t="shared" si="6"/>
        <v>-14.444444444444457</v>
      </c>
      <c r="AN54">
        <f t="shared" si="0"/>
        <v>34.027777777777779</v>
      </c>
      <c r="AO54">
        <f t="shared" si="1"/>
        <v>-14.60554935385758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6"/>
        <v>1</v>
      </c>
      <c r="G55">
        <f t="shared" si="17"/>
        <v>-1</v>
      </c>
      <c r="H55">
        <f t="shared" si="18"/>
        <v>1</v>
      </c>
      <c r="I55">
        <f t="shared" ref="I55:I61" si="44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3"/>
        <v>145</v>
      </c>
      <c r="AK55">
        <f t="shared" si="4"/>
        <v>152.7777777777778</v>
      </c>
      <c r="AL55">
        <f t="shared" si="34"/>
        <v>154.44444444444446</v>
      </c>
      <c r="AM55">
        <f t="shared" si="6"/>
        <v>-7.7777777777777999</v>
      </c>
      <c r="AN55">
        <f t="shared" si="0"/>
        <v>39.583333333333336</v>
      </c>
      <c r="AO55">
        <f t="shared" si="1"/>
        <v>-9.3708125354018179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6"/>
        <v>-1</v>
      </c>
      <c r="G56">
        <f t="shared" si="17"/>
        <v>1</v>
      </c>
      <c r="H56">
        <f t="shared" si="18"/>
        <v>1</v>
      </c>
      <c r="I56">
        <f t="shared" si="44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3"/>
        <v>245</v>
      </c>
      <c r="AK56">
        <f t="shared" si="4"/>
        <v>198.33333333333334</v>
      </c>
      <c r="AL56">
        <f t="shared" si="34"/>
        <v>225.55555555555554</v>
      </c>
      <c r="AM56">
        <f t="shared" si="6"/>
        <v>46.666666666666657</v>
      </c>
      <c r="AN56">
        <f t="shared" si="0"/>
        <v>89.583333333333329</v>
      </c>
      <c r="AO56">
        <f t="shared" si="1"/>
        <v>44.634227011201212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6"/>
        <v>-1</v>
      </c>
      <c r="G57">
        <f t="shared" si="17"/>
        <v>-1</v>
      </c>
      <c r="H57">
        <f t="shared" si="18"/>
        <v>-1</v>
      </c>
      <c r="I57">
        <f t="shared" si="44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3"/>
        <v>200</v>
      </c>
      <c r="AK57">
        <f t="shared" si="4"/>
        <v>166.11111111111111</v>
      </c>
      <c r="AL57">
        <f t="shared" si="34"/>
        <v>199.44444444444446</v>
      </c>
      <c r="AM57">
        <f t="shared" si="6"/>
        <v>33.888888888888886</v>
      </c>
      <c r="AN57">
        <f t="shared" si="0"/>
        <v>81.25</v>
      </c>
      <c r="AO57">
        <f t="shared" si="1"/>
        <v>31.472190959320475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6"/>
        <v>-1</v>
      </c>
      <c r="G58">
        <f t="shared" si="17"/>
        <v>-1</v>
      </c>
      <c r="H58">
        <f t="shared" si="18"/>
        <v>1</v>
      </c>
      <c r="I58">
        <f t="shared" si="44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4"/>
        <v>292.22222222222223</v>
      </c>
      <c r="AM58">
        <f t="shared" si="6"/>
        <v>0</v>
      </c>
      <c r="AN58">
        <f t="shared" si="0"/>
        <v>49.305555555555557</v>
      </c>
      <c r="AO58">
        <f t="shared" si="1"/>
        <v>-0.61756259244648304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6"/>
        <v>-1</v>
      </c>
      <c r="G59">
        <f t="shared" si="17"/>
        <v>1</v>
      </c>
      <c r="H59">
        <f t="shared" si="18"/>
        <v>-1</v>
      </c>
      <c r="I59">
        <f t="shared" si="44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5">L4</f>
        <v>165</v>
      </c>
      <c r="AK59">
        <f t="shared" si="4"/>
        <v>193.33333333333334</v>
      </c>
      <c r="AL59">
        <f t="shared" si="34"/>
        <v>191.66666666666666</v>
      </c>
      <c r="AM59">
        <f t="shared" si="6"/>
        <v>-28.333333333333343</v>
      </c>
      <c r="AN59">
        <f t="shared" si="0"/>
        <v>21.527777777777779</v>
      </c>
      <c r="AO59">
        <f t="shared" si="1"/>
        <v>-27.96345378239424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6"/>
        <v>1</v>
      </c>
      <c r="G60">
        <f t="shared" si="17"/>
        <v>-1</v>
      </c>
      <c r="H60">
        <f t="shared" si="18"/>
        <v>-1</v>
      </c>
      <c r="I60">
        <f t="shared" si="44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5"/>
        <v>195</v>
      </c>
      <c r="AK60">
        <f t="shared" si="4"/>
        <v>208.88888888888889</v>
      </c>
      <c r="AL60">
        <f t="shared" si="34"/>
        <v>181.66666666666666</v>
      </c>
      <c r="AM60">
        <f t="shared" si="6"/>
        <v>-13.888888888888886</v>
      </c>
      <c r="AN60">
        <f t="shared" si="0"/>
        <v>35.416666666666664</v>
      </c>
      <c r="AO60">
        <f t="shared" si="1"/>
        <v>-13.271315846356767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6"/>
        <v>1</v>
      </c>
      <c r="G61">
        <f t="shared" si="17"/>
        <v>1</v>
      </c>
      <c r="H61">
        <f t="shared" si="18"/>
        <v>1</v>
      </c>
      <c r="I61">
        <f t="shared" si="44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5"/>
        <v>155</v>
      </c>
      <c r="AK61">
        <f t="shared" si="4"/>
        <v>206.66666666666666</v>
      </c>
      <c r="AL61">
        <f t="shared" si="34"/>
        <v>173.33333333333334</v>
      </c>
      <c r="AM61">
        <f t="shared" si="6"/>
        <v>-51.666666666666657</v>
      </c>
      <c r="AN61">
        <f t="shared" si="0"/>
        <v>7.6388888888888893</v>
      </c>
      <c r="AO61">
        <f t="shared" si="1"/>
        <v>-50.72281584460162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6"/>
        <v>1</v>
      </c>
      <c r="G62">
        <f t="shared" si="17"/>
        <v>1</v>
      </c>
      <c r="H62">
        <f t="shared" si="18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5"/>
        <v>295</v>
      </c>
      <c r="AK62">
        <f t="shared" si="4"/>
        <v>289.44444444444446</v>
      </c>
      <c r="AL62">
        <f t="shared" si="34"/>
        <v>297.22222222222223</v>
      </c>
      <c r="AM62">
        <f t="shared" si="6"/>
        <v>5.5555555555555429</v>
      </c>
      <c r="AN62">
        <f t="shared" si="0"/>
        <v>56.25</v>
      </c>
      <c r="AO62">
        <f t="shared" si="1"/>
        <v>5.5807147710386174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6"/>
        <v>1</v>
      </c>
      <c r="G63">
        <f t="shared" si="17"/>
        <v>-1</v>
      </c>
      <c r="H63">
        <f t="shared" si="18"/>
        <v>1</v>
      </c>
      <c r="I63">
        <f t="shared" ref="I63:I69" si="46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5"/>
        <v>140</v>
      </c>
      <c r="AK63">
        <f t="shared" si="4"/>
        <v>152.7777777777778</v>
      </c>
      <c r="AL63">
        <f t="shared" si="34"/>
        <v>154.44444444444446</v>
      </c>
      <c r="AM63">
        <f t="shared" si="6"/>
        <v>-12.7777777777778</v>
      </c>
      <c r="AN63">
        <f t="shared" si="0"/>
        <v>36.805555555555557</v>
      </c>
      <c r="AO63">
        <f t="shared" si="1"/>
        <v>-11.955600719560206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6"/>
        <v>-1</v>
      </c>
      <c r="G64">
        <f t="shared" si="17"/>
        <v>1</v>
      </c>
      <c r="H64">
        <f t="shared" si="18"/>
        <v>1</v>
      </c>
      <c r="I64">
        <f t="shared" si="46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5"/>
        <v>210</v>
      </c>
      <c r="AK64">
        <f t="shared" si="4"/>
        <v>198.33333333333334</v>
      </c>
      <c r="AL64">
        <f t="shared" si="34"/>
        <v>225.55555555555554</v>
      </c>
      <c r="AM64">
        <f t="shared" si="6"/>
        <v>11.666666666666657</v>
      </c>
      <c r="AN64">
        <f t="shared" si="0"/>
        <v>68.75</v>
      </c>
      <c r="AO64">
        <f t="shared" si="1"/>
        <v>17.339710547966966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6"/>
        <v>-1</v>
      </c>
      <c r="G65">
        <f t="shared" si="17"/>
        <v>-1</v>
      </c>
      <c r="H65">
        <f t="shared" si="18"/>
        <v>-1</v>
      </c>
      <c r="I65">
        <f t="shared" si="46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5"/>
        <v>175</v>
      </c>
      <c r="AK65">
        <f t="shared" si="4"/>
        <v>166.11111111111111</v>
      </c>
      <c r="AL65">
        <f t="shared" si="34"/>
        <v>199.44444444444446</v>
      </c>
      <c r="AM65">
        <f t="shared" si="6"/>
        <v>8.8888888888888857</v>
      </c>
      <c r="AN65">
        <f t="shared" si="0"/>
        <v>61.805555555555557</v>
      </c>
      <c r="AO65">
        <f t="shared" si="1"/>
        <v>10.656133169355956</v>
      </c>
    </row>
    <row r="66" spans="1:41" ht="17.5" thickBot="1" x14ac:dyDescent="0.4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6"/>
        <v>-1</v>
      </c>
      <c r="G66">
        <f t="shared" si="17"/>
        <v>-1</v>
      </c>
      <c r="H66">
        <f t="shared" si="18"/>
        <v>1</v>
      </c>
      <c r="I66">
        <f t="shared" si="46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4"/>
        <v>292.22222222222223</v>
      </c>
      <c r="AM66">
        <f t="shared" si="6"/>
        <v>60</v>
      </c>
      <c r="AN66">
        <f t="shared" ref="AN66:AN73" si="47">100*(_xlfn.RANK.EQ(AM66,$AM$2:$AM$73,1)-0.5)/$P$6</f>
        <v>95.138888888888886</v>
      </c>
      <c r="AO66">
        <f t="shared" ref="AO66:AO73" si="48">_xlfn.NORM.INV(AN66/100,$AM$74,$AM$75)</f>
        <v>58.835542870544423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6"/>
        <v>-1</v>
      </c>
      <c r="G67">
        <f t="shared" si="17"/>
        <v>1</v>
      </c>
      <c r="H67">
        <f t="shared" si="18"/>
        <v>-1</v>
      </c>
      <c r="I67">
        <f t="shared" si="46"/>
        <v>145</v>
      </c>
      <c r="O67" s="78" t="s">
        <v>194</v>
      </c>
      <c r="P67" s="16"/>
      <c r="Q67" s="16"/>
      <c r="R67" s="18"/>
      <c r="S67" s="91" t="s">
        <v>248</v>
      </c>
      <c r="T67" s="2"/>
      <c r="U67" s="2"/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49">M4</f>
        <v>200</v>
      </c>
      <c r="AK67">
        <f t="shared" ref="AK67:AK73" si="50">$J$16+$K$16*AG67+$L$16*AH67+$N$16*AG67*AH67+$O$16*AH$2*AI67+$P$16*AG67*AI67</f>
        <v>193.33333333333334</v>
      </c>
      <c r="AL67">
        <f t="shared" si="34"/>
        <v>191.66666666666666</v>
      </c>
      <c r="AM67">
        <f t="shared" ref="AM67:AM73" si="51">AJ67-AK67</f>
        <v>6.6666666666666572</v>
      </c>
      <c r="AN67">
        <f t="shared" si="47"/>
        <v>57.638888888888886</v>
      </c>
      <c r="AO67">
        <f t="shared" si="48"/>
        <v>6.8348955309915027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6"/>
        <v>1</v>
      </c>
      <c r="G68">
        <f t="shared" si="17"/>
        <v>-1</v>
      </c>
      <c r="H68">
        <f t="shared" si="18"/>
        <v>-1</v>
      </c>
      <c r="I68">
        <f t="shared" si="46"/>
        <v>245</v>
      </c>
      <c r="O68" s="25"/>
      <c r="P68" t="s">
        <v>18</v>
      </c>
      <c r="Q68" t="s">
        <v>19</v>
      </c>
      <c r="R68" s="20" t="s">
        <v>20</v>
      </c>
      <c r="S68" s="92"/>
      <c r="T68" s="90">
        <f>T69^0.5</f>
        <v>17.777777777777771</v>
      </c>
      <c r="U68" s="90"/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49"/>
        <v>205</v>
      </c>
      <c r="AK68">
        <f t="shared" si="50"/>
        <v>208.88888888888889</v>
      </c>
      <c r="AL68">
        <f t="shared" si="34"/>
        <v>181.66666666666666</v>
      </c>
      <c r="AM68">
        <f t="shared" si="51"/>
        <v>-3.8888888888888857</v>
      </c>
      <c r="AN68">
        <f t="shared" si="47"/>
        <v>45.138888888888886</v>
      </c>
      <c r="AO68">
        <f t="shared" si="48"/>
        <v>-4.3334726389105933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6"/>
        <v>1</v>
      </c>
      <c r="G69">
        <f t="shared" si="17"/>
        <v>1</v>
      </c>
      <c r="H69">
        <f t="shared" si="18"/>
        <v>1</v>
      </c>
      <c r="I69">
        <f t="shared" si="46"/>
        <v>200</v>
      </c>
      <c r="O69" s="25" t="s">
        <v>195</v>
      </c>
      <c r="P69">
        <v>270</v>
      </c>
      <c r="Q69">
        <v>330</v>
      </c>
      <c r="R69" s="20">
        <v>360</v>
      </c>
      <c r="S69" t="s">
        <v>139</v>
      </c>
      <c r="T69">
        <f>(N46-P72)^2</f>
        <v>316.04938271604914</v>
      </c>
      <c r="U69" t="str">
        <f>IF(T69&lt;AA10,"lower","higher")</f>
        <v>lower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49"/>
        <v>200</v>
      </c>
      <c r="AK69">
        <f t="shared" si="50"/>
        <v>206.66666666666666</v>
      </c>
      <c r="AL69">
        <f t="shared" si="34"/>
        <v>173.33333333333334</v>
      </c>
      <c r="AM69">
        <f t="shared" si="51"/>
        <v>-6.6666666666666572</v>
      </c>
      <c r="AN69">
        <f t="shared" si="47"/>
        <v>42.361111111111114</v>
      </c>
      <c r="AO69">
        <f t="shared" si="48"/>
        <v>-6.8348955309915151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6"/>
        <v>1</v>
      </c>
      <c r="G70">
        <f t="shared" si="17"/>
        <v>1</v>
      </c>
      <c r="H70">
        <f t="shared" si="18"/>
        <v>-1</v>
      </c>
      <c r="I70">
        <f>L3</f>
        <v>300</v>
      </c>
      <c r="O70" s="25" t="s">
        <v>196</v>
      </c>
      <c r="P70">
        <v>290</v>
      </c>
      <c r="Q70">
        <v>275</v>
      </c>
      <c r="R70" s="20">
        <v>340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49"/>
        <v>385</v>
      </c>
      <c r="AK70">
        <f t="shared" si="50"/>
        <v>289.44444444444446</v>
      </c>
      <c r="AL70">
        <f t="shared" si="34"/>
        <v>297.22222222222223</v>
      </c>
      <c r="AM70">
        <f t="shared" si="51"/>
        <v>95.555555555555543</v>
      </c>
      <c r="AN70">
        <f t="shared" si="47"/>
        <v>99.305555555555557</v>
      </c>
      <c r="AO70">
        <f t="shared" si="48"/>
        <v>87.274759900988158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6"/>
        <v>1</v>
      </c>
      <c r="G71">
        <f t="shared" si="17"/>
        <v>-1</v>
      </c>
      <c r="H71">
        <f t="shared" si="18"/>
        <v>1</v>
      </c>
      <c r="I71">
        <f t="shared" ref="I71:I77" si="52">L4</f>
        <v>165</v>
      </c>
      <c r="O71" s="25" t="s">
        <v>197</v>
      </c>
      <c r="P71">
        <v>355</v>
      </c>
      <c r="Q71">
        <v>310</v>
      </c>
      <c r="R71" s="20">
        <v>330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49"/>
        <v>135</v>
      </c>
      <c r="AK71">
        <f t="shared" si="50"/>
        <v>152.7777777777778</v>
      </c>
      <c r="AL71">
        <f t="shared" si="34"/>
        <v>154.44444444444446</v>
      </c>
      <c r="AM71">
        <f t="shared" si="51"/>
        <v>-17.7777777777778</v>
      </c>
      <c r="AN71">
        <f t="shared" si="47"/>
        <v>31.25</v>
      </c>
      <c r="AO71">
        <f t="shared" si="48"/>
        <v>-17.33971054796698</v>
      </c>
    </row>
    <row r="72" spans="1:41" ht="17.5" thickBot="1" x14ac:dyDescent="0.4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6"/>
        <v>-1</v>
      </c>
      <c r="G72">
        <f t="shared" si="17"/>
        <v>1</v>
      </c>
      <c r="H72">
        <f t="shared" si="18"/>
        <v>1</v>
      </c>
      <c r="I72">
        <f t="shared" si="52"/>
        <v>195</v>
      </c>
      <c r="O72" s="79" t="s">
        <v>119</v>
      </c>
      <c r="P72" s="43">
        <f>AVERAGE(P69:R71)</f>
        <v>317.77777777777777</v>
      </c>
      <c r="Q72" s="43" t="s">
        <v>198</v>
      </c>
      <c r="R72" s="80" cm="1">
        <f t="array" ref="R72">-10*LOG10(1/9*SUM((1/(P69:R71))^2))</f>
        <v>49.909082364897593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49"/>
        <v>275</v>
      </c>
      <c r="AK72">
        <f t="shared" si="50"/>
        <v>198.33333333333334</v>
      </c>
      <c r="AL72">
        <f t="shared" si="34"/>
        <v>225.55555555555554</v>
      </c>
      <c r="AM72">
        <f t="shared" si="51"/>
        <v>76.666666666666657</v>
      </c>
      <c r="AN72">
        <f t="shared" si="47"/>
        <v>96.527777777777771</v>
      </c>
      <c r="AO72">
        <f t="shared" si="48"/>
        <v>64.406841997761987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6"/>
        <v>-1</v>
      </c>
      <c r="G73">
        <f t="shared" si="17"/>
        <v>-1</v>
      </c>
      <c r="H73">
        <f t="shared" si="18"/>
        <v>-1</v>
      </c>
      <c r="I73">
        <f t="shared" si="52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49"/>
        <v>205</v>
      </c>
      <c r="AK73">
        <f t="shared" si="50"/>
        <v>166.11111111111111</v>
      </c>
      <c r="AL73">
        <f t="shared" si="34"/>
        <v>199.44444444444446</v>
      </c>
      <c r="AM73">
        <f t="shared" si="51"/>
        <v>38.888888888888886</v>
      </c>
      <c r="AN73">
        <f t="shared" si="47"/>
        <v>85.416666666666671</v>
      </c>
      <c r="AO73">
        <f t="shared" si="48"/>
        <v>37.408202766577887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6"/>
        <v>-1</v>
      </c>
      <c r="G74">
        <f t="shared" si="17"/>
        <v>-1</v>
      </c>
      <c r="H74">
        <f t="shared" si="18"/>
        <v>1</v>
      </c>
      <c r="I74">
        <f t="shared" si="52"/>
        <v>295</v>
      </c>
      <c r="AL74" t="s">
        <v>199</v>
      </c>
      <c r="AM74">
        <f>AVERAGE(AM2:AM73)</f>
        <v>-5.9211894646675018E-15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6"/>
        <v>-1</v>
      </c>
      <c r="G75">
        <f t="shared" si="17"/>
        <v>1</v>
      </c>
      <c r="H75">
        <f t="shared" si="18"/>
        <v>-1</v>
      </c>
      <c r="I75">
        <f t="shared" si="52"/>
        <v>140</v>
      </c>
      <c r="AL75" t="s">
        <v>200</v>
      </c>
      <c r="AM75">
        <f>_xlfn.STDEV.S(AM2:AM73)</f>
        <v>35.475751598615894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6"/>
        <v>1</v>
      </c>
      <c r="G76">
        <f t="shared" si="17"/>
        <v>-1</v>
      </c>
      <c r="H76">
        <f t="shared" si="18"/>
        <v>-1</v>
      </c>
      <c r="I76">
        <f t="shared" si="52"/>
        <v>210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6"/>
        <v>1</v>
      </c>
      <c r="G77">
        <f t="shared" si="17"/>
        <v>1</v>
      </c>
      <c r="H77">
        <f t="shared" si="18"/>
        <v>1</v>
      </c>
      <c r="I77">
        <f t="shared" si="52"/>
        <v>175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6"/>
        <v>1</v>
      </c>
      <c r="G78">
        <f t="shared" si="17"/>
        <v>1</v>
      </c>
      <c r="H78">
        <f t="shared" si="18"/>
        <v>-1</v>
      </c>
      <c r="I78">
        <f>M3</f>
        <v>360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F85" si="53">B79*C79</f>
        <v>-1</v>
      </c>
      <c r="F79">
        <f t="shared" si="53"/>
        <v>1</v>
      </c>
      <c r="G79">
        <f t="shared" ref="G79:G85" si="54">B79*D79</f>
        <v>-1</v>
      </c>
      <c r="H79">
        <f t="shared" ref="H79:H85" si="55">B79*C79*D79</f>
        <v>1</v>
      </c>
      <c r="I79">
        <f t="shared" ref="I79:I85" si="56">M4</f>
        <v>200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3"/>
        <v>-1</v>
      </c>
      <c r="F80">
        <f t="shared" si="53"/>
        <v>-1</v>
      </c>
      <c r="G80">
        <f t="shared" si="54"/>
        <v>1</v>
      </c>
      <c r="H80">
        <f t="shared" si="55"/>
        <v>1</v>
      </c>
      <c r="I80">
        <f t="shared" si="56"/>
        <v>205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3"/>
        <v>1</v>
      </c>
      <c r="F81">
        <f t="shared" si="53"/>
        <v>-1</v>
      </c>
      <c r="G81">
        <f t="shared" si="54"/>
        <v>-1</v>
      </c>
      <c r="H81">
        <f t="shared" si="55"/>
        <v>-1</v>
      </c>
      <c r="I81">
        <f t="shared" si="56"/>
        <v>200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3"/>
        <v>1</v>
      </c>
      <c r="F82">
        <f t="shared" si="53"/>
        <v>-1</v>
      </c>
      <c r="G82">
        <f t="shared" si="54"/>
        <v>-1</v>
      </c>
      <c r="H82">
        <f t="shared" si="55"/>
        <v>1</v>
      </c>
      <c r="I82">
        <f t="shared" si="56"/>
        <v>385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3"/>
        <v>-1</v>
      </c>
      <c r="F83">
        <f t="shared" si="53"/>
        <v>-1</v>
      </c>
      <c r="G83">
        <f t="shared" si="54"/>
        <v>1</v>
      </c>
      <c r="H83">
        <f t="shared" si="55"/>
        <v>-1</v>
      </c>
      <c r="I83">
        <f t="shared" si="56"/>
        <v>135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3"/>
        <v>-1</v>
      </c>
      <c r="F84">
        <f t="shared" si="53"/>
        <v>1</v>
      </c>
      <c r="G84">
        <f t="shared" si="54"/>
        <v>-1</v>
      </c>
      <c r="H84">
        <f t="shared" si="55"/>
        <v>-1</v>
      </c>
      <c r="I84">
        <f t="shared" si="56"/>
        <v>275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3"/>
        <v>1</v>
      </c>
      <c r="F85">
        <f t="shared" si="53"/>
        <v>1</v>
      </c>
      <c r="G85">
        <f t="shared" si="54"/>
        <v>1</v>
      </c>
      <c r="H85">
        <f t="shared" si="55"/>
        <v>1</v>
      </c>
      <c r="I85">
        <f t="shared" si="56"/>
        <v>205</v>
      </c>
    </row>
  </sheetData>
  <mergeCells count="6">
    <mergeCell ref="S67:U67"/>
    <mergeCell ref="E1:G1"/>
    <mergeCell ref="H1:J1"/>
    <mergeCell ref="K1:M1"/>
    <mergeCell ref="K28:M28"/>
    <mergeCell ref="O67:R67"/>
  </mergeCells>
  <phoneticPr fontId="1" type="noConversion"/>
  <conditionalFormatting sqref="M18:M24">
    <cfRule type="cellIs" dxfId="7" priority="3" operator="lessThan">
      <formula>$O$18</formula>
    </cfRule>
    <cfRule type="cellIs" dxfId="6" priority="4" operator="greaterThan">
      <formula>$P$18</formula>
    </cfRule>
  </conditionalFormatting>
  <conditionalFormatting sqref="AB3:AB9">
    <cfRule type="cellIs" dxfId="5" priority="2" operator="greaterThan">
      <formula>$AC$3</formula>
    </cfRule>
  </conditionalFormatting>
  <conditionalFormatting sqref="AM2:AM73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DD45-A02F-4106-BCF0-65F2A86D8383}">
  <dimension ref="B1:S34"/>
  <sheetViews>
    <sheetView zoomScale="85" zoomScaleNormal="85" workbookViewId="0">
      <selection activeCell="S28" sqref="S28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9" x14ac:dyDescent="0.4">
      <c r="B1" s="12"/>
      <c r="C1" s="13"/>
      <c r="D1" s="13"/>
      <c r="E1" s="13"/>
      <c r="F1" s="15" t="s">
        <v>121</v>
      </c>
      <c r="G1" s="16"/>
      <c r="H1" s="16"/>
      <c r="I1" s="15" t="s">
        <v>122</v>
      </c>
      <c r="J1" s="16"/>
      <c r="K1" s="16"/>
      <c r="L1" s="15" t="s">
        <v>123</v>
      </c>
      <c r="M1" s="16"/>
      <c r="N1" s="17"/>
      <c r="O1" s="60"/>
      <c r="P1" s="12" t="s">
        <v>124</v>
      </c>
      <c r="Q1" s="60" t="s">
        <v>143</v>
      </c>
    </row>
    <row r="2" spans="2:19" x14ac:dyDescent="0.4">
      <c r="B2" s="25" t="s">
        <v>17</v>
      </c>
      <c r="C2" t="s">
        <v>113</v>
      </c>
      <c r="D2" t="s">
        <v>114</v>
      </c>
      <c r="E2" t="s">
        <v>115</v>
      </c>
      <c r="F2" s="10" t="s">
        <v>0</v>
      </c>
      <c r="G2" t="s">
        <v>1</v>
      </c>
      <c r="H2" t="s">
        <v>2</v>
      </c>
      <c r="I2" s="10" t="s">
        <v>0</v>
      </c>
      <c r="J2" t="s">
        <v>1</v>
      </c>
      <c r="K2" t="s">
        <v>2</v>
      </c>
      <c r="L2" s="10" t="s">
        <v>0</v>
      </c>
      <c r="M2" t="s">
        <v>1</v>
      </c>
      <c r="N2" s="8" t="s">
        <v>2</v>
      </c>
      <c r="O2" s="20" t="s">
        <v>201</v>
      </c>
      <c r="P2" s="25">
        <v>8</v>
      </c>
      <c r="Q2" s="20">
        <f>((H24)^2+(I24)^2)/2</f>
        <v>0.24353019754233837</v>
      </c>
    </row>
    <row r="3" spans="2:19" x14ac:dyDescent="0.4">
      <c r="B3" s="25">
        <v>1</v>
      </c>
      <c r="C3">
        <v>-1</v>
      </c>
      <c r="D3">
        <v>-1</v>
      </c>
      <c r="E3">
        <v>-1</v>
      </c>
      <c r="F3" s="10">
        <v>255</v>
      </c>
      <c r="G3">
        <v>300</v>
      </c>
      <c r="H3">
        <v>285</v>
      </c>
      <c r="I3" s="10">
        <v>240</v>
      </c>
      <c r="J3">
        <v>310</v>
      </c>
      <c r="K3">
        <v>300</v>
      </c>
      <c r="L3" s="10">
        <v>280</v>
      </c>
      <c r="M3">
        <v>300</v>
      </c>
      <c r="N3" s="8">
        <v>360</v>
      </c>
      <c r="O3" s="20" cm="1">
        <f t="array" ref="O3">-10*LOG10(1/9*SUM((1/(F3:N3))^2))</f>
        <v>49.157749372692273</v>
      </c>
      <c r="P3" s="25" t="s">
        <v>142</v>
      </c>
      <c r="Q3" s="20" t="s">
        <v>149</v>
      </c>
    </row>
    <row r="4" spans="2:19" x14ac:dyDescent="0.4">
      <c r="B4" s="25">
        <v>2</v>
      </c>
      <c r="C4">
        <v>1</v>
      </c>
      <c r="D4">
        <v>-1</v>
      </c>
      <c r="E4">
        <v>-1</v>
      </c>
      <c r="F4" s="10">
        <v>200</v>
      </c>
      <c r="G4">
        <v>205</v>
      </c>
      <c r="H4">
        <v>230</v>
      </c>
      <c r="I4" s="10">
        <v>220</v>
      </c>
      <c r="J4">
        <v>155</v>
      </c>
      <c r="K4">
        <v>200</v>
      </c>
      <c r="L4" s="10">
        <v>150</v>
      </c>
      <c r="M4">
        <v>165</v>
      </c>
      <c r="N4" s="8">
        <v>200</v>
      </c>
      <c r="O4" s="20" cm="1">
        <f t="array" ref="O4">-10*LOG10(1/9*SUM((1/(F4:N4))^2))</f>
        <v>45.37337831854871</v>
      </c>
      <c r="P4" s="25">
        <v>1</v>
      </c>
      <c r="Q4" s="20">
        <f>Q2^0.5</f>
        <v>0.49348778864561416</v>
      </c>
    </row>
    <row r="5" spans="2:19" x14ac:dyDescent="0.4">
      <c r="B5" s="25">
        <v>3</v>
      </c>
      <c r="C5">
        <v>-1</v>
      </c>
      <c r="D5">
        <v>1</v>
      </c>
      <c r="E5">
        <v>-1</v>
      </c>
      <c r="F5" s="10">
        <v>150</v>
      </c>
      <c r="G5">
        <v>175</v>
      </c>
      <c r="H5">
        <v>160</v>
      </c>
      <c r="I5" s="10">
        <v>190</v>
      </c>
      <c r="J5">
        <v>150</v>
      </c>
      <c r="K5">
        <v>190</v>
      </c>
      <c r="L5" s="10">
        <v>220</v>
      </c>
      <c r="M5">
        <v>195</v>
      </c>
      <c r="N5" s="8">
        <v>205</v>
      </c>
      <c r="O5" s="20" cm="1">
        <f t="array" ref="O5">-10*LOG10(1/9*SUM((1/(F5:N5))^2))</f>
        <v>44.967222461522169</v>
      </c>
      <c r="P5" s="25" t="s">
        <v>148</v>
      </c>
      <c r="Q5" s="20"/>
    </row>
    <row r="6" spans="2:19" x14ac:dyDescent="0.4">
      <c r="B6" s="25">
        <v>4</v>
      </c>
      <c r="C6">
        <v>1</v>
      </c>
      <c r="D6">
        <v>1</v>
      </c>
      <c r="E6">
        <v>-1</v>
      </c>
      <c r="F6" s="10">
        <v>170</v>
      </c>
      <c r="G6">
        <v>210</v>
      </c>
      <c r="H6">
        <v>160</v>
      </c>
      <c r="I6" s="10">
        <v>160</v>
      </c>
      <c r="J6">
        <v>170</v>
      </c>
      <c r="K6">
        <v>185</v>
      </c>
      <c r="L6" s="10">
        <v>150</v>
      </c>
      <c r="M6">
        <v>155</v>
      </c>
      <c r="N6" s="8">
        <v>200</v>
      </c>
      <c r="O6" s="20" cm="1">
        <f t="array" ref="O6">-10*LOG10(1/9*SUM((1/(F6:N6))^2))</f>
        <v>44.624732599887565</v>
      </c>
      <c r="P6" s="25">
        <f>P2*P4</f>
        <v>8</v>
      </c>
      <c r="Q6" s="20"/>
    </row>
    <row r="7" spans="2:19" x14ac:dyDescent="0.4">
      <c r="B7" s="25">
        <v>5</v>
      </c>
      <c r="C7">
        <v>-1</v>
      </c>
      <c r="D7">
        <v>-1</v>
      </c>
      <c r="E7">
        <v>1</v>
      </c>
      <c r="F7" s="10">
        <v>300</v>
      </c>
      <c r="G7">
        <v>290</v>
      </c>
      <c r="H7">
        <v>345</v>
      </c>
      <c r="I7" s="10">
        <v>230</v>
      </c>
      <c r="J7">
        <v>285</v>
      </c>
      <c r="K7">
        <v>270</v>
      </c>
      <c r="L7" s="10">
        <v>275</v>
      </c>
      <c r="M7">
        <v>295</v>
      </c>
      <c r="N7" s="8">
        <v>385</v>
      </c>
      <c r="O7" s="20" cm="1">
        <f t="array" ref="O7">-10*LOG10(1/9*SUM((1/(F7:N7))^2))</f>
        <v>49.216382573157517</v>
      </c>
      <c r="P7" s="25" t="s">
        <v>202</v>
      </c>
      <c r="Q7" s="20"/>
    </row>
    <row r="8" spans="2:19" ht="17.5" thickBot="1" x14ac:dyDescent="0.45">
      <c r="B8" s="25">
        <v>6</v>
      </c>
      <c r="C8">
        <v>1</v>
      </c>
      <c r="D8">
        <v>-1</v>
      </c>
      <c r="E8">
        <v>1</v>
      </c>
      <c r="F8" s="10">
        <v>140</v>
      </c>
      <c r="G8">
        <v>150</v>
      </c>
      <c r="H8">
        <v>145</v>
      </c>
      <c r="I8" s="10">
        <v>200</v>
      </c>
      <c r="J8">
        <v>150</v>
      </c>
      <c r="K8">
        <v>185</v>
      </c>
      <c r="L8" s="10">
        <v>145</v>
      </c>
      <c r="M8">
        <v>140</v>
      </c>
      <c r="N8" s="8">
        <v>135</v>
      </c>
      <c r="O8" s="20" cm="1">
        <f t="array" ref="O8">-10*LOG10(1/9*SUM((1/(F8:N8))^2))</f>
        <v>43.574886027993323</v>
      </c>
      <c r="P8" s="48">
        <f>AVERAGE(O3:O10)</f>
        <v>46.20535765634903</v>
      </c>
      <c r="Q8" s="50"/>
    </row>
    <row r="9" spans="2:19" x14ac:dyDescent="0.4">
      <c r="B9" s="25">
        <v>7</v>
      </c>
      <c r="C9">
        <v>-1</v>
      </c>
      <c r="D9">
        <v>1</v>
      </c>
      <c r="E9">
        <v>1</v>
      </c>
      <c r="F9" s="10">
        <v>175</v>
      </c>
      <c r="G9">
        <v>210</v>
      </c>
      <c r="H9">
        <v>230</v>
      </c>
      <c r="I9" s="10">
        <v>230</v>
      </c>
      <c r="J9">
        <v>210</v>
      </c>
      <c r="K9">
        <v>245</v>
      </c>
      <c r="L9" s="10">
        <v>245</v>
      </c>
      <c r="M9">
        <v>210</v>
      </c>
      <c r="N9" s="8">
        <v>275</v>
      </c>
      <c r="O9" s="20" cm="1">
        <f t="array" ref="O9">-10*LOG10(1/9*SUM((1/(F9:N9))^2))</f>
        <v>46.870002521783093</v>
      </c>
    </row>
    <row r="10" spans="2:19" ht="17.5" thickBot="1" x14ac:dyDescent="0.45">
      <c r="B10" s="48">
        <v>8</v>
      </c>
      <c r="C10" s="27">
        <v>1</v>
      </c>
      <c r="D10" s="27">
        <v>1</v>
      </c>
      <c r="E10" s="27">
        <v>1</v>
      </c>
      <c r="F10" s="49">
        <v>180</v>
      </c>
      <c r="G10" s="27">
        <v>175</v>
      </c>
      <c r="H10" s="27">
        <v>205</v>
      </c>
      <c r="I10" s="49">
        <v>200</v>
      </c>
      <c r="J10" s="27">
        <v>250</v>
      </c>
      <c r="K10" s="27">
        <v>205</v>
      </c>
      <c r="L10" s="49">
        <v>200</v>
      </c>
      <c r="M10" s="27">
        <v>175</v>
      </c>
      <c r="N10" s="26">
        <v>205</v>
      </c>
      <c r="O10" s="50" cm="1">
        <f t="array" ref="O10">-10*LOG10(1/9*SUM((1/(F10:N10))^2))</f>
        <v>45.858507375207637</v>
      </c>
    </row>
    <row r="12" spans="2:19" x14ac:dyDescent="0.4">
      <c r="M12" t="s">
        <v>203</v>
      </c>
      <c r="N12" t="s">
        <v>181</v>
      </c>
      <c r="O12" t="s">
        <v>182</v>
      </c>
      <c r="P12" t="s">
        <v>204</v>
      </c>
      <c r="Q12" t="s">
        <v>205</v>
      </c>
      <c r="R12" t="s">
        <v>135</v>
      </c>
      <c r="S12" t="s">
        <v>134</v>
      </c>
    </row>
    <row r="13" spans="2:19" x14ac:dyDescent="0.4">
      <c r="B13" t="s">
        <v>17</v>
      </c>
      <c r="C13" t="s">
        <v>113</v>
      </c>
      <c r="D13" t="s">
        <v>114</v>
      </c>
      <c r="E13" t="s">
        <v>115</v>
      </c>
      <c r="F13" t="s">
        <v>165</v>
      </c>
      <c r="G13" t="s">
        <v>166</v>
      </c>
      <c r="H13" t="s">
        <v>167</v>
      </c>
      <c r="I13" t="s">
        <v>168</v>
      </c>
      <c r="J13" t="s">
        <v>201</v>
      </c>
      <c r="K13">
        <v>7</v>
      </c>
      <c r="L13" t="s">
        <v>145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170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4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G21" si="7">C15*D15</f>
        <v>-1</v>
      </c>
      <c r="G15">
        <f t="shared" si="7"/>
        <v>1</v>
      </c>
      <c r="H15">
        <f t="shared" ref="H15:H21" si="8">C15*E15</f>
        <v>-1</v>
      </c>
      <c r="I15">
        <f t="shared" ref="I15:I21" si="9">C15*D15*E15</f>
        <v>1</v>
      </c>
      <c r="J15">
        <f t="shared" ref="J15:J21" si="10">O4</f>
        <v>45.37337831854871</v>
      </c>
      <c r="K15">
        <v>5</v>
      </c>
      <c r="L15" t="s">
        <v>171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4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7"/>
        <v>-1</v>
      </c>
      <c r="H16">
        <f t="shared" si="8"/>
        <v>1</v>
      </c>
      <c r="I16">
        <f t="shared" si="9"/>
        <v>1</v>
      </c>
      <c r="J16">
        <f t="shared" si="10"/>
        <v>44.967222461522169</v>
      </c>
      <c r="K16">
        <v>4</v>
      </c>
      <c r="L16" t="s">
        <v>153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4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7"/>
        <v>-1</v>
      </c>
      <c r="H17">
        <f t="shared" si="8"/>
        <v>-1</v>
      </c>
      <c r="I17">
        <f t="shared" si="9"/>
        <v>-1</v>
      </c>
      <c r="J17">
        <f t="shared" si="10"/>
        <v>44.624732599887565</v>
      </c>
      <c r="K17">
        <v>3</v>
      </c>
      <c r="L17" t="s">
        <v>157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4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7"/>
        <v>-1</v>
      </c>
      <c r="H18">
        <f t="shared" si="8"/>
        <v>-1</v>
      </c>
      <c r="I18">
        <f t="shared" si="9"/>
        <v>1</v>
      </c>
      <c r="J18">
        <f t="shared" si="10"/>
        <v>49.216382573157517</v>
      </c>
      <c r="K18">
        <v>2</v>
      </c>
      <c r="L18" t="s">
        <v>159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4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7"/>
        <v>-1</v>
      </c>
      <c r="H19">
        <f t="shared" si="8"/>
        <v>1</v>
      </c>
      <c r="I19">
        <f t="shared" si="9"/>
        <v>-1</v>
      </c>
      <c r="J19">
        <f t="shared" si="10"/>
        <v>43.574886027993323</v>
      </c>
      <c r="K19">
        <v>1</v>
      </c>
      <c r="L19" t="s">
        <v>161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4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7"/>
        <v>1</v>
      </c>
      <c r="H20">
        <f t="shared" si="8"/>
        <v>-1</v>
      </c>
      <c r="I20">
        <f t="shared" si="9"/>
        <v>-1</v>
      </c>
      <c r="J20">
        <f t="shared" si="10"/>
        <v>46.870002521783093</v>
      </c>
    </row>
    <row r="21" spans="2:19" x14ac:dyDescent="0.4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7"/>
        <v>1</v>
      </c>
      <c r="H21">
        <f t="shared" si="8"/>
        <v>1</v>
      </c>
      <c r="I21">
        <f t="shared" si="9"/>
        <v>1</v>
      </c>
      <c r="J21">
        <f t="shared" si="10"/>
        <v>45.858507375207637</v>
      </c>
    </row>
    <row r="23" spans="2:19" x14ac:dyDescent="0.4">
      <c r="C23" t="s">
        <v>145</v>
      </c>
      <c r="D23" t="s">
        <v>170</v>
      </c>
      <c r="E23" t="s">
        <v>171</v>
      </c>
      <c r="F23" t="s">
        <v>153</v>
      </c>
      <c r="G23" t="s">
        <v>157</v>
      </c>
      <c r="H23" t="s">
        <v>159</v>
      </c>
      <c r="I23" t="s">
        <v>161</v>
      </c>
    </row>
    <row r="24" spans="2:19" x14ac:dyDescent="0.4">
      <c r="C24">
        <f>SUMPRODUCT(C14:C21,$J$14:$J$21)/($P$2/2*$P$4)</f>
        <v>-2.6949631518794543</v>
      </c>
      <c r="D24">
        <f t="shared" ref="D24:I24" si="11">SUMPRODUCT(D14:D21,$J$14:$J$21)/($P$2/2*$P$4)</f>
        <v>-1.2504828334978377</v>
      </c>
      <c r="E24">
        <f t="shared" si="11"/>
        <v>0.34917393637271843</v>
      </c>
      <c r="F24">
        <f t="shared" si="11"/>
        <v>2.0179706477744244</v>
      </c>
      <c r="G24">
        <f t="shared" si="11"/>
        <v>1.2191034814177861</v>
      </c>
      <c r="H24">
        <f t="shared" si="11"/>
        <v>-0.63153269399037093</v>
      </c>
      <c r="I24">
        <f t="shared" si="11"/>
        <v>0.2970300515199451</v>
      </c>
    </row>
    <row r="25" spans="2:19" x14ac:dyDescent="0.4"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</row>
    <row r="26" spans="2:19" x14ac:dyDescent="0.4">
      <c r="B26">
        <f>AVERAGE(O3:O10)</f>
        <v>46.20535765634903</v>
      </c>
      <c r="C26">
        <f>C24/2</f>
        <v>-1.3474815759397272</v>
      </c>
      <c r="D26">
        <f t="shared" ref="D26:I26" si="12">D24/2</f>
        <v>-0.62524141674891887</v>
      </c>
      <c r="E26">
        <f t="shared" si="12"/>
        <v>0.17458696818635921</v>
      </c>
      <c r="F26">
        <f t="shared" si="12"/>
        <v>1.0089853238872122</v>
      </c>
      <c r="G26">
        <f t="shared" si="12"/>
        <v>0.60955174070889306</v>
      </c>
      <c r="H26">
        <f t="shared" si="12"/>
        <v>-0.31576634699518547</v>
      </c>
      <c r="I26">
        <f t="shared" si="12"/>
        <v>0.14851502575997255</v>
      </c>
    </row>
    <row r="28" spans="2:19" ht="17.5" thickBot="1" x14ac:dyDescent="0.45"/>
    <row r="29" spans="2:19" x14ac:dyDescent="0.4">
      <c r="D29" s="12" t="s">
        <v>113</v>
      </c>
      <c r="E29" s="60" t="s">
        <v>206</v>
      </c>
      <c r="G29" s="78" t="s">
        <v>194</v>
      </c>
      <c r="H29" s="16"/>
      <c r="I29" s="16"/>
      <c r="J29" s="18"/>
    </row>
    <row r="30" spans="2:19" x14ac:dyDescent="0.4">
      <c r="D30" s="25">
        <v>-1</v>
      </c>
      <c r="E30" s="20">
        <f>$B$26+$C$26*D30</f>
        <v>47.552839232288754</v>
      </c>
      <c r="G30" s="25"/>
      <c r="H30" t="s">
        <v>18</v>
      </c>
      <c r="I30" t="s">
        <v>19</v>
      </c>
      <c r="J30" s="20" t="s">
        <v>20</v>
      </c>
    </row>
    <row r="31" spans="2:19" ht="17.5" thickBot="1" x14ac:dyDescent="0.45">
      <c r="D31" s="48">
        <v>1</v>
      </c>
      <c r="E31" s="50">
        <f>$B$26+$C$26*D31</f>
        <v>44.857876080409305</v>
      </c>
      <c r="G31" s="25" t="s">
        <v>195</v>
      </c>
      <c r="H31">
        <v>270</v>
      </c>
      <c r="I31">
        <v>330</v>
      </c>
      <c r="J31" s="20">
        <v>360</v>
      </c>
    </row>
    <row r="32" spans="2:19" x14ac:dyDescent="0.4">
      <c r="G32" s="25" t="s">
        <v>196</v>
      </c>
      <c r="H32">
        <v>290</v>
      </c>
      <c r="I32">
        <v>275</v>
      </c>
      <c r="J32" s="20">
        <v>340</v>
      </c>
    </row>
    <row r="33" spans="7:10" x14ac:dyDescent="0.4">
      <c r="G33" s="25" t="s">
        <v>197</v>
      </c>
      <c r="H33">
        <v>355</v>
      </c>
      <c r="I33">
        <v>310</v>
      </c>
      <c r="J33" s="20">
        <v>330</v>
      </c>
    </row>
    <row r="34" spans="7:10" ht="17.5" thickBot="1" x14ac:dyDescent="0.45">
      <c r="G34" s="79" t="s">
        <v>119</v>
      </c>
      <c r="H34" s="43">
        <f>AVERAGE(H31:J33)</f>
        <v>317.77777777777777</v>
      </c>
      <c r="I34" s="43" t="s">
        <v>198</v>
      </c>
      <c r="J34" s="80" cm="1">
        <f t="array" ref="J34">-10*LOG10(1/9*SUM((1/(H31:J33))^2))</f>
        <v>49.909082364897593</v>
      </c>
    </row>
  </sheetData>
  <mergeCells count="4">
    <mergeCell ref="F1:H1"/>
    <mergeCell ref="I1:K1"/>
    <mergeCell ref="L1:N1"/>
    <mergeCell ref="G29:J29"/>
  </mergeCells>
  <phoneticPr fontId="1" type="noConversion"/>
  <conditionalFormatting sqref="N13:O19">
    <cfRule type="cellIs" dxfId="13" priority="1" operator="greaterThan">
      <formula>$Q$13</formula>
    </cfRule>
    <cfRule type="cellIs" dxfId="12" priority="2" operator="lessThan">
      <formula>$P$13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4FE1-1EB0-4CF0-A6B7-682685432450}">
  <dimension ref="A1:BA195"/>
  <sheetViews>
    <sheetView topLeftCell="N49" zoomScale="76" zoomScaleNormal="40" workbookViewId="0">
      <selection activeCell="AM2" sqref="AM2:AM172"/>
    </sheetView>
  </sheetViews>
  <sheetFormatPr defaultRowHeight="17" x14ac:dyDescent="0.4"/>
  <cols>
    <col min="21" max="21" width="8.7265625" style="89"/>
    <col min="31" max="31" width="8.7265625" style="89"/>
    <col min="39" max="39" width="13.6328125" bestFit="1" customWidth="1"/>
    <col min="48" max="48" width="17.81640625" bestFit="1" customWidth="1"/>
    <col min="49" max="51" width="11.36328125" bestFit="1" customWidth="1"/>
  </cols>
  <sheetData>
    <row r="1" spans="1:51" ht="17.5" thickBot="1" x14ac:dyDescent="0.45">
      <c r="E1" s="81" t="s">
        <v>207</v>
      </c>
      <c r="F1" s="81"/>
      <c r="G1" s="81"/>
      <c r="H1" s="81" t="s">
        <v>122</v>
      </c>
      <c r="I1" s="81"/>
      <c r="J1" s="81"/>
      <c r="K1" s="81" t="s">
        <v>123</v>
      </c>
      <c r="L1" s="81"/>
      <c r="M1" s="81"/>
      <c r="U1" t="s">
        <v>208</v>
      </c>
      <c r="AE1" t="s">
        <v>3</v>
      </c>
      <c r="AF1" t="s">
        <v>29</v>
      </c>
      <c r="AG1" t="s">
        <v>4</v>
      </c>
      <c r="AH1" t="s">
        <v>5</v>
      </c>
      <c r="AI1" t="s">
        <v>6</v>
      </c>
      <c r="AJ1" t="s">
        <v>126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</row>
    <row r="2" spans="1:51" ht="17.5" thickBot="1" x14ac:dyDescent="0.45">
      <c r="A2" s="12" t="s">
        <v>17</v>
      </c>
      <c r="B2" s="13" t="s">
        <v>113</v>
      </c>
      <c r="C2" s="13" t="s">
        <v>114</v>
      </c>
      <c r="D2" s="13" t="s">
        <v>115</v>
      </c>
      <c r="E2" s="68" t="s">
        <v>0</v>
      </c>
      <c r="F2" s="13" t="s">
        <v>1</v>
      </c>
      <c r="G2" s="13" t="s">
        <v>2</v>
      </c>
      <c r="H2" s="68" t="s">
        <v>0</v>
      </c>
      <c r="I2" s="13" t="s">
        <v>1</v>
      </c>
      <c r="J2" s="13" t="s">
        <v>2</v>
      </c>
      <c r="K2" s="68" t="s">
        <v>0</v>
      </c>
      <c r="L2" s="13" t="s">
        <v>1</v>
      </c>
      <c r="M2" s="13" t="s">
        <v>2</v>
      </c>
      <c r="N2" s="68" t="s">
        <v>128</v>
      </c>
      <c r="O2" s="69" t="s">
        <v>132</v>
      </c>
      <c r="P2" t="s">
        <v>124</v>
      </c>
      <c r="Q2">
        <v>19</v>
      </c>
      <c r="U2"/>
      <c r="AE2">
        <v>1</v>
      </c>
      <c r="AF2">
        <v>23</v>
      </c>
      <c r="AG2">
        <f>B3</f>
        <v>-1</v>
      </c>
      <c r="AH2">
        <f>C3</f>
        <v>-1</v>
      </c>
      <c r="AI2">
        <f>D3</f>
        <v>-1</v>
      </c>
      <c r="AJ2">
        <f>L25</f>
        <v>255</v>
      </c>
      <c r="AK2">
        <f>$V$45+$V$46*AG2+$V$47*AH2+$V$48*AI2+$V$49*AG2*AH2+$V$50*AH2*AI2+$V$51*AG2*AI2+$V$52*AG2^2</f>
        <v>263.06561184271902</v>
      </c>
      <c r="AL2">
        <f>N3</f>
        <v>292.22222222222223</v>
      </c>
      <c r="AM2">
        <f>AJ2-AK2</f>
        <v>-8.0656118427190222</v>
      </c>
      <c r="AN2">
        <f>(_xlfn.RANK.EQ(AM2,$AM$2:$AM$172,1)-0.5)/$Q$4*100</f>
        <v>44.152046783625728</v>
      </c>
      <c r="AO2">
        <f>_xlfn.NORM.INV(AN2/100,$AM$173,$AM$174)</f>
        <v>-4.5743379066502436</v>
      </c>
    </row>
    <row r="3" spans="1:51" x14ac:dyDescent="0.4">
      <c r="A3" s="25">
        <v>1</v>
      </c>
      <c r="B3">
        <v>-1</v>
      </c>
      <c r="C3">
        <v>-1</v>
      </c>
      <c r="D3">
        <v>-1</v>
      </c>
      <c r="E3" s="10">
        <v>255</v>
      </c>
      <c r="F3">
        <v>300</v>
      </c>
      <c r="G3">
        <v>285</v>
      </c>
      <c r="H3" s="10">
        <v>240</v>
      </c>
      <c r="I3">
        <v>310</v>
      </c>
      <c r="J3">
        <v>300</v>
      </c>
      <c r="K3" s="10">
        <v>280</v>
      </c>
      <c r="L3">
        <v>300</v>
      </c>
      <c r="M3">
        <v>360</v>
      </c>
      <c r="N3" s="10">
        <f>AVERAGE(E3:M3)</f>
        <v>292.22222222222223</v>
      </c>
      <c r="O3" s="70">
        <f>_xlfn.VAR.S(E3:M3)</f>
        <v>1175.694444444438</v>
      </c>
      <c r="P3" t="s">
        <v>142</v>
      </c>
      <c r="Q3">
        <v>9</v>
      </c>
      <c r="U3" s="82" t="s">
        <v>214</v>
      </c>
      <c r="V3" s="82"/>
      <c r="AE3">
        <v>2</v>
      </c>
      <c r="AF3">
        <v>17</v>
      </c>
      <c r="AG3">
        <f>B4</f>
        <v>1</v>
      </c>
      <c r="AH3">
        <f>C4</f>
        <v>-1</v>
      </c>
      <c r="AI3">
        <f>D4</f>
        <v>-1</v>
      </c>
      <c r="AJ3">
        <f t="shared" ref="AJ3:AJ66" si="0">L26</f>
        <v>200</v>
      </c>
      <c r="AK3">
        <f t="shared" ref="AK3:AK66" si="1">$V$45+$V$46*AG3+$V$47*AH3+$V$48*AI3+$V$49*AG3*AH3+$V$50*AH3*AI3+$V$51*AG3*AI3+$V$52*AG3^2</f>
        <v>185.57842379992528</v>
      </c>
      <c r="AL3">
        <f t="shared" ref="AL3:AL20" si="2">N4</f>
        <v>191.66666666666666</v>
      </c>
      <c r="AM3">
        <f t="shared" ref="AM3:AM66" si="3">AJ3-AK3</f>
        <v>14.421576200074725</v>
      </c>
      <c r="AN3">
        <f t="shared" ref="AN3:AN66" si="4">(_xlfn.RANK.EQ(AM3,$AM$2:$AM$172,1)-0.5)/$Q$4*100</f>
        <v>66.959064327485379</v>
      </c>
      <c r="AO3">
        <f t="shared" ref="AO3:AO66" si="5">_xlfn.NORM.INV(AN3/100,$AM$173,$AM$174)</f>
        <v>13.643317716569999</v>
      </c>
      <c r="AQ3" s="12" t="s">
        <v>113</v>
      </c>
      <c r="AR3" s="13" t="s">
        <v>114</v>
      </c>
      <c r="AS3" s="13" t="s">
        <v>115</v>
      </c>
      <c r="AT3" s="60" t="s">
        <v>169</v>
      </c>
      <c r="AV3" s="78" t="s">
        <v>194</v>
      </c>
      <c r="AW3" s="16"/>
      <c r="AX3" s="16"/>
      <c r="AY3" s="18"/>
    </row>
    <row r="4" spans="1:51" x14ac:dyDescent="0.4">
      <c r="A4" s="25">
        <v>2</v>
      </c>
      <c r="B4">
        <v>1</v>
      </c>
      <c r="C4">
        <v>-1</v>
      </c>
      <c r="D4">
        <v>-1</v>
      </c>
      <c r="E4" s="10">
        <v>200</v>
      </c>
      <c r="F4">
        <v>205</v>
      </c>
      <c r="G4">
        <v>230</v>
      </c>
      <c r="H4" s="10">
        <v>220</v>
      </c>
      <c r="I4">
        <v>155</v>
      </c>
      <c r="J4">
        <v>200</v>
      </c>
      <c r="K4" s="10">
        <v>150</v>
      </c>
      <c r="L4">
        <v>165</v>
      </c>
      <c r="M4">
        <v>200</v>
      </c>
      <c r="N4" s="10">
        <f t="shared" ref="N4:N21" si="6">AVERAGE(E4:M4)</f>
        <v>191.66666666666666</v>
      </c>
      <c r="O4" s="70">
        <f t="shared" ref="O4:O21" si="7">_xlfn.VAR.S(E4:M4)</f>
        <v>806.25</v>
      </c>
      <c r="P4" t="s">
        <v>148</v>
      </c>
      <c r="Q4">
        <f>Q2*Q3</f>
        <v>171</v>
      </c>
      <c r="U4" t="s">
        <v>215</v>
      </c>
      <c r="V4">
        <v>0.69291470874484873</v>
      </c>
      <c r="AE4">
        <v>3</v>
      </c>
      <c r="AF4">
        <v>18</v>
      </c>
      <c r="AG4">
        <f>B5</f>
        <v>-1</v>
      </c>
      <c r="AH4">
        <f>C5</f>
        <v>1</v>
      </c>
      <c r="AI4">
        <f>D5</f>
        <v>-1</v>
      </c>
      <c r="AJ4">
        <f t="shared" si="0"/>
        <v>150</v>
      </c>
      <c r="AK4">
        <f t="shared" si="1"/>
        <v>167.02503946802236</v>
      </c>
      <c r="AL4">
        <f t="shared" si="2"/>
        <v>181.66666666666666</v>
      </c>
      <c r="AM4">
        <f t="shared" si="3"/>
        <v>-17.025039468022356</v>
      </c>
      <c r="AN4">
        <f t="shared" si="4"/>
        <v>27.777777777777779</v>
      </c>
      <c r="AO4">
        <f t="shared" si="5"/>
        <v>-18.328264907195862</v>
      </c>
      <c r="AQ4" s="25">
        <v>-1</v>
      </c>
      <c r="AR4">
        <v>-1</v>
      </c>
      <c r="AS4">
        <v>-1</v>
      </c>
      <c r="AT4" s="20">
        <f>$V$45+$V$46*AQ4+$V$47*AR4+$V$48*AS4+$V$49*AQ4*AR4+$V$50*AR4*AS4+$V$51*AQ4*AS4+$V$52*AQ4^2</f>
        <v>263.06561184271902</v>
      </c>
      <c r="AV4" s="25"/>
      <c r="AW4" t="s">
        <v>18</v>
      </c>
      <c r="AX4" t="s">
        <v>19</v>
      </c>
      <c r="AY4" s="20" t="s">
        <v>20</v>
      </c>
    </row>
    <row r="5" spans="1:51" x14ac:dyDescent="0.4">
      <c r="A5" s="25">
        <v>3</v>
      </c>
      <c r="B5">
        <v>-1</v>
      </c>
      <c r="C5">
        <v>1</v>
      </c>
      <c r="D5">
        <v>-1</v>
      </c>
      <c r="E5" s="10">
        <v>150</v>
      </c>
      <c r="F5">
        <v>175</v>
      </c>
      <c r="G5">
        <v>160</v>
      </c>
      <c r="H5" s="10">
        <v>190</v>
      </c>
      <c r="I5">
        <v>150</v>
      </c>
      <c r="J5">
        <v>190</v>
      </c>
      <c r="K5" s="10">
        <v>220</v>
      </c>
      <c r="L5">
        <v>195</v>
      </c>
      <c r="M5">
        <v>205</v>
      </c>
      <c r="N5" s="10">
        <f t="shared" si="6"/>
        <v>181.66666666666666</v>
      </c>
      <c r="O5" s="70">
        <f t="shared" si="7"/>
        <v>606.25</v>
      </c>
      <c r="P5" t="s">
        <v>154</v>
      </c>
      <c r="Q5">
        <f>AVERAGE(N3:N21)</f>
        <v>212.33918128654969</v>
      </c>
      <c r="U5" t="s">
        <v>216</v>
      </c>
      <c r="V5">
        <v>0.48013079359495847</v>
      </c>
      <c r="AE5">
        <v>4</v>
      </c>
      <c r="AF5">
        <v>4</v>
      </c>
      <c r="AG5">
        <f>B6</f>
        <v>1</v>
      </c>
      <c r="AH5">
        <f>C6</f>
        <v>1</v>
      </c>
      <c r="AI5">
        <f>D6</f>
        <v>-1</v>
      </c>
      <c r="AJ5">
        <f t="shared" si="0"/>
        <v>170</v>
      </c>
      <c r="AK5">
        <f t="shared" si="1"/>
        <v>193.9822958696731</v>
      </c>
      <c r="AL5">
        <f t="shared" si="2"/>
        <v>173.33333333333334</v>
      </c>
      <c r="AM5">
        <f t="shared" si="3"/>
        <v>-23.982295869673095</v>
      </c>
      <c r="AN5">
        <f t="shared" si="4"/>
        <v>17.251461988304094</v>
      </c>
      <c r="AO5">
        <f t="shared" si="5"/>
        <v>-29.360842239286335</v>
      </c>
      <c r="AQ5" s="25">
        <v>1</v>
      </c>
      <c r="AR5">
        <v>-1</v>
      </c>
      <c r="AS5">
        <v>-1</v>
      </c>
      <c r="AT5" s="20">
        <f t="shared" ref="AT5:AT30" si="8">$V$45+$V$46*AQ5+$V$47*AR5+$V$48*AS5+$V$49*AQ5*AR5+$V$50*AR5*AS5+$V$51*AQ5*AS5+$V$52*AQ5^2</f>
        <v>185.57842379992528</v>
      </c>
      <c r="AV5" s="25" t="s">
        <v>195</v>
      </c>
      <c r="AW5">
        <v>290</v>
      </c>
      <c r="AX5">
        <v>265</v>
      </c>
      <c r="AY5" s="20">
        <v>310</v>
      </c>
    </row>
    <row r="6" spans="1:51" x14ac:dyDescent="0.4">
      <c r="A6" s="25">
        <v>4</v>
      </c>
      <c r="B6">
        <v>1</v>
      </c>
      <c r="C6">
        <v>1</v>
      </c>
      <c r="D6">
        <v>-1</v>
      </c>
      <c r="E6" s="10">
        <v>170</v>
      </c>
      <c r="F6">
        <v>210</v>
      </c>
      <c r="G6">
        <v>160</v>
      </c>
      <c r="H6" s="10">
        <v>160</v>
      </c>
      <c r="I6">
        <v>170</v>
      </c>
      <c r="J6">
        <v>185</v>
      </c>
      <c r="K6" s="10">
        <v>150</v>
      </c>
      <c r="L6">
        <v>155</v>
      </c>
      <c r="M6">
        <v>200</v>
      </c>
      <c r="N6" s="10">
        <f t="shared" si="6"/>
        <v>173.33333333333334</v>
      </c>
      <c r="O6" s="70">
        <f t="shared" si="7"/>
        <v>431.25</v>
      </c>
      <c r="P6" t="s">
        <v>125</v>
      </c>
      <c r="Q6">
        <f>SUM(O3:O21)/Q2</f>
        <v>630.4459064327483</v>
      </c>
      <c r="U6" t="s">
        <v>217</v>
      </c>
      <c r="V6">
        <v>0.44763896819464338</v>
      </c>
      <c r="AE6">
        <v>5</v>
      </c>
      <c r="AF6">
        <v>21</v>
      </c>
      <c r="AG6">
        <f>B7</f>
        <v>-1</v>
      </c>
      <c r="AH6">
        <f>C7</f>
        <v>-1</v>
      </c>
      <c r="AI6">
        <f>D7</f>
        <v>1</v>
      </c>
      <c r="AJ6">
        <f t="shared" si="0"/>
        <v>300</v>
      </c>
      <c r="AK6">
        <f t="shared" si="1"/>
        <v>265.84135779978959</v>
      </c>
      <c r="AL6">
        <f t="shared" si="2"/>
        <v>297.22222222222223</v>
      </c>
      <c r="AM6">
        <f t="shared" si="3"/>
        <v>34.158642200210409</v>
      </c>
      <c r="AN6">
        <f t="shared" si="4"/>
        <v>85.672514619883046</v>
      </c>
      <c r="AO6">
        <f t="shared" si="5"/>
        <v>33.137039081921642</v>
      </c>
      <c r="AQ6" s="25">
        <v>-1</v>
      </c>
      <c r="AR6">
        <v>1</v>
      </c>
      <c r="AS6">
        <v>-1</v>
      </c>
      <c r="AT6" s="20">
        <f t="shared" si="8"/>
        <v>167.02503946802236</v>
      </c>
      <c r="AV6" s="25" t="s">
        <v>196</v>
      </c>
      <c r="AW6">
        <v>260</v>
      </c>
      <c r="AX6">
        <v>275</v>
      </c>
      <c r="AY6" s="20">
        <v>270</v>
      </c>
    </row>
    <row r="7" spans="1:51" x14ac:dyDescent="0.4">
      <c r="A7" s="25">
        <v>5</v>
      </c>
      <c r="B7">
        <v>-1</v>
      </c>
      <c r="C7">
        <v>-1</v>
      </c>
      <c r="D7">
        <v>1</v>
      </c>
      <c r="E7" s="10">
        <v>300</v>
      </c>
      <c r="F7">
        <v>290</v>
      </c>
      <c r="G7">
        <v>345</v>
      </c>
      <c r="H7" s="10">
        <v>230</v>
      </c>
      <c r="I7">
        <v>285</v>
      </c>
      <c r="J7">
        <v>270</v>
      </c>
      <c r="K7" s="10">
        <v>275</v>
      </c>
      <c r="L7">
        <v>295</v>
      </c>
      <c r="M7">
        <v>385</v>
      </c>
      <c r="N7" s="10">
        <f t="shared" si="6"/>
        <v>297.22222222222223</v>
      </c>
      <c r="O7" s="70">
        <f t="shared" si="7"/>
        <v>1994.444444444438</v>
      </c>
      <c r="P7" t="s">
        <v>143</v>
      </c>
      <c r="Q7">
        <f>4*Q6/(Q2*Q3)</f>
        <v>14.747272665093528</v>
      </c>
      <c r="U7" t="s">
        <v>218</v>
      </c>
      <c r="V7">
        <v>31.837541456245784</v>
      </c>
      <c r="AE7">
        <v>6</v>
      </c>
      <c r="AF7">
        <v>16</v>
      </c>
      <c r="AG7">
        <f>B8</f>
        <v>1</v>
      </c>
      <c r="AH7">
        <f>C8</f>
        <v>-1</v>
      </c>
      <c r="AI7">
        <f>D8</f>
        <v>1</v>
      </c>
      <c r="AJ7">
        <f t="shared" si="0"/>
        <v>140</v>
      </c>
      <c r="AK7">
        <f t="shared" si="1"/>
        <v>158.35416975699584</v>
      </c>
      <c r="AL7">
        <f t="shared" si="2"/>
        <v>154.44444444444446</v>
      </c>
      <c r="AM7">
        <f t="shared" si="3"/>
        <v>-18.354169756995844</v>
      </c>
      <c r="AN7">
        <f t="shared" si="4"/>
        <v>25.438596491228072</v>
      </c>
      <c r="AO7">
        <f t="shared" si="5"/>
        <v>-20.545088775326903</v>
      </c>
      <c r="AQ7" s="25">
        <v>1</v>
      </c>
      <c r="AR7">
        <v>1</v>
      </c>
      <c r="AS7">
        <v>-1</v>
      </c>
      <c r="AT7" s="20">
        <f t="shared" si="8"/>
        <v>193.9822958696731</v>
      </c>
      <c r="AV7" s="25" t="s">
        <v>197</v>
      </c>
      <c r="AW7">
        <v>300</v>
      </c>
      <c r="AX7">
        <v>295</v>
      </c>
      <c r="AY7" s="20">
        <v>280</v>
      </c>
    </row>
    <row r="8" spans="1:51" ht="17.5" thickBot="1" x14ac:dyDescent="0.45">
      <c r="A8" s="25">
        <v>6</v>
      </c>
      <c r="B8">
        <v>1</v>
      </c>
      <c r="C8">
        <v>-1</v>
      </c>
      <c r="D8">
        <v>1</v>
      </c>
      <c r="E8" s="10">
        <v>140</v>
      </c>
      <c r="F8">
        <v>150</v>
      </c>
      <c r="G8">
        <v>145</v>
      </c>
      <c r="H8" s="10">
        <v>200</v>
      </c>
      <c r="I8">
        <v>150</v>
      </c>
      <c r="J8">
        <v>185</v>
      </c>
      <c r="K8" s="10">
        <v>145</v>
      </c>
      <c r="L8">
        <v>140</v>
      </c>
      <c r="M8">
        <v>135</v>
      </c>
      <c r="N8" s="10">
        <f t="shared" si="6"/>
        <v>154.44444444444446</v>
      </c>
      <c r="O8" s="70">
        <f t="shared" si="7"/>
        <v>502.77777777777737</v>
      </c>
      <c r="P8" t="s">
        <v>149</v>
      </c>
      <c r="Q8">
        <f>Q7^0.5</f>
        <v>3.8402177887580189</v>
      </c>
      <c r="U8" s="27" t="s">
        <v>219</v>
      </c>
      <c r="V8" s="27">
        <v>171</v>
      </c>
      <c r="AE8">
        <v>7</v>
      </c>
      <c r="AF8">
        <v>22</v>
      </c>
      <c r="AG8">
        <f>B9</f>
        <v>-1</v>
      </c>
      <c r="AH8">
        <f>C9</f>
        <v>1</v>
      </c>
      <c r="AI8">
        <f>D9</f>
        <v>1</v>
      </c>
      <c r="AJ8">
        <f t="shared" si="0"/>
        <v>175</v>
      </c>
      <c r="AK8">
        <f t="shared" si="1"/>
        <v>220.91189653620401</v>
      </c>
      <c r="AL8">
        <f t="shared" si="2"/>
        <v>225.55555555555554</v>
      </c>
      <c r="AM8">
        <f t="shared" si="3"/>
        <v>-45.911896536204011</v>
      </c>
      <c r="AN8">
        <f t="shared" si="4"/>
        <v>7.3099415204678362</v>
      </c>
      <c r="AO8">
        <f t="shared" si="5"/>
        <v>-45.181698741612621</v>
      </c>
      <c r="AQ8" s="25">
        <v>-1</v>
      </c>
      <c r="AR8">
        <v>-1</v>
      </c>
      <c r="AS8">
        <v>1</v>
      </c>
      <c r="AT8" s="20">
        <f t="shared" si="8"/>
        <v>265.84135779978959</v>
      </c>
      <c r="AV8" s="79" t="s">
        <v>119</v>
      </c>
      <c r="AW8" s="43">
        <f>AVERAGE(AW5:AY7)</f>
        <v>282.77777777777777</v>
      </c>
      <c r="AX8" s="43" t="s">
        <v>201</v>
      </c>
      <c r="AY8" s="80" cm="1">
        <f t="array" ref="AY8">-10*LOG10(1/9*SUM(1/(AW5:AY7)^2))</f>
        <v>48.987609621201187</v>
      </c>
    </row>
    <row r="9" spans="1:51" x14ac:dyDescent="0.4">
      <c r="A9" s="25">
        <v>7</v>
      </c>
      <c r="B9">
        <v>-1</v>
      </c>
      <c r="C9">
        <v>1</v>
      </c>
      <c r="D9">
        <v>1</v>
      </c>
      <c r="E9" s="10">
        <v>175</v>
      </c>
      <c r="F9">
        <v>210</v>
      </c>
      <c r="G9">
        <v>230</v>
      </c>
      <c r="H9" s="10">
        <v>230</v>
      </c>
      <c r="I9">
        <v>210</v>
      </c>
      <c r="J9">
        <v>245</v>
      </c>
      <c r="K9" s="10">
        <v>245</v>
      </c>
      <c r="L9">
        <v>210</v>
      </c>
      <c r="M9">
        <v>275</v>
      </c>
      <c r="N9" s="10">
        <f t="shared" si="6"/>
        <v>225.55555555555554</v>
      </c>
      <c r="O9" s="70">
        <f t="shared" si="7"/>
        <v>815.27777777778101</v>
      </c>
      <c r="P9" t="s">
        <v>155</v>
      </c>
      <c r="Q9">
        <f>Q2*(Q3-1)</f>
        <v>152</v>
      </c>
      <c r="U9"/>
      <c r="AE9">
        <v>8</v>
      </c>
      <c r="AF9">
        <v>1</v>
      </c>
      <c r="AG9">
        <f>B10</f>
        <v>1</v>
      </c>
      <c r="AH9">
        <f>C10</f>
        <v>1</v>
      </c>
      <c r="AI9">
        <f>D10</f>
        <v>1</v>
      </c>
      <c r="AJ9">
        <f t="shared" si="0"/>
        <v>180</v>
      </c>
      <c r="AK9">
        <f t="shared" si="1"/>
        <v>217.86915293785475</v>
      </c>
      <c r="AL9">
        <f t="shared" si="2"/>
        <v>199.44444444444446</v>
      </c>
      <c r="AM9">
        <f t="shared" si="3"/>
        <v>-37.86915293785475</v>
      </c>
      <c r="AN9">
        <f t="shared" si="4"/>
        <v>10.818713450292398</v>
      </c>
      <c r="AO9">
        <f t="shared" si="5"/>
        <v>-38.438662374615248</v>
      </c>
      <c r="AQ9" s="25">
        <v>1</v>
      </c>
      <c r="AR9">
        <v>-1</v>
      </c>
      <c r="AS9">
        <v>1</v>
      </c>
      <c r="AT9" s="20">
        <f t="shared" si="8"/>
        <v>158.35416975699584</v>
      </c>
    </row>
    <row r="10" spans="1:51" ht="17.5" thickBot="1" x14ac:dyDescent="0.45">
      <c r="A10" s="48">
        <v>8</v>
      </c>
      <c r="B10" s="27">
        <v>1</v>
      </c>
      <c r="C10" s="27">
        <v>1</v>
      </c>
      <c r="D10" s="27">
        <v>1</v>
      </c>
      <c r="E10" s="49">
        <v>180</v>
      </c>
      <c r="F10" s="27">
        <v>175</v>
      </c>
      <c r="G10" s="27">
        <v>205</v>
      </c>
      <c r="H10" s="49">
        <v>200</v>
      </c>
      <c r="I10" s="27">
        <v>250</v>
      </c>
      <c r="J10" s="27">
        <v>205</v>
      </c>
      <c r="K10" s="49">
        <v>200</v>
      </c>
      <c r="L10" s="27">
        <v>175</v>
      </c>
      <c r="M10" s="27">
        <v>205</v>
      </c>
      <c r="N10" s="49">
        <f t="shared" si="6"/>
        <v>199.44444444444446</v>
      </c>
      <c r="O10" s="72">
        <f t="shared" si="7"/>
        <v>527.77777777778101</v>
      </c>
      <c r="U10" t="s">
        <v>220</v>
      </c>
      <c r="AE10">
        <v>9</v>
      </c>
      <c r="AF10">
        <v>37</v>
      </c>
      <c r="AG10">
        <f>B11</f>
        <v>-1.6819999999999999</v>
      </c>
      <c r="AH10">
        <f>C11</f>
        <v>0</v>
      </c>
      <c r="AI10">
        <f>D11</f>
        <v>0</v>
      </c>
      <c r="AJ10">
        <f t="shared" si="0"/>
        <v>210</v>
      </c>
      <c r="AK10">
        <f t="shared" si="1"/>
        <v>221.7273453928986</v>
      </c>
      <c r="AL10">
        <f t="shared" si="2"/>
        <v>179.44444444444446</v>
      </c>
      <c r="AM10">
        <f t="shared" si="3"/>
        <v>-11.727345392898599</v>
      </c>
      <c r="AN10">
        <f t="shared" si="4"/>
        <v>35.964912280701753</v>
      </c>
      <c r="AO10">
        <f t="shared" si="5"/>
        <v>-11.174918181174165</v>
      </c>
      <c r="AQ10" s="25">
        <v>-1</v>
      </c>
      <c r="AR10">
        <v>1</v>
      </c>
      <c r="AS10">
        <v>1</v>
      </c>
      <c r="AT10" s="20">
        <f t="shared" si="8"/>
        <v>220.91189653620401</v>
      </c>
      <c r="AV10" s="2" t="s">
        <v>248</v>
      </c>
      <c r="AW10" s="2"/>
    </row>
    <row r="11" spans="1:51" x14ac:dyDescent="0.4">
      <c r="A11" s="25">
        <v>9</v>
      </c>
      <c r="B11">
        <v>-1.6819999999999999</v>
      </c>
      <c r="C11">
        <v>0</v>
      </c>
      <c r="D11">
        <v>0</v>
      </c>
      <c r="E11" s="68">
        <v>210</v>
      </c>
      <c r="F11">
        <v>220</v>
      </c>
      <c r="G11" s="14">
        <v>215</v>
      </c>
      <c r="H11">
        <v>145</v>
      </c>
      <c r="I11">
        <v>160</v>
      </c>
      <c r="J11" s="14">
        <v>150</v>
      </c>
      <c r="K11">
        <v>165</v>
      </c>
      <c r="L11">
        <v>175</v>
      </c>
      <c r="M11">
        <v>175</v>
      </c>
      <c r="N11" s="10">
        <f>AVERAGE(E11:M11)</f>
        <v>179.44444444444446</v>
      </c>
      <c r="O11" s="70">
        <f>_xlfn.VAR.S(E11:M11)</f>
        <v>815.27777777778101</v>
      </c>
      <c r="U11" s="83"/>
      <c r="V11" s="83" t="s">
        <v>221</v>
      </c>
      <c r="W11" s="83" t="s">
        <v>222</v>
      </c>
      <c r="X11" s="83" t="s">
        <v>223</v>
      </c>
      <c r="Y11" s="83" t="s">
        <v>224</v>
      </c>
      <c r="Z11" s="83" t="s">
        <v>225</v>
      </c>
      <c r="AE11">
        <v>10</v>
      </c>
      <c r="AF11">
        <v>26</v>
      </c>
      <c r="AG11">
        <f>B12</f>
        <v>1.6819999999999999</v>
      </c>
      <c r="AH11">
        <f>C12</f>
        <v>0</v>
      </c>
      <c r="AI11">
        <f>D12</f>
        <v>0</v>
      </c>
      <c r="AJ11">
        <f t="shared" si="0"/>
        <v>195</v>
      </c>
      <c r="AK11">
        <f t="shared" si="1"/>
        <v>154.00167288269739</v>
      </c>
      <c r="AL11">
        <f t="shared" si="2"/>
        <v>181.11111111111111</v>
      </c>
      <c r="AM11">
        <f t="shared" si="3"/>
        <v>40.998327117302608</v>
      </c>
      <c r="AN11">
        <f t="shared" si="4"/>
        <v>93.859649122807014</v>
      </c>
      <c r="AO11">
        <f t="shared" si="5"/>
        <v>47.980370529061638</v>
      </c>
      <c r="AQ11" s="25">
        <v>1</v>
      </c>
      <c r="AR11">
        <v>1</v>
      </c>
      <c r="AS11">
        <v>1</v>
      </c>
      <c r="AT11" s="20">
        <f t="shared" si="8"/>
        <v>217.86915293785475</v>
      </c>
      <c r="AV11" s="90">
        <f>AV12^0.5</f>
        <v>16.93641997798818</v>
      </c>
      <c r="AW11" s="90"/>
    </row>
    <row r="12" spans="1:51" x14ac:dyDescent="0.4">
      <c r="A12" s="25">
        <v>10</v>
      </c>
      <c r="B12">
        <v>1.6819999999999999</v>
      </c>
      <c r="C12">
        <v>0</v>
      </c>
      <c r="D12">
        <v>0</v>
      </c>
      <c r="E12" s="10">
        <v>195</v>
      </c>
      <c r="F12">
        <v>205</v>
      </c>
      <c r="G12" s="8">
        <v>215</v>
      </c>
      <c r="H12">
        <v>170</v>
      </c>
      <c r="I12">
        <v>190</v>
      </c>
      <c r="J12" s="8">
        <v>165</v>
      </c>
      <c r="K12">
        <v>155</v>
      </c>
      <c r="L12">
        <v>165</v>
      </c>
      <c r="M12">
        <v>170</v>
      </c>
      <c r="N12" s="10">
        <f t="shared" si="6"/>
        <v>181.11111111111111</v>
      </c>
      <c r="O12" s="70">
        <f t="shared" si="7"/>
        <v>429.86111111110949</v>
      </c>
      <c r="U12" t="s">
        <v>226</v>
      </c>
      <c r="V12">
        <v>10</v>
      </c>
      <c r="W12">
        <v>149783.68012887303</v>
      </c>
      <c r="X12">
        <v>14978.368012887304</v>
      </c>
      <c r="Y12">
        <v>14.776971982322122</v>
      </c>
      <c r="Z12">
        <v>2.0226848401762718E-18</v>
      </c>
      <c r="AE12">
        <v>11</v>
      </c>
      <c r="AF12">
        <v>32</v>
      </c>
      <c r="AG12">
        <f>B13</f>
        <v>0</v>
      </c>
      <c r="AH12">
        <f>C13</f>
        <v>-1.6819999999999999</v>
      </c>
      <c r="AI12">
        <f>D13</f>
        <v>0</v>
      </c>
      <c r="AJ12">
        <f t="shared" si="0"/>
        <v>205</v>
      </c>
      <c r="AK12">
        <f t="shared" si="1"/>
        <v>236.03539671797148</v>
      </c>
      <c r="AL12">
        <f t="shared" si="2"/>
        <v>196.11111111111111</v>
      </c>
      <c r="AM12">
        <f t="shared" si="3"/>
        <v>-31.03539671797148</v>
      </c>
      <c r="AN12">
        <f t="shared" si="4"/>
        <v>15.497076023391813</v>
      </c>
      <c r="AO12">
        <f t="shared" si="5"/>
        <v>-31.570658213532592</v>
      </c>
      <c r="AQ12" s="25">
        <v>0</v>
      </c>
      <c r="AR12">
        <v>-1</v>
      </c>
      <c r="AS12">
        <v>-1</v>
      </c>
      <c r="AT12" s="20">
        <f t="shared" si="8"/>
        <v>235.91991078188687</v>
      </c>
      <c r="AV12">
        <f>(AW8-AT8)^2</f>
        <v>286.84232167079716</v>
      </c>
      <c r="AW12" t="str">
        <f>IF(AV12&lt;X13,"lower","higher")</f>
        <v>lower</v>
      </c>
    </row>
    <row r="13" spans="1:51" x14ac:dyDescent="0.4">
      <c r="A13" s="25">
        <v>11</v>
      </c>
      <c r="B13">
        <v>0</v>
      </c>
      <c r="C13">
        <v>-1.6819999999999999</v>
      </c>
      <c r="D13">
        <v>0</v>
      </c>
      <c r="E13" s="10">
        <v>205</v>
      </c>
      <c r="F13">
        <v>185</v>
      </c>
      <c r="G13" s="8">
        <v>180</v>
      </c>
      <c r="H13">
        <v>175</v>
      </c>
      <c r="I13">
        <v>185</v>
      </c>
      <c r="J13" s="8">
        <v>225</v>
      </c>
      <c r="K13">
        <v>225</v>
      </c>
      <c r="L13">
        <v>180</v>
      </c>
      <c r="M13">
        <v>205</v>
      </c>
      <c r="N13" s="10">
        <f t="shared" si="6"/>
        <v>196.11111111111111</v>
      </c>
      <c r="O13" s="70">
        <f t="shared" si="7"/>
        <v>379.86111111111114</v>
      </c>
      <c r="U13" t="s">
        <v>227</v>
      </c>
      <c r="V13">
        <v>160</v>
      </c>
      <c r="W13">
        <v>162180.64735650702</v>
      </c>
      <c r="X13">
        <v>1013.6290459781688</v>
      </c>
      <c r="AE13">
        <v>12</v>
      </c>
      <c r="AF13">
        <v>42</v>
      </c>
      <c r="AG13">
        <f>B14</f>
        <v>0</v>
      </c>
      <c r="AH13">
        <f>C14</f>
        <v>1.6819999999999999</v>
      </c>
      <c r="AI13">
        <f>D14</f>
        <v>0</v>
      </c>
      <c r="AJ13">
        <f t="shared" si="0"/>
        <v>200</v>
      </c>
      <c r="AK13">
        <f t="shared" si="1"/>
        <v>205.31737620595396</v>
      </c>
      <c r="AL13">
        <f t="shared" si="2"/>
        <v>214.44444444444446</v>
      </c>
      <c r="AM13">
        <f t="shared" si="3"/>
        <v>-5.3173762059539627</v>
      </c>
      <c r="AN13">
        <f t="shared" si="4"/>
        <v>48.245614035087719</v>
      </c>
      <c r="AO13">
        <f t="shared" si="5"/>
        <v>-1.3678083146462106</v>
      </c>
      <c r="AQ13" s="25">
        <v>0</v>
      </c>
      <c r="AR13">
        <v>-1</v>
      </c>
      <c r="AS13">
        <v>1</v>
      </c>
      <c r="AT13" s="20">
        <f t="shared" si="8"/>
        <v>223.69565673895744</v>
      </c>
    </row>
    <row r="14" spans="1:51" ht="17.5" thickBot="1" x14ac:dyDescent="0.45">
      <c r="A14" s="25">
        <v>12</v>
      </c>
      <c r="B14">
        <v>0</v>
      </c>
      <c r="C14">
        <v>1.6819999999999999</v>
      </c>
      <c r="D14">
        <v>0</v>
      </c>
      <c r="E14" s="10">
        <v>200</v>
      </c>
      <c r="F14">
        <v>190</v>
      </c>
      <c r="G14" s="8">
        <v>205</v>
      </c>
      <c r="H14">
        <v>225</v>
      </c>
      <c r="I14">
        <v>195</v>
      </c>
      <c r="J14" s="8">
        <v>220</v>
      </c>
      <c r="K14">
        <v>240</v>
      </c>
      <c r="L14">
        <v>235</v>
      </c>
      <c r="M14">
        <v>220</v>
      </c>
      <c r="N14" s="10">
        <f t="shared" si="6"/>
        <v>214.44444444444446</v>
      </c>
      <c r="O14" s="70">
        <f t="shared" si="7"/>
        <v>315.27777777777777</v>
      </c>
      <c r="U14" s="27" t="s">
        <v>228</v>
      </c>
      <c r="V14" s="27">
        <v>170</v>
      </c>
      <c r="W14" s="27">
        <v>311964.32748538005</v>
      </c>
      <c r="X14" s="27"/>
      <c r="Y14" s="27"/>
      <c r="Z14" s="27"/>
      <c r="AE14">
        <v>13</v>
      </c>
      <c r="AF14">
        <v>29</v>
      </c>
      <c r="AG14">
        <f>B15</f>
        <v>0</v>
      </c>
      <c r="AH14">
        <f>C15</f>
        <v>0</v>
      </c>
      <c r="AI14">
        <f>D15</f>
        <v>-1.6819999999999999</v>
      </c>
      <c r="AJ14">
        <f t="shared" si="0"/>
        <v>205</v>
      </c>
      <c r="AK14">
        <f t="shared" si="1"/>
        <v>209.46476188984417</v>
      </c>
      <c r="AL14">
        <f t="shared" si="2"/>
        <v>195</v>
      </c>
      <c r="AM14">
        <f t="shared" si="3"/>
        <v>-4.4647618898441692</v>
      </c>
      <c r="AN14">
        <f t="shared" si="4"/>
        <v>48.830409356725148</v>
      </c>
      <c r="AO14">
        <f t="shared" si="5"/>
        <v>-0.91170881989325037</v>
      </c>
      <c r="AQ14" s="25">
        <v>0</v>
      </c>
      <c r="AR14">
        <v>1</v>
      </c>
      <c r="AS14">
        <v>-1</v>
      </c>
      <c r="AT14" s="20">
        <f t="shared" si="8"/>
        <v>192.10156062941246</v>
      </c>
    </row>
    <row r="15" spans="1:51" ht="17.5" thickBot="1" x14ac:dyDescent="0.45">
      <c r="A15" s="25">
        <v>13</v>
      </c>
      <c r="B15">
        <v>0</v>
      </c>
      <c r="C15">
        <v>0</v>
      </c>
      <c r="D15">
        <v>-1.6819999999999999</v>
      </c>
      <c r="E15" s="10">
        <v>205</v>
      </c>
      <c r="F15">
        <v>190</v>
      </c>
      <c r="G15" s="8">
        <v>220</v>
      </c>
      <c r="H15">
        <v>210</v>
      </c>
      <c r="I15">
        <v>230</v>
      </c>
      <c r="J15" s="8">
        <v>200</v>
      </c>
      <c r="K15">
        <v>175</v>
      </c>
      <c r="L15">
        <v>155</v>
      </c>
      <c r="M15">
        <v>170</v>
      </c>
      <c r="N15" s="10">
        <f t="shared" si="6"/>
        <v>195</v>
      </c>
      <c r="O15" s="70">
        <f t="shared" si="7"/>
        <v>606.25</v>
      </c>
      <c r="U15"/>
      <c r="AE15">
        <v>14</v>
      </c>
      <c r="AF15">
        <v>44</v>
      </c>
      <c r="AG15">
        <f>B16</f>
        <v>0</v>
      </c>
      <c r="AH15">
        <f>C16</f>
        <v>0</v>
      </c>
      <c r="AI15">
        <f>D16</f>
        <v>1.6819999999999999</v>
      </c>
      <c r="AJ15">
        <f t="shared" si="0"/>
        <v>195</v>
      </c>
      <c r="AK15">
        <f t="shared" si="1"/>
        <v>231.88801103408127</v>
      </c>
      <c r="AL15">
        <f t="shared" si="2"/>
        <v>226.66666666666666</v>
      </c>
      <c r="AM15">
        <f t="shared" si="3"/>
        <v>-36.888011034081273</v>
      </c>
      <c r="AN15">
        <f t="shared" si="4"/>
        <v>11.403508771929824</v>
      </c>
      <c r="AO15">
        <f t="shared" si="5"/>
        <v>-37.478435313408518</v>
      </c>
      <c r="AQ15" s="25">
        <v>0</v>
      </c>
      <c r="AR15">
        <v>1</v>
      </c>
      <c r="AS15">
        <v>1</v>
      </c>
      <c r="AT15" s="20">
        <f t="shared" si="8"/>
        <v>230.98841769759412</v>
      </c>
    </row>
    <row r="16" spans="1:51" ht="17.5" thickBot="1" x14ac:dyDescent="0.45">
      <c r="A16" s="25">
        <v>14</v>
      </c>
      <c r="B16">
        <v>0</v>
      </c>
      <c r="C16">
        <v>0</v>
      </c>
      <c r="D16">
        <v>1.6819999999999999</v>
      </c>
      <c r="E16" s="10">
        <v>195</v>
      </c>
      <c r="F16">
        <v>220</v>
      </c>
      <c r="G16" s="8">
        <v>210</v>
      </c>
      <c r="H16">
        <v>230</v>
      </c>
      <c r="I16">
        <v>245</v>
      </c>
      <c r="J16" s="8">
        <v>245</v>
      </c>
      <c r="K16">
        <v>225</v>
      </c>
      <c r="L16">
        <v>230</v>
      </c>
      <c r="M16">
        <v>240</v>
      </c>
      <c r="N16" s="10">
        <f t="shared" si="6"/>
        <v>226.66666666666666</v>
      </c>
      <c r="O16" s="70">
        <f t="shared" si="7"/>
        <v>275</v>
      </c>
      <c r="U16" s="83"/>
      <c r="V16" s="83" t="s">
        <v>229</v>
      </c>
      <c r="W16" s="83" t="s">
        <v>218</v>
      </c>
      <c r="X16" s="83" t="s">
        <v>230</v>
      </c>
      <c r="Y16" s="83" t="s">
        <v>231</v>
      </c>
      <c r="Z16" s="83" t="s">
        <v>232</v>
      </c>
      <c r="AA16" s="83" t="s">
        <v>233</v>
      </c>
      <c r="AB16" s="83" t="s">
        <v>234</v>
      </c>
      <c r="AC16" s="83" t="s">
        <v>235</v>
      </c>
      <c r="AE16">
        <v>15</v>
      </c>
      <c r="AF16">
        <v>43</v>
      </c>
      <c r="AG16">
        <f>B17</f>
        <v>0</v>
      </c>
      <c r="AH16">
        <f>C17</f>
        <v>0</v>
      </c>
      <c r="AI16">
        <f>D17</f>
        <v>0</v>
      </c>
      <c r="AJ16">
        <f t="shared" si="0"/>
        <v>250</v>
      </c>
      <c r="AK16">
        <f t="shared" si="1"/>
        <v>220.67638646196272</v>
      </c>
      <c r="AL16">
        <f t="shared" si="2"/>
        <v>228.33333333333334</v>
      </c>
      <c r="AM16">
        <f t="shared" si="3"/>
        <v>29.323613538037279</v>
      </c>
      <c r="AN16">
        <f t="shared" si="4"/>
        <v>81.578947368421055</v>
      </c>
      <c r="AO16">
        <f t="shared" si="5"/>
        <v>27.966611431491081</v>
      </c>
      <c r="AQ16" s="25">
        <v>-1</v>
      </c>
      <c r="AR16">
        <v>0</v>
      </c>
      <c r="AS16">
        <v>-1</v>
      </c>
      <c r="AT16" s="20">
        <f t="shared" si="8"/>
        <v>215.04532565537068</v>
      </c>
    </row>
    <row r="17" spans="1:46" ht="17.5" thickBot="1" x14ac:dyDescent="0.45">
      <c r="A17" s="84">
        <v>15</v>
      </c>
      <c r="B17" s="85">
        <v>0</v>
      </c>
      <c r="C17" s="85">
        <v>0</v>
      </c>
      <c r="D17" s="85">
        <v>0</v>
      </c>
      <c r="E17" s="86">
        <v>250</v>
      </c>
      <c r="F17" s="85">
        <v>230</v>
      </c>
      <c r="G17" s="85">
        <v>260</v>
      </c>
      <c r="H17" s="86">
        <v>210</v>
      </c>
      <c r="I17" s="85">
        <v>260</v>
      </c>
      <c r="J17" s="85">
        <v>225</v>
      </c>
      <c r="K17" s="86">
        <v>200</v>
      </c>
      <c r="L17" s="85">
        <v>200</v>
      </c>
      <c r="M17" s="85">
        <v>220</v>
      </c>
      <c r="N17" s="86">
        <f t="shared" si="6"/>
        <v>228.33333333333334</v>
      </c>
      <c r="O17" s="87">
        <f t="shared" si="7"/>
        <v>562.5</v>
      </c>
      <c r="U17" t="s">
        <v>236</v>
      </c>
      <c r="V17">
        <v>224.55699725043903</v>
      </c>
      <c r="W17">
        <v>4.7405281088663189</v>
      </c>
      <c r="X17">
        <v>47.369616231247505</v>
      </c>
      <c r="Y17">
        <v>4.6831186279015741E-96</v>
      </c>
      <c r="Z17">
        <v>215.1949208930113</v>
      </c>
      <c r="AA17">
        <v>233.91907360786675</v>
      </c>
      <c r="AB17">
        <v>215.1949208930113</v>
      </c>
      <c r="AC17">
        <v>233.91907360786675</v>
      </c>
      <c r="AE17">
        <v>16</v>
      </c>
      <c r="AF17">
        <v>136</v>
      </c>
      <c r="AG17">
        <f t="shared" ref="AG17:AI20" si="9">B18</f>
        <v>0</v>
      </c>
      <c r="AH17">
        <f t="shared" si="9"/>
        <v>0</v>
      </c>
      <c r="AI17">
        <f t="shared" si="9"/>
        <v>0</v>
      </c>
      <c r="AJ17">
        <f t="shared" si="0"/>
        <v>220</v>
      </c>
      <c r="AK17">
        <f t="shared" si="1"/>
        <v>220.67638646196272</v>
      </c>
      <c r="AL17">
        <f t="shared" si="2"/>
        <v>230</v>
      </c>
      <c r="AM17">
        <f t="shared" si="3"/>
        <v>-0.67638646196272134</v>
      </c>
      <c r="AN17">
        <f t="shared" si="4"/>
        <v>51.169590643274852</v>
      </c>
      <c r="AO17">
        <f t="shared" si="5"/>
        <v>0.91170881989325192</v>
      </c>
      <c r="AQ17" s="25">
        <v>-1</v>
      </c>
      <c r="AR17">
        <v>0</v>
      </c>
      <c r="AS17">
        <v>1</v>
      </c>
      <c r="AT17" s="20">
        <f t="shared" si="8"/>
        <v>243.37662716799679</v>
      </c>
    </row>
    <row r="18" spans="1:46" x14ac:dyDescent="0.4">
      <c r="A18" s="88" t="s">
        <v>100</v>
      </c>
      <c r="B18">
        <v>0</v>
      </c>
      <c r="C18">
        <v>0</v>
      </c>
      <c r="D18">
        <v>0</v>
      </c>
      <c r="E18" s="68">
        <v>220</v>
      </c>
      <c r="F18">
        <v>220</v>
      </c>
      <c r="G18">
        <v>215</v>
      </c>
      <c r="H18" s="68">
        <v>205</v>
      </c>
      <c r="I18">
        <v>260</v>
      </c>
      <c r="J18">
        <v>250</v>
      </c>
      <c r="K18" s="68">
        <v>200</v>
      </c>
      <c r="L18">
        <v>255</v>
      </c>
      <c r="M18">
        <v>245</v>
      </c>
      <c r="N18" s="10">
        <f>AVERAGE(E18:M18)</f>
        <v>230</v>
      </c>
      <c r="O18" s="70">
        <f>_xlfn.VAR.S(E18:M18)</f>
        <v>512.5</v>
      </c>
      <c r="U18" t="s">
        <v>4</v>
      </c>
      <c r="V18">
        <v>-20.132482910285741</v>
      </c>
      <c r="W18">
        <v>2.8715790199410791</v>
      </c>
      <c r="X18">
        <v>-7.0109451178184301</v>
      </c>
      <c r="Y18">
        <v>6.2768025745233662E-11</v>
      </c>
      <c r="Z18">
        <v>-25.803568796432941</v>
      </c>
      <c r="AA18">
        <v>-14.461397024138542</v>
      </c>
      <c r="AB18">
        <v>-25.803568796432941</v>
      </c>
      <c r="AC18">
        <v>-14.461397024138542</v>
      </c>
      <c r="AE18">
        <v>17</v>
      </c>
      <c r="AF18">
        <v>145</v>
      </c>
      <c r="AG18">
        <f t="shared" si="9"/>
        <v>0</v>
      </c>
      <c r="AH18">
        <f t="shared" si="9"/>
        <v>0</v>
      </c>
      <c r="AI18">
        <f t="shared" si="9"/>
        <v>0</v>
      </c>
      <c r="AJ18">
        <f t="shared" si="0"/>
        <v>205</v>
      </c>
      <c r="AK18">
        <f t="shared" si="1"/>
        <v>220.67638646196272</v>
      </c>
      <c r="AL18">
        <f t="shared" si="2"/>
        <v>230</v>
      </c>
      <c r="AM18">
        <f t="shared" si="3"/>
        <v>-15.676386461962721</v>
      </c>
      <c r="AN18">
        <f t="shared" si="4"/>
        <v>28.947368421052634</v>
      </c>
      <c r="AO18">
        <f t="shared" si="5"/>
        <v>-17.254516342083573</v>
      </c>
      <c r="AQ18" s="25">
        <v>1</v>
      </c>
      <c r="AR18">
        <v>0</v>
      </c>
      <c r="AS18">
        <v>-1</v>
      </c>
      <c r="AT18" s="20">
        <f t="shared" si="8"/>
        <v>189.78035983479919</v>
      </c>
    </row>
    <row r="19" spans="1:46" x14ac:dyDescent="0.4">
      <c r="A19" s="25" t="s">
        <v>101</v>
      </c>
      <c r="B19">
        <v>0</v>
      </c>
      <c r="C19">
        <v>0</v>
      </c>
      <c r="D19">
        <v>0</v>
      </c>
      <c r="E19" s="10">
        <v>205</v>
      </c>
      <c r="F19">
        <v>245</v>
      </c>
      <c r="G19">
        <v>200</v>
      </c>
      <c r="H19" s="10">
        <v>235</v>
      </c>
      <c r="I19">
        <v>255</v>
      </c>
      <c r="J19">
        <v>250</v>
      </c>
      <c r="K19" s="10">
        <v>230</v>
      </c>
      <c r="L19">
        <v>230</v>
      </c>
      <c r="M19">
        <v>220</v>
      </c>
      <c r="N19" s="10">
        <f t="shared" si="6"/>
        <v>230</v>
      </c>
      <c r="O19" s="70">
        <f t="shared" si="7"/>
        <v>362.5</v>
      </c>
      <c r="U19" t="s">
        <v>5</v>
      </c>
      <c r="V19">
        <v>-9.1313972984594312</v>
      </c>
      <c r="W19">
        <v>2.8715790199410836</v>
      </c>
      <c r="X19">
        <v>-3.1799219993767682</v>
      </c>
      <c r="Y19">
        <v>1.7692099003190867E-3</v>
      </c>
      <c r="Z19">
        <v>-14.80248318460664</v>
      </c>
      <c r="AA19">
        <v>-3.4603114123122225</v>
      </c>
      <c r="AB19">
        <v>-14.80248318460664</v>
      </c>
      <c r="AC19">
        <v>-3.4603114123122225</v>
      </c>
      <c r="AE19">
        <v>18</v>
      </c>
      <c r="AF19">
        <v>154</v>
      </c>
      <c r="AG19">
        <f t="shared" si="9"/>
        <v>0</v>
      </c>
      <c r="AH19">
        <f t="shared" si="9"/>
        <v>0</v>
      </c>
      <c r="AI19">
        <f t="shared" si="9"/>
        <v>0</v>
      </c>
      <c r="AJ19">
        <f t="shared" si="0"/>
        <v>215</v>
      </c>
      <c r="AK19">
        <f t="shared" si="1"/>
        <v>220.67638646196272</v>
      </c>
      <c r="AL19">
        <f t="shared" si="2"/>
        <v>213.88888888888889</v>
      </c>
      <c r="AM19">
        <f t="shared" si="3"/>
        <v>-5.6763864619627213</v>
      </c>
      <c r="AN19">
        <f t="shared" si="4"/>
        <v>46.491228070175438</v>
      </c>
      <c r="AO19">
        <f t="shared" si="5"/>
        <v>-2.7382699381263529</v>
      </c>
      <c r="AQ19" s="25">
        <v>1</v>
      </c>
      <c r="AR19">
        <v>0</v>
      </c>
      <c r="AS19">
        <v>1</v>
      </c>
      <c r="AT19" s="20">
        <f t="shared" si="8"/>
        <v>188.1116613474253</v>
      </c>
    </row>
    <row r="20" spans="1:46" x14ac:dyDescent="0.4">
      <c r="A20" s="25" t="s">
        <v>102</v>
      </c>
      <c r="B20">
        <v>0</v>
      </c>
      <c r="C20">
        <v>0</v>
      </c>
      <c r="D20">
        <v>0</v>
      </c>
      <c r="E20" s="10">
        <v>215</v>
      </c>
      <c r="F20">
        <v>245</v>
      </c>
      <c r="G20">
        <v>185</v>
      </c>
      <c r="H20" s="10">
        <v>250</v>
      </c>
      <c r="I20">
        <v>210</v>
      </c>
      <c r="J20">
        <v>205</v>
      </c>
      <c r="K20" s="10">
        <v>200</v>
      </c>
      <c r="L20">
        <v>215</v>
      </c>
      <c r="M20">
        <v>200</v>
      </c>
      <c r="N20" s="10">
        <f t="shared" si="6"/>
        <v>213.88888888888889</v>
      </c>
      <c r="O20" s="70">
        <f t="shared" si="7"/>
        <v>448.61111111111109</v>
      </c>
      <c r="U20" t="s">
        <v>6</v>
      </c>
      <c r="V20">
        <v>6.6656507563130587</v>
      </c>
      <c r="W20">
        <v>2.871579019941084</v>
      </c>
      <c r="X20">
        <v>2.3212492882922016</v>
      </c>
      <c r="Y20">
        <v>2.1534998391257526E-2</v>
      </c>
      <c r="Z20">
        <v>0.99456487016584916</v>
      </c>
      <c r="AA20">
        <v>12.336736642460268</v>
      </c>
      <c r="AB20">
        <v>0.99456487016584916</v>
      </c>
      <c r="AC20">
        <v>12.336736642460268</v>
      </c>
      <c r="AE20">
        <v>19</v>
      </c>
      <c r="AF20">
        <v>163</v>
      </c>
      <c r="AG20">
        <f t="shared" si="9"/>
        <v>0</v>
      </c>
      <c r="AH20">
        <f t="shared" si="9"/>
        <v>0</v>
      </c>
      <c r="AI20">
        <f t="shared" si="9"/>
        <v>0</v>
      </c>
      <c r="AJ20">
        <f t="shared" si="0"/>
        <v>235</v>
      </c>
      <c r="AK20">
        <f t="shared" si="1"/>
        <v>220.67638646196272</v>
      </c>
      <c r="AL20">
        <f t="shared" si="2"/>
        <v>223.88888888888889</v>
      </c>
      <c r="AM20">
        <f t="shared" si="3"/>
        <v>14.323613538037279</v>
      </c>
      <c r="AN20">
        <f t="shared" si="4"/>
        <v>65.789473684210535</v>
      </c>
      <c r="AO20">
        <f t="shared" si="5"/>
        <v>12.646495054713476</v>
      </c>
      <c r="AQ20" s="25">
        <v>-1</v>
      </c>
      <c r="AR20">
        <v>-1</v>
      </c>
      <c r="AS20">
        <v>0</v>
      </c>
      <c r="AT20" s="20">
        <f t="shared" si="8"/>
        <v>264.45348482125428</v>
      </c>
    </row>
    <row r="21" spans="1:46" ht="17.5" thickBot="1" x14ac:dyDescent="0.45">
      <c r="A21" s="48" t="s">
        <v>111</v>
      </c>
      <c r="B21" s="27">
        <v>0</v>
      </c>
      <c r="C21" s="27">
        <v>0</v>
      </c>
      <c r="D21" s="27">
        <v>0</v>
      </c>
      <c r="E21" s="49">
        <v>235</v>
      </c>
      <c r="F21" s="27">
        <v>230</v>
      </c>
      <c r="G21" s="27">
        <v>205</v>
      </c>
      <c r="H21" s="49">
        <v>255</v>
      </c>
      <c r="I21" s="27">
        <v>250</v>
      </c>
      <c r="J21" s="27">
        <v>225</v>
      </c>
      <c r="K21" s="49">
        <v>200</v>
      </c>
      <c r="L21" s="27">
        <v>205</v>
      </c>
      <c r="M21" s="27">
        <v>210</v>
      </c>
      <c r="N21" s="49">
        <f t="shared" si="6"/>
        <v>223.88888888888889</v>
      </c>
      <c r="O21" s="72">
        <f t="shared" si="7"/>
        <v>411.11111111111109</v>
      </c>
      <c r="U21" t="s">
        <v>237</v>
      </c>
      <c r="V21">
        <v>26.111111111111104</v>
      </c>
      <c r="W21">
        <v>3.7520902433365375</v>
      </c>
      <c r="X21">
        <v>6.9590839819171988</v>
      </c>
      <c r="Y21">
        <v>8.3300959555073169E-11</v>
      </c>
      <c r="Z21">
        <v>18.701102236282001</v>
      </c>
      <c r="AA21">
        <v>33.521119985940203</v>
      </c>
      <c r="AB21">
        <v>18.701102236282001</v>
      </c>
      <c r="AC21">
        <v>33.521119985940203</v>
      </c>
      <c r="AE21">
        <v>20</v>
      </c>
      <c r="AF21">
        <v>69</v>
      </c>
      <c r="AG21">
        <f>AG2</f>
        <v>-1</v>
      </c>
      <c r="AH21">
        <f>AH2</f>
        <v>-1</v>
      </c>
      <c r="AI21">
        <f>AI2</f>
        <v>-1</v>
      </c>
      <c r="AJ21">
        <f t="shared" si="0"/>
        <v>300</v>
      </c>
      <c r="AK21">
        <f t="shared" si="1"/>
        <v>263.06561184271902</v>
      </c>
      <c r="AL21">
        <f>AL2</f>
        <v>292.22222222222223</v>
      </c>
      <c r="AM21">
        <f t="shared" si="3"/>
        <v>36.934388157280978</v>
      </c>
      <c r="AN21">
        <f t="shared" si="4"/>
        <v>89.766081871345023</v>
      </c>
      <c r="AO21">
        <f t="shared" si="5"/>
        <v>39.437017939096833</v>
      </c>
      <c r="AQ21" s="25">
        <v>-1</v>
      </c>
      <c r="AR21">
        <v>1</v>
      </c>
      <c r="AS21">
        <v>0</v>
      </c>
      <c r="AT21" s="20">
        <f t="shared" si="8"/>
        <v>193.96846800211318</v>
      </c>
    </row>
    <row r="22" spans="1:46" x14ac:dyDescent="0.4">
      <c r="U22" t="s">
        <v>238</v>
      </c>
      <c r="V22">
        <v>12.777777777777779</v>
      </c>
      <c r="W22">
        <v>3.7520902433365384</v>
      </c>
      <c r="X22">
        <v>3.4055091826403316</v>
      </c>
      <c r="Y22">
        <v>8.350284188095062E-4</v>
      </c>
      <c r="Z22">
        <v>5.3677689029486748</v>
      </c>
      <c r="AA22">
        <v>20.187786652606881</v>
      </c>
      <c r="AB22">
        <v>5.3677689029486748</v>
      </c>
      <c r="AC22">
        <v>20.187786652606881</v>
      </c>
      <c r="AE22">
        <v>21</v>
      </c>
      <c r="AF22">
        <v>49</v>
      </c>
      <c r="AG22">
        <f t="shared" ref="AG22:AI37" si="10">AG3</f>
        <v>1</v>
      </c>
      <c r="AH22">
        <f t="shared" si="10"/>
        <v>-1</v>
      </c>
      <c r="AI22">
        <f t="shared" si="10"/>
        <v>-1</v>
      </c>
      <c r="AJ22">
        <f t="shared" si="0"/>
        <v>205</v>
      </c>
      <c r="AK22">
        <f t="shared" si="1"/>
        <v>185.57842379992528</v>
      </c>
      <c r="AL22">
        <f t="shared" ref="AL22:AL85" si="11">AL3</f>
        <v>191.66666666666666</v>
      </c>
      <c r="AM22">
        <f t="shared" si="3"/>
        <v>19.421576200074725</v>
      </c>
      <c r="AN22">
        <f t="shared" si="4"/>
        <v>72.807017543859658</v>
      </c>
      <c r="AO22">
        <f t="shared" si="5"/>
        <v>18.873366830966031</v>
      </c>
      <c r="AQ22" s="25">
        <v>1</v>
      </c>
      <c r="AR22">
        <v>-1</v>
      </c>
      <c r="AS22">
        <v>0</v>
      </c>
      <c r="AT22" s="20">
        <f t="shared" si="8"/>
        <v>171.96629677846056</v>
      </c>
    </row>
    <row r="23" spans="1:46" x14ac:dyDescent="0.4">
      <c r="U23" t="s">
        <v>239</v>
      </c>
      <c r="V23">
        <v>-7.5000000000000071</v>
      </c>
      <c r="W23">
        <v>3.7520902433365384</v>
      </c>
      <c r="X23">
        <v>-1.9988858245932399</v>
      </c>
      <c r="Y23">
        <v>4.7314114290846414E-2</v>
      </c>
      <c r="Z23">
        <v>-14.91000887482911</v>
      </c>
      <c r="AA23">
        <v>-8.9991125170903352E-2</v>
      </c>
      <c r="AB23">
        <v>-14.91000887482911</v>
      </c>
      <c r="AC23">
        <v>-8.9991125170903352E-2</v>
      </c>
      <c r="AE23">
        <v>22</v>
      </c>
      <c r="AF23">
        <v>66</v>
      </c>
      <c r="AG23">
        <f t="shared" si="10"/>
        <v>-1</v>
      </c>
      <c r="AH23">
        <f t="shared" si="10"/>
        <v>1</v>
      </c>
      <c r="AI23">
        <f t="shared" si="10"/>
        <v>-1</v>
      </c>
      <c r="AJ23">
        <f t="shared" si="0"/>
        <v>175</v>
      </c>
      <c r="AK23">
        <f t="shared" si="1"/>
        <v>167.02503946802236</v>
      </c>
      <c r="AL23">
        <f t="shared" si="11"/>
        <v>181.66666666666666</v>
      </c>
      <c r="AM23">
        <f t="shared" si="3"/>
        <v>7.9749605319776435</v>
      </c>
      <c r="AN23">
        <f t="shared" si="4"/>
        <v>57.602339181286553</v>
      </c>
      <c r="AO23">
        <f t="shared" si="5"/>
        <v>5.9615830118114861</v>
      </c>
      <c r="AQ23" s="25">
        <v>1</v>
      </c>
      <c r="AR23">
        <v>1</v>
      </c>
      <c r="AS23">
        <v>0</v>
      </c>
      <c r="AT23" s="20">
        <f t="shared" si="8"/>
        <v>205.92572440376392</v>
      </c>
    </row>
    <row r="24" spans="1:46" x14ac:dyDescent="0.4">
      <c r="A24" t="s">
        <v>17</v>
      </c>
      <c r="B24" t="s">
        <v>113</v>
      </c>
      <c r="C24" t="s">
        <v>114</v>
      </c>
      <c r="D24" t="s">
        <v>115</v>
      </c>
      <c r="E24" t="s">
        <v>165</v>
      </c>
      <c r="F24" t="s">
        <v>166</v>
      </c>
      <c r="G24" t="s">
        <v>167</v>
      </c>
      <c r="H24" t="s">
        <v>168</v>
      </c>
      <c r="I24" t="s">
        <v>240</v>
      </c>
      <c r="J24" t="s">
        <v>241</v>
      </c>
      <c r="K24" t="s">
        <v>242</v>
      </c>
      <c r="L24" t="s">
        <v>169</v>
      </c>
      <c r="M24" t="str">
        <f>B24</f>
        <v>x1</v>
      </c>
      <c r="N24" t="str">
        <f t="shared" ref="N24:R39" si="12">C24</f>
        <v>x2</v>
      </c>
      <c r="O24" t="str">
        <f t="shared" si="12"/>
        <v>x3</v>
      </c>
      <c r="P24" t="str">
        <f t="shared" si="12"/>
        <v>x1x2</v>
      </c>
      <c r="Q24" t="str">
        <f t="shared" si="12"/>
        <v>x2x3</v>
      </c>
      <c r="R24" t="str">
        <f>G24</f>
        <v>x1x3</v>
      </c>
      <c r="S24" t="str">
        <f>I24</f>
        <v>x1^2</v>
      </c>
      <c r="U24" t="s">
        <v>243</v>
      </c>
      <c r="V24">
        <v>3.0555555555555682</v>
      </c>
      <c r="W24">
        <v>3.7520902433365375</v>
      </c>
      <c r="X24">
        <v>0.81436089150095248</v>
      </c>
      <c r="Y24">
        <v>0.41664863250409689</v>
      </c>
      <c r="Z24">
        <v>-4.3544533192735333</v>
      </c>
      <c r="AA24">
        <v>10.465564430384671</v>
      </c>
      <c r="AB24">
        <v>-4.3544533192735333</v>
      </c>
      <c r="AC24">
        <v>10.465564430384671</v>
      </c>
      <c r="AE24">
        <v>23</v>
      </c>
      <c r="AF24">
        <v>68</v>
      </c>
      <c r="AG24">
        <f t="shared" si="10"/>
        <v>1</v>
      </c>
      <c r="AH24">
        <f t="shared" si="10"/>
        <v>1</v>
      </c>
      <c r="AI24">
        <f t="shared" si="10"/>
        <v>-1</v>
      </c>
      <c r="AJ24">
        <f t="shared" si="0"/>
        <v>210</v>
      </c>
      <c r="AK24">
        <f t="shared" si="1"/>
        <v>193.9822958696731</v>
      </c>
      <c r="AL24">
        <f t="shared" si="11"/>
        <v>173.33333333333334</v>
      </c>
      <c r="AM24">
        <f t="shared" si="3"/>
        <v>16.017704130326905</v>
      </c>
      <c r="AN24">
        <f t="shared" si="4"/>
        <v>71.05263157894737</v>
      </c>
      <c r="AO24">
        <f t="shared" si="5"/>
        <v>17.254516342083573</v>
      </c>
      <c r="AQ24" s="25">
        <v>0</v>
      </c>
      <c r="AR24">
        <v>0</v>
      </c>
      <c r="AS24">
        <v>-1</v>
      </c>
      <c r="AT24" s="20">
        <f t="shared" si="8"/>
        <v>214.01073570564967</v>
      </c>
    </row>
    <row r="25" spans="1:46" x14ac:dyDescent="0.4">
      <c r="A25">
        <f>A3</f>
        <v>1</v>
      </c>
      <c r="B25">
        <f>B3</f>
        <v>-1</v>
      </c>
      <c r="C25">
        <f t="shared" ref="C25:D40" si="13">C3</f>
        <v>-1</v>
      </c>
      <c r="D25">
        <f t="shared" si="13"/>
        <v>-1</v>
      </c>
      <c r="E25">
        <f>B25*C25</f>
        <v>1</v>
      </c>
      <c r="F25">
        <f>C25*D25</f>
        <v>1</v>
      </c>
      <c r="G25">
        <f>B25*D25</f>
        <v>1</v>
      </c>
      <c r="H25">
        <f>B25*C25*D25</f>
        <v>-1</v>
      </c>
      <c r="I25">
        <f>B25^2</f>
        <v>1</v>
      </c>
      <c r="J25">
        <f>C25^2</f>
        <v>1</v>
      </c>
      <c r="K25">
        <f>D25^2</f>
        <v>1</v>
      </c>
      <c r="L25">
        <f>E3</f>
        <v>255</v>
      </c>
      <c r="M25">
        <f t="shared" ref="M25:R88" si="14">B25</f>
        <v>-1</v>
      </c>
      <c r="N25">
        <f t="shared" si="12"/>
        <v>-1</v>
      </c>
      <c r="O25">
        <f t="shared" si="12"/>
        <v>-1</v>
      </c>
      <c r="P25">
        <f t="shared" si="12"/>
        <v>1</v>
      </c>
      <c r="Q25">
        <f t="shared" si="12"/>
        <v>1</v>
      </c>
      <c r="R25">
        <f t="shared" si="12"/>
        <v>1</v>
      </c>
      <c r="S25">
        <f t="shared" ref="S25:S88" si="15">I25</f>
        <v>1</v>
      </c>
      <c r="U25" t="s">
        <v>244</v>
      </c>
      <c r="V25">
        <v>-12.211076875385288</v>
      </c>
      <c r="W25">
        <v>2.8719117253576245</v>
      </c>
      <c r="X25">
        <v>-4.2518984018788757</v>
      </c>
      <c r="Y25">
        <v>3.592719177606797E-5</v>
      </c>
      <c r="Z25">
        <v>-17.882819821978643</v>
      </c>
      <c r="AA25">
        <v>-6.5393339287919323</v>
      </c>
      <c r="AB25">
        <v>-17.882819821978643</v>
      </c>
      <c r="AC25">
        <v>-6.5393339287919323</v>
      </c>
      <c r="AE25">
        <v>24</v>
      </c>
      <c r="AF25">
        <v>55</v>
      </c>
      <c r="AG25">
        <f t="shared" si="10"/>
        <v>-1</v>
      </c>
      <c r="AH25">
        <f t="shared" si="10"/>
        <v>-1</v>
      </c>
      <c r="AI25">
        <f t="shared" si="10"/>
        <v>1</v>
      </c>
      <c r="AJ25">
        <f t="shared" si="0"/>
        <v>290</v>
      </c>
      <c r="AK25">
        <f t="shared" si="1"/>
        <v>265.84135779978959</v>
      </c>
      <c r="AL25">
        <f t="shared" si="11"/>
        <v>297.22222222222223</v>
      </c>
      <c r="AM25">
        <f t="shared" si="3"/>
        <v>24.158642200210409</v>
      </c>
      <c r="AN25">
        <f t="shared" si="4"/>
        <v>77.485380116959064</v>
      </c>
      <c r="AO25">
        <f t="shared" si="5"/>
        <v>23.47336968154222</v>
      </c>
      <c r="AQ25" s="25">
        <v>0</v>
      </c>
      <c r="AR25">
        <v>0</v>
      </c>
      <c r="AS25">
        <v>1</v>
      </c>
      <c r="AT25" s="20">
        <f t="shared" si="8"/>
        <v>227.34203721827578</v>
      </c>
    </row>
    <row r="26" spans="1:46" x14ac:dyDescent="0.4">
      <c r="A26">
        <f t="shared" ref="A26:D41" si="16">A4</f>
        <v>2</v>
      </c>
      <c r="B26">
        <f t="shared" si="16"/>
        <v>1</v>
      </c>
      <c r="C26">
        <f t="shared" si="13"/>
        <v>-1</v>
      </c>
      <c r="D26">
        <f t="shared" si="13"/>
        <v>-1</v>
      </c>
      <c r="E26">
        <f t="shared" ref="E26:F43" si="17">B26*C26</f>
        <v>-1</v>
      </c>
      <c r="F26">
        <f t="shared" si="17"/>
        <v>1</v>
      </c>
      <c r="G26">
        <f t="shared" ref="G26:G89" si="18">B26*D26</f>
        <v>-1</v>
      </c>
      <c r="H26">
        <f t="shared" ref="H26:H89" si="19">B26*C26*D26</f>
        <v>1</v>
      </c>
      <c r="I26">
        <f t="shared" ref="I26:K89" si="20">B26^2</f>
        <v>1</v>
      </c>
      <c r="J26">
        <f t="shared" si="20"/>
        <v>1</v>
      </c>
      <c r="K26">
        <f t="shared" si="20"/>
        <v>1</v>
      </c>
      <c r="L26">
        <f t="shared" ref="L26:L43" si="21">E4</f>
        <v>200</v>
      </c>
      <c r="M26">
        <f t="shared" si="14"/>
        <v>1</v>
      </c>
      <c r="N26">
        <f t="shared" si="12"/>
        <v>-1</v>
      </c>
      <c r="O26">
        <f t="shared" si="12"/>
        <v>-1</v>
      </c>
      <c r="P26">
        <f t="shared" si="12"/>
        <v>-1</v>
      </c>
      <c r="Q26">
        <f t="shared" si="12"/>
        <v>1</v>
      </c>
      <c r="R26">
        <f t="shared" si="12"/>
        <v>-1</v>
      </c>
      <c r="S26">
        <f t="shared" si="15"/>
        <v>1</v>
      </c>
      <c r="U26" t="s">
        <v>245</v>
      </c>
      <c r="V26">
        <v>-3.3744193092976822</v>
      </c>
      <c r="W26">
        <v>2.8719117253576245</v>
      </c>
      <c r="X26">
        <v>-1.1749731997342234</v>
      </c>
      <c r="Y26">
        <v>0.24175106721232506</v>
      </c>
      <c r="Z26">
        <v>-9.0461622558910371</v>
      </c>
      <c r="AA26">
        <v>2.2973236372956736</v>
      </c>
      <c r="AB26">
        <v>-9.0461622558910371</v>
      </c>
      <c r="AC26">
        <v>2.2973236372956736</v>
      </c>
      <c r="AE26">
        <v>25</v>
      </c>
      <c r="AF26">
        <v>52</v>
      </c>
      <c r="AG26">
        <f t="shared" si="10"/>
        <v>1</v>
      </c>
      <c r="AH26">
        <f t="shared" si="10"/>
        <v>-1</v>
      </c>
      <c r="AI26">
        <f t="shared" si="10"/>
        <v>1</v>
      </c>
      <c r="AJ26">
        <f t="shared" si="0"/>
        <v>150</v>
      </c>
      <c r="AK26">
        <f t="shared" si="1"/>
        <v>158.35416975699584</v>
      </c>
      <c r="AL26">
        <f t="shared" si="11"/>
        <v>154.44444444444446</v>
      </c>
      <c r="AM26">
        <f t="shared" si="3"/>
        <v>-8.3541697569958444</v>
      </c>
      <c r="AN26">
        <f t="shared" si="4"/>
        <v>42.982456140350877</v>
      </c>
      <c r="AO26">
        <f t="shared" si="5"/>
        <v>-5.4979849554520168</v>
      </c>
      <c r="AQ26" s="25">
        <v>0</v>
      </c>
      <c r="AR26">
        <v>-1</v>
      </c>
      <c r="AS26">
        <v>0</v>
      </c>
      <c r="AT26" s="20">
        <f t="shared" si="8"/>
        <v>229.80778376042215</v>
      </c>
    </row>
    <row r="27" spans="1:46" ht="17.5" thickBot="1" x14ac:dyDescent="0.45">
      <c r="A27">
        <f t="shared" si="16"/>
        <v>3</v>
      </c>
      <c r="B27">
        <f t="shared" si="16"/>
        <v>-1</v>
      </c>
      <c r="C27">
        <f t="shared" si="13"/>
        <v>1</v>
      </c>
      <c r="D27">
        <f t="shared" si="13"/>
        <v>-1</v>
      </c>
      <c r="E27">
        <f t="shared" si="17"/>
        <v>-1</v>
      </c>
      <c r="F27">
        <f t="shared" si="17"/>
        <v>-1</v>
      </c>
      <c r="G27">
        <f t="shared" si="18"/>
        <v>1</v>
      </c>
      <c r="H27">
        <f t="shared" si="19"/>
        <v>1</v>
      </c>
      <c r="I27">
        <f t="shared" si="20"/>
        <v>1</v>
      </c>
      <c r="J27">
        <f t="shared" si="20"/>
        <v>1</v>
      </c>
      <c r="K27">
        <f t="shared" si="20"/>
        <v>1</v>
      </c>
      <c r="L27">
        <f t="shared" si="21"/>
        <v>150</v>
      </c>
      <c r="M27">
        <f t="shared" si="14"/>
        <v>-1</v>
      </c>
      <c r="N27">
        <f t="shared" si="12"/>
        <v>1</v>
      </c>
      <c r="O27">
        <f t="shared" si="12"/>
        <v>-1</v>
      </c>
      <c r="P27">
        <f t="shared" si="12"/>
        <v>-1</v>
      </c>
      <c r="Q27">
        <f t="shared" si="12"/>
        <v>-1</v>
      </c>
      <c r="R27">
        <f t="shared" si="12"/>
        <v>1</v>
      </c>
      <c r="S27">
        <f t="shared" si="15"/>
        <v>1</v>
      </c>
      <c r="U27" s="27" t="s">
        <v>246</v>
      </c>
      <c r="V27" s="27">
        <v>-1.4107176279449016</v>
      </c>
      <c r="W27" s="27">
        <v>2.8719117253576245</v>
      </c>
      <c r="X27" s="27">
        <v>-0.49121204370208565</v>
      </c>
      <c r="Y27" s="27">
        <v>0.62394959441476061</v>
      </c>
      <c r="Z27" s="27">
        <v>-7.0824605745382572</v>
      </c>
      <c r="AA27" s="27">
        <v>4.2610253186484544</v>
      </c>
      <c r="AB27" s="27">
        <v>-7.0824605745382572</v>
      </c>
      <c r="AC27" s="27">
        <v>4.2610253186484544</v>
      </c>
      <c r="AE27">
        <v>26</v>
      </c>
      <c r="AF27">
        <v>53</v>
      </c>
      <c r="AG27">
        <f t="shared" si="10"/>
        <v>-1</v>
      </c>
      <c r="AH27">
        <f t="shared" si="10"/>
        <v>1</v>
      </c>
      <c r="AI27">
        <f t="shared" si="10"/>
        <v>1</v>
      </c>
      <c r="AJ27">
        <f t="shared" si="0"/>
        <v>210</v>
      </c>
      <c r="AK27">
        <f t="shared" si="1"/>
        <v>220.91189653620401</v>
      </c>
      <c r="AL27">
        <f t="shared" si="11"/>
        <v>225.55555555555554</v>
      </c>
      <c r="AM27">
        <f t="shared" si="3"/>
        <v>-10.911896536204011</v>
      </c>
      <c r="AN27">
        <f t="shared" si="4"/>
        <v>37.719298245614034</v>
      </c>
      <c r="AO27">
        <f t="shared" si="5"/>
        <v>-9.7279671095894145</v>
      </c>
      <c r="AQ27" s="25">
        <v>0</v>
      </c>
      <c r="AR27">
        <v>1</v>
      </c>
      <c r="AS27">
        <v>0</v>
      </c>
      <c r="AT27" s="20">
        <f t="shared" si="8"/>
        <v>211.54498916350329</v>
      </c>
    </row>
    <row r="28" spans="1:46" x14ac:dyDescent="0.4">
      <c r="A28">
        <f t="shared" si="16"/>
        <v>4</v>
      </c>
      <c r="B28">
        <f t="shared" si="16"/>
        <v>1</v>
      </c>
      <c r="C28">
        <f t="shared" si="13"/>
        <v>1</v>
      </c>
      <c r="D28">
        <f t="shared" si="13"/>
        <v>-1</v>
      </c>
      <c r="E28">
        <f t="shared" si="17"/>
        <v>1</v>
      </c>
      <c r="F28">
        <f t="shared" si="17"/>
        <v>-1</v>
      </c>
      <c r="G28">
        <f t="shared" si="18"/>
        <v>-1</v>
      </c>
      <c r="H28">
        <f t="shared" si="19"/>
        <v>-1</v>
      </c>
      <c r="I28">
        <f t="shared" si="20"/>
        <v>1</v>
      </c>
      <c r="J28">
        <f t="shared" si="20"/>
        <v>1</v>
      </c>
      <c r="K28">
        <f t="shared" si="20"/>
        <v>1</v>
      </c>
      <c r="L28">
        <f t="shared" si="21"/>
        <v>170</v>
      </c>
      <c r="M28">
        <f t="shared" si="14"/>
        <v>1</v>
      </c>
      <c r="N28">
        <f t="shared" si="12"/>
        <v>1</v>
      </c>
      <c r="O28">
        <f t="shared" si="12"/>
        <v>-1</v>
      </c>
      <c r="P28">
        <f t="shared" si="12"/>
        <v>1</v>
      </c>
      <c r="Q28">
        <f t="shared" si="12"/>
        <v>-1</v>
      </c>
      <c r="R28">
        <f t="shared" si="12"/>
        <v>-1</v>
      </c>
      <c r="S28">
        <f t="shared" si="15"/>
        <v>1</v>
      </c>
      <c r="U28"/>
      <c r="AE28">
        <v>27</v>
      </c>
      <c r="AF28">
        <v>65</v>
      </c>
      <c r="AG28">
        <f t="shared" si="10"/>
        <v>1</v>
      </c>
      <c r="AH28">
        <f t="shared" si="10"/>
        <v>1</v>
      </c>
      <c r="AI28">
        <f t="shared" si="10"/>
        <v>1</v>
      </c>
      <c r="AJ28">
        <f t="shared" si="0"/>
        <v>175</v>
      </c>
      <c r="AK28">
        <f t="shared" si="1"/>
        <v>217.86915293785475</v>
      </c>
      <c r="AL28">
        <f t="shared" si="11"/>
        <v>199.44444444444446</v>
      </c>
      <c r="AM28">
        <f t="shared" si="3"/>
        <v>-42.86915293785475</v>
      </c>
      <c r="AN28">
        <f t="shared" si="4"/>
        <v>8.4795321637426895</v>
      </c>
      <c r="AO28">
        <f t="shared" si="5"/>
        <v>-42.707603669671016</v>
      </c>
      <c r="AQ28" s="25">
        <v>-1</v>
      </c>
      <c r="AR28">
        <v>0</v>
      </c>
      <c r="AS28">
        <v>0</v>
      </c>
      <c r="AT28" s="20">
        <f t="shared" si="8"/>
        <v>229.21097641168373</v>
      </c>
    </row>
    <row r="29" spans="1:46" x14ac:dyDescent="0.4">
      <c r="A29">
        <f t="shared" si="16"/>
        <v>5</v>
      </c>
      <c r="B29">
        <f t="shared" si="16"/>
        <v>-1</v>
      </c>
      <c r="C29">
        <f t="shared" si="13"/>
        <v>-1</v>
      </c>
      <c r="D29">
        <f t="shared" si="13"/>
        <v>1</v>
      </c>
      <c r="E29">
        <f t="shared" si="17"/>
        <v>1</v>
      </c>
      <c r="F29">
        <f t="shared" si="17"/>
        <v>-1</v>
      </c>
      <c r="G29">
        <f t="shared" si="18"/>
        <v>-1</v>
      </c>
      <c r="H29">
        <f t="shared" si="19"/>
        <v>1</v>
      </c>
      <c r="I29">
        <f t="shared" si="20"/>
        <v>1</v>
      </c>
      <c r="J29">
        <f t="shared" si="20"/>
        <v>1</v>
      </c>
      <c r="K29">
        <f t="shared" si="20"/>
        <v>1</v>
      </c>
      <c r="L29">
        <f t="shared" si="21"/>
        <v>300</v>
      </c>
      <c r="M29">
        <f t="shared" si="14"/>
        <v>-1</v>
      </c>
      <c r="N29">
        <f t="shared" si="12"/>
        <v>-1</v>
      </c>
      <c r="O29">
        <f t="shared" si="12"/>
        <v>1</v>
      </c>
      <c r="P29">
        <f t="shared" si="12"/>
        <v>1</v>
      </c>
      <c r="Q29">
        <f t="shared" si="12"/>
        <v>-1</v>
      </c>
      <c r="R29">
        <f t="shared" si="12"/>
        <v>-1</v>
      </c>
      <c r="S29">
        <f t="shared" si="15"/>
        <v>1</v>
      </c>
      <c r="U29" t="s">
        <v>208</v>
      </c>
      <c r="AE29">
        <v>28</v>
      </c>
      <c r="AF29">
        <v>90</v>
      </c>
      <c r="AG29">
        <f t="shared" si="10"/>
        <v>-1.6819999999999999</v>
      </c>
      <c r="AH29">
        <f t="shared" si="10"/>
        <v>0</v>
      </c>
      <c r="AI29">
        <f t="shared" si="10"/>
        <v>0</v>
      </c>
      <c r="AJ29">
        <f t="shared" si="0"/>
        <v>220</v>
      </c>
      <c r="AK29">
        <f t="shared" si="1"/>
        <v>221.7273453928986</v>
      </c>
      <c r="AL29">
        <f t="shared" si="11"/>
        <v>179.44444444444446</v>
      </c>
      <c r="AM29">
        <f t="shared" si="3"/>
        <v>-1.7273453928985987</v>
      </c>
      <c r="AN29">
        <f t="shared" si="4"/>
        <v>50.584795321637429</v>
      </c>
      <c r="AO29">
        <f t="shared" si="5"/>
        <v>0.4558054224860329</v>
      </c>
      <c r="AQ29" s="25">
        <v>1</v>
      </c>
      <c r="AR29">
        <v>0</v>
      </c>
      <c r="AS29">
        <v>0</v>
      </c>
      <c r="AT29" s="20">
        <f t="shared" si="8"/>
        <v>188.94601059111224</v>
      </c>
    </row>
    <row r="30" spans="1:46" ht="17.5" thickBot="1" x14ac:dyDescent="0.45">
      <c r="A30">
        <f t="shared" si="16"/>
        <v>6</v>
      </c>
      <c r="B30">
        <f t="shared" si="16"/>
        <v>1</v>
      </c>
      <c r="C30">
        <f t="shared" si="13"/>
        <v>-1</v>
      </c>
      <c r="D30">
        <f t="shared" si="13"/>
        <v>1</v>
      </c>
      <c r="E30">
        <f t="shared" si="17"/>
        <v>-1</v>
      </c>
      <c r="F30">
        <f t="shared" si="17"/>
        <v>-1</v>
      </c>
      <c r="G30">
        <f t="shared" si="18"/>
        <v>1</v>
      </c>
      <c r="H30">
        <f t="shared" si="19"/>
        <v>-1</v>
      </c>
      <c r="I30">
        <f t="shared" si="20"/>
        <v>1</v>
      </c>
      <c r="J30">
        <f t="shared" si="20"/>
        <v>1</v>
      </c>
      <c r="K30">
        <f t="shared" si="20"/>
        <v>1</v>
      </c>
      <c r="L30">
        <f t="shared" si="21"/>
        <v>140</v>
      </c>
      <c r="M30">
        <f t="shared" si="14"/>
        <v>1</v>
      </c>
      <c r="N30">
        <f t="shared" si="12"/>
        <v>-1</v>
      </c>
      <c r="O30">
        <f t="shared" si="12"/>
        <v>1</v>
      </c>
      <c r="P30">
        <f t="shared" si="12"/>
        <v>-1</v>
      </c>
      <c r="Q30">
        <f t="shared" si="12"/>
        <v>-1</v>
      </c>
      <c r="R30">
        <f t="shared" si="12"/>
        <v>1</v>
      </c>
      <c r="S30">
        <f t="shared" si="15"/>
        <v>1</v>
      </c>
      <c r="U30"/>
      <c r="AE30">
        <v>29</v>
      </c>
      <c r="AF30">
        <v>89</v>
      </c>
      <c r="AG30">
        <f t="shared" si="10"/>
        <v>1.6819999999999999</v>
      </c>
      <c r="AH30">
        <f t="shared" si="10"/>
        <v>0</v>
      </c>
      <c r="AI30">
        <f t="shared" si="10"/>
        <v>0</v>
      </c>
      <c r="AJ30">
        <f t="shared" si="0"/>
        <v>205</v>
      </c>
      <c r="AK30">
        <f t="shared" si="1"/>
        <v>154.00167288269739</v>
      </c>
      <c r="AL30">
        <f t="shared" si="11"/>
        <v>181.11111111111111</v>
      </c>
      <c r="AM30">
        <f t="shared" si="3"/>
        <v>50.998327117302608</v>
      </c>
      <c r="AN30">
        <f t="shared" si="4"/>
        <v>96.198830409356731</v>
      </c>
      <c r="AO30">
        <f t="shared" si="5"/>
        <v>55.167407720929077</v>
      </c>
      <c r="AQ30" s="48">
        <v>0</v>
      </c>
      <c r="AR30" s="27">
        <v>0</v>
      </c>
      <c r="AS30" s="27">
        <v>0</v>
      </c>
      <c r="AT30" s="50">
        <f t="shared" si="8"/>
        <v>220.67638646196272</v>
      </c>
    </row>
    <row r="31" spans="1:46" x14ac:dyDescent="0.4">
      <c r="A31">
        <f t="shared" si="16"/>
        <v>7</v>
      </c>
      <c r="B31">
        <f t="shared" si="16"/>
        <v>-1</v>
      </c>
      <c r="C31">
        <f t="shared" si="13"/>
        <v>1</v>
      </c>
      <c r="D31">
        <f t="shared" si="13"/>
        <v>1</v>
      </c>
      <c r="E31">
        <f t="shared" si="17"/>
        <v>-1</v>
      </c>
      <c r="F31">
        <f t="shared" si="17"/>
        <v>1</v>
      </c>
      <c r="G31">
        <f t="shared" si="18"/>
        <v>-1</v>
      </c>
      <c r="H31">
        <f t="shared" si="19"/>
        <v>-1</v>
      </c>
      <c r="I31">
        <f t="shared" si="20"/>
        <v>1</v>
      </c>
      <c r="J31">
        <f t="shared" si="20"/>
        <v>1</v>
      </c>
      <c r="K31">
        <f t="shared" si="20"/>
        <v>1</v>
      </c>
      <c r="L31">
        <f t="shared" si="21"/>
        <v>175</v>
      </c>
      <c r="M31">
        <f t="shared" si="14"/>
        <v>-1</v>
      </c>
      <c r="N31">
        <f t="shared" si="12"/>
        <v>1</v>
      </c>
      <c r="O31">
        <f t="shared" si="12"/>
        <v>1</v>
      </c>
      <c r="P31">
        <f t="shared" si="12"/>
        <v>-1</v>
      </c>
      <c r="Q31">
        <f t="shared" si="12"/>
        <v>1</v>
      </c>
      <c r="R31">
        <f t="shared" si="12"/>
        <v>-1</v>
      </c>
      <c r="S31">
        <f t="shared" si="15"/>
        <v>1</v>
      </c>
      <c r="U31" s="82" t="s">
        <v>214</v>
      </c>
      <c r="V31" s="82"/>
      <c r="AE31">
        <v>30</v>
      </c>
      <c r="AF31">
        <v>83</v>
      </c>
      <c r="AG31">
        <f t="shared" si="10"/>
        <v>0</v>
      </c>
      <c r="AH31">
        <f t="shared" si="10"/>
        <v>-1.6819999999999999</v>
      </c>
      <c r="AI31">
        <f t="shared" si="10"/>
        <v>0</v>
      </c>
      <c r="AJ31">
        <f t="shared" si="0"/>
        <v>185</v>
      </c>
      <c r="AK31">
        <f t="shared" si="1"/>
        <v>236.03539671797148</v>
      </c>
      <c r="AL31">
        <f t="shared" si="11"/>
        <v>196.11111111111111</v>
      </c>
      <c r="AM31">
        <f t="shared" si="3"/>
        <v>-51.03539671797148</v>
      </c>
      <c r="AN31">
        <f t="shared" si="4"/>
        <v>4.9707602339181287</v>
      </c>
      <c r="AO31">
        <f t="shared" si="5"/>
        <v>-51.232673930486961</v>
      </c>
    </row>
    <row r="32" spans="1:46" x14ac:dyDescent="0.4">
      <c r="A32">
        <f t="shared" si="16"/>
        <v>8</v>
      </c>
      <c r="B32">
        <f t="shared" si="16"/>
        <v>1</v>
      </c>
      <c r="C32">
        <f t="shared" si="13"/>
        <v>1</v>
      </c>
      <c r="D32">
        <f t="shared" si="13"/>
        <v>1</v>
      </c>
      <c r="E32">
        <f t="shared" si="17"/>
        <v>1</v>
      </c>
      <c r="F32">
        <f t="shared" si="17"/>
        <v>1</v>
      </c>
      <c r="G32">
        <f t="shared" si="18"/>
        <v>1</v>
      </c>
      <c r="H32">
        <f t="shared" si="19"/>
        <v>1</v>
      </c>
      <c r="I32">
        <f t="shared" si="20"/>
        <v>1</v>
      </c>
      <c r="J32">
        <f t="shared" si="20"/>
        <v>1</v>
      </c>
      <c r="K32">
        <f t="shared" si="20"/>
        <v>1</v>
      </c>
      <c r="L32">
        <f t="shared" si="21"/>
        <v>180</v>
      </c>
      <c r="M32">
        <f t="shared" si="14"/>
        <v>1</v>
      </c>
      <c r="N32">
        <f t="shared" si="12"/>
        <v>1</v>
      </c>
      <c r="O32">
        <f t="shared" si="12"/>
        <v>1</v>
      </c>
      <c r="P32">
        <f t="shared" si="12"/>
        <v>1</v>
      </c>
      <c r="Q32">
        <f t="shared" si="12"/>
        <v>1</v>
      </c>
      <c r="R32">
        <f t="shared" si="12"/>
        <v>1</v>
      </c>
      <c r="S32">
        <f t="shared" si="15"/>
        <v>1</v>
      </c>
      <c r="U32" t="s">
        <v>215</v>
      </c>
      <c r="V32">
        <v>0.68786144863093268</v>
      </c>
      <c r="AE32">
        <v>31</v>
      </c>
      <c r="AF32">
        <v>82</v>
      </c>
      <c r="AG32">
        <f t="shared" si="10"/>
        <v>0</v>
      </c>
      <c r="AH32">
        <f t="shared" si="10"/>
        <v>1.6819999999999999</v>
      </c>
      <c r="AI32">
        <f t="shared" si="10"/>
        <v>0</v>
      </c>
      <c r="AJ32">
        <f t="shared" si="0"/>
        <v>190</v>
      </c>
      <c r="AK32">
        <f t="shared" si="1"/>
        <v>205.31737620595396</v>
      </c>
      <c r="AL32">
        <f t="shared" si="11"/>
        <v>214.44444444444446</v>
      </c>
      <c r="AM32">
        <f t="shared" si="3"/>
        <v>-15.317376205953963</v>
      </c>
      <c r="AN32">
        <f t="shared" si="4"/>
        <v>31.871345029239766</v>
      </c>
      <c r="AO32">
        <f t="shared" si="5"/>
        <v>-14.654366623743218</v>
      </c>
    </row>
    <row r="33" spans="1:41" x14ac:dyDescent="0.4">
      <c r="A33">
        <f t="shared" si="16"/>
        <v>9</v>
      </c>
      <c r="B33">
        <f t="shared" si="16"/>
        <v>-1.6819999999999999</v>
      </c>
      <c r="C33">
        <f t="shared" si="13"/>
        <v>0</v>
      </c>
      <c r="D33">
        <f t="shared" si="13"/>
        <v>0</v>
      </c>
      <c r="E33">
        <f t="shared" si="17"/>
        <v>0</v>
      </c>
      <c r="F33">
        <f t="shared" si="17"/>
        <v>0</v>
      </c>
      <c r="G33">
        <f t="shared" si="18"/>
        <v>0</v>
      </c>
      <c r="H33">
        <f t="shared" si="19"/>
        <v>0</v>
      </c>
      <c r="I33">
        <f t="shared" si="20"/>
        <v>2.8291239999999998</v>
      </c>
      <c r="J33">
        <f t="shared" si="20"/>
        <v>0</v>
      </c>
      <c r="K33">
        <f t="shared" si="20"/>
        <v>0</v>
      </c>
      <c r="L33">
        <f t="shared" si="21"/>
        <v>210</v>
      </c>
      <c r="M33">
        <f t="shared" si="14"/>
        <v>-1.6819999999999999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5"/>
        <v>2.8291239999999998</v>
      </c>
      <c r="U33" t="s">
        <v>216</v>
      </c>
      <c r="V33">
        <v>0.47315337251264522</v>
      </c>
      <c r="AE33">
        <v>32</v>
      </c>
      <c r="AF33">
        <v>78</v>
      </c>
      <c r="AG33">
        <f t="shared" si="10"/>
        <v>0</v>
      </c>
      <c r="AH33">
        <f t="shared" si="10"/>
        <v>0</v>
      </c>
      <c r="AI33">
        <f t="shared" si="10"/>
        <v>-1.6819999999999999</v>
      </c>
      <c r="AJ33">
        <f t="shared" si="0"/>
        <v>190</v>
      </c>
      <c r="AK33">
        <f t="shared" si="1"/>
        <v>209.46476188984417</v>
      </c>
      <c r="AL33">
        <f t="shared" si="11"/>
        <v>195</v>
      </c>
      <c r="AM33">
        <f t="shared" si="3"/>
        <v>-19.464761889844169</v>
      </c>
      <c r="AN33">
        <f t="shared" si="4"/>
        <v>24.853801169590643</v>
      </c>
      <c r="AO33">
        <f t="shared" si="5"/>
        <v>-21.11554546808506</v>
      </c>
    </row>
    <row r="34" spans="1:41" x14ac:dyDescent="0.4">
      <c r="A34">
        <f t="shared" si="16"/>
        <v>10</v>
      </c>
      <c r="B34">
        <f t="shared" si="16"/>
        <v>1.6819999999999999</v>
      </c>
      <c r="C34">
        <f t="shared" si="13"/>
        <v>0</v>
      </c>
      <c r="D34">
        <f t="shared" si="13"/>
        <v>0</v>
      </c>
      <c r="E34">
        <f t="shared" si="17"/>
        <v>0</v>
      </c>
      <c r="F34">
        <f t="shared" si="17"/>
        <v>0</v>
      </c>
      <c r="G34">
        <f t="shared" si="18"/>
        <v>0</v>
      </c>
      <c r="H34">
        <f t="shared" si="19"/>
        <v>0</v>
      </c>
      <c r="I34">
        <f t="shared" si="20"/>
        <v>2.8291239999999998</v>
      </c>
      <c r="J34">
        <f t="shared" si="20"/>
        <v>0</v>
      </c>
      <c r="K34">
        <f t="shared" si="20"/>
        <v>0</v>
      </c>
      <c r="L34">
        <f t="shared" si="21"/>
        <v>195</v>
      </c>
      <c r="M34">
        <f t="shared" si="14"/>
        <v>1.6819999999999999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5"/>
        <v>2.8291239999999998</v>
      </c>
      <c r="U34" t="s">
        <v>217</v>
      </c>
      <c r="V34">
        <v>0.45052805722177719</v>
      </c>
      <c r="AE34">
        <v>33</v>
      </c>
      <c r="AF34">
        <v>77</v>
      </c>
      <c r="AG34">
        <f t="shared" si="10"/>
        <v>0</v>
      </c>
      <c r="AH34">
        <f t="shared" si="10"/>
        <v>0</v>
      </c>
      <c r="AI34">
        <f t="shared" si="10"/>
        <v>1.6819999999999999</v>
      </c>
      <c r="AJ34">
        <f t="shared" si="0"/>
        <v>220</v>
      </c>
      <c r="AK34">
        <f t="shared" si="1"/>
        <v>231.88801103408127</v>
      </c>
      <c r="AL34">
        <f t="shared" si="11"/>
        <v>226.66666666666666</v>
      </c>
      <c r="AM34">
        <f t="shared" si="3"/>
        <v>-11.888011034081273</v>
      </c>
      <c r="AN34">
        <f t="shared" si="4"/>
        <v>35.380116959064331</v>
      </c>
      <c r="AO34">
        <f t="shared" si="5"/>
        <v>-11.662506164000453</v>
      </c>
    </row>
    <row r="35" spans="1:41" x14ac:dyDescent="0.4">
      <c r="A35">
        <f t="shared" si="16"/>
        <v>11</v>
      </c>
      <c r="B35">
        <f t="shared" si="16"/>
        <v>0</v>
      </c>
      <c r="C35">
        <f t="shared" si="13"/>
        <v>-1.6819999999999999</v>
      </c>
      <c r="D35">
        <f t="shared" si="13"/>
        <v>0</v>
      </c>
      <c r="E35">
        <f t="shared" si="17"/>
        <v>0</v>
      </c>
      <c r="F35">
        <f t="shared" si="17"/>
        <v>0</v>
      </c>
      <c r="G35">
        <f t="shared" si="18"/>
        <v>0</v>
      </c>
      <c r="H35">
        <f t="shared" si="19"/>
        <v>0</v>
      </c>
      <c r="I35">
        <f t="shared" si="20"/>
        <v>0</v>
      </c>
      <c r="J35">
        <f t="shared" si="20"/>
        <v>2.8291239999999998</v>
      </c>
      <c r="K35">
        <f t="shared" si="20"/>
        <v>0</v>
      </c>
      <c r="L35">
        <f t="shared" si="21"/>
        <v>205</v>
      </c>
      <c r="M35">
        <f t="shared" si="14"/>
        <v>0</v>
      </c>
      <c r="N35">
        <f t="shared" si="12"/>
        <v>-1.6819999999999999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5"/>
        <v>0</v>
      </c>
      <c r="U35" t="s">
        <v>218</v>
      </c>
      <c r="V35">
        <v>31.754170184763179</v>
      </c>
      <c r="AE35">
        <v>34</v>
      </c>
      <c r="AF35">
        <v>73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0"/>
        <v>230</v>
      </c>
      <c r="AK35">
        <f t="shared" si="1"/>
        <v>220.67638646196272</v>
      </c>
      <c r="AL35">
        <f t="shared" si="11"/>
        <v>228.33333333333334</v>
      </c>
      <c r="AM35">
        <f t="shared" si="3"/>
        <v>9.3236135380372787</v>
      </c>
      <c r="AN35">
        <f t="shared" si="4"/>
        <v>60.526315789473685</v>
      </c>
      <c r="AO35">
        <f t="shared" si="5"/>
        <v>8.3017913759398674</v>
      </c>
    </row>
    <row r="36" spans="1:41" ht="17.5" thickBot="1" x14ac:dyDescent="0.45">
      <c r="A36">
        <f t="shared" si="16"/>
        <v>12</v>
      </c>
      <c r="B36">
        <f t="shared" si="16"/>
        <v>0</v>
      </c>
      <c r="C36">
        <f t="shared" si="13"/>
        <v>1.6819999999999999</v>
      </c>
      <c r="D36">
        <f t="shared" si="13"/>
        <v>0</v>
      </c>
      <c r="E36">
        <f t="shared" si="17"/>
        <v>0</v>
      </c>
      <c r="F36">
        <f t="shared" si="17"/>
        <v>0</v>
      </c>
      <c r="G36">
        <f t="shared" si="18"/>
        <v>0</v>
      </c>
      <c r="H36">
        <f t="shared" si="19"/>
        <v>0</v>
      </c>
      <c r="I36">
        <f t="shared" si="20"/>
        <v>0</v>
      </c>
      <c r="J36">
        <f t="shared" si="20"/>
        <v>2.8291239999999998</v>
      </c>
      <c r="K36">
        <f t="shared" si="20"/>
        <v>0</v>
      </c>
      <c r="L36">
        <f t="shared" si="21"/>
        <v>200</v>
      </c>
      <c r="M36">
        <f t="shared" si="14"/>
        <v>0</v>
      </c>
      <c r="N36">
        <f t="shared" si="12"/>
        <v>1.6819999999999999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5"/>
        <v>0</v>
      </c>
      <c r="U36" s="27" t="s">
        <v>219</v>
      </c>
      <c r="V36" s="27">
        <v>171</v>
      </c>
      <c r="AE36">
        <v>35</v>
      </c>
      <c r="AF36">
        <v>137</v>
      </c>
      <c r="AG36">
        <f t="shared" si="10"/>
        <v>0</v>
      </c>
      <c r="AH36">
        <f t="shared" si="10"/>
        <v>0</v>
      </c>
      <c r="AI36">
        <f t="shared" si="10"/>
        <v>0</v>
      </c>
      <c r="AJ36">
        <f t="shared" si="0"/>
        <v>220</v>
      </c>
      <c r="AK36">
        <f t="shared" si="1"/>
        <v>220.67638646196272</v>
      </c>
      <c r="AL36">
        <f t="shared" si="11"/>
        <v>230</v>
      </c>
      <c r="AM36">
        <f t="shared" si="3"/>
        <v>-0.67638646196272134</v>
      </c>
      <c r="AN36">
        <f t="shared" si="4"/>
        <v>51.169590643274852</v>
      </c>
      <c r="AO36">
        <f t="shared" si="5"/>
        <v>0.91170881989325192</v>
      </c>
    </row>
    <row r="37" spans="1:41" x14ac:dyDescent="0.4">
      <c r="A37">
        <f t="shared" si="16"/>
        <v>13</v>
      </c>
      <c r="B37">
        <f t="shared" si="16"/>
        <v>0</v>
      </c>
      <c r="C37">
        <f t="shared" si="13"/>
        <v>0</v>
      </c>
      <c r="D37">
        <f t="shared" si="13"/>
        <v>-1.6819999999999999</v>
      </c>
      <c r="E37">
        <f t="shared" si="17"/>
        <v>0</v>
      </c>
      <c r="F37">
        <f t="shared" si="17"/>
        <v>0</v>
      </c>
      <c r="G37">
        <f t="shared" si="18"/>
        <v>0</v>
      </c>
      <c r="H37">
        <f t="shared" si="19"/>
        <v>0</v>
      </c>
      <c r="I37">
        <f t="shared" si="20"/>
        <v>0</v>
      </c>
      <c r="J37">
        <f t="shared" si="20"/>
        <v>0</v>
      </c>
      <c r="K37">
        <f t="shared" si="20"/>
        <v>2.8291239999999998</v>
      </c>
      <c r="L37">
        <f t="shared" si="21"/>
        <v>205</v>
      </c>
      <c r="M37">
        <f t="shared" si="14"/>
        <v>0</v>
      </c>
      <c r="N37">
        <f t="shared" si="12"/>
        <v>0</v>
      </c>
      <c r="O37">
        <f t="shared" si="12"/>
        <v>-1.6819999999999999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5"/>
        <v>0</v>
      </c>
      <c r="U37"/>
      <c r="AE37">
        <v>36</v>
      </c>
      <c r="AF37">
        <v>146</v>
      </c>
      <c r="AG37">
        <f t="shared" si="10"/>
        <v>0</v>
      </c>
      <c r="AH37">
        <f t="shared" si="10"/>
        <v>0</v>
      </c>
      <c r="AI37">
        <f t="shared" si="10"/>
        <v>0</v>
      </c>
      <c r="AJ37">
        <f t="shared" si="0"/>
        <v>245</v>
      </c>
      <c r="AK37">
        <f t="shared" si="1"/>
        <v>220.67638646196272</v>
      </c>
      <c r="AL37">
        <f t="shared" si="11"/>
        <v>230</v>
      </c>
      <c r="AM37">
        <f t="shared" si="3"/>
        <v>24.323613538037279</v>
      </c>
      <c r="AN37">
        <f t="shared" si="4"/>
        <v>78.070175438596493</v>
      </c>
      <c r="AO37">
        <f t="shared" si="5"/>
        <v>24.083977877480539</v>
      </c>
    </row>
    <row r="38" spans="1:41" ht="17.5" thickBot="1" x14ac:dyDescent="0.45">
      <c r="A38">
        <f t="shared" si="16"/>
        <v>14</v>
      </c>
      <c r="B38">
        <f t="shared" si="16"/>
        <v>0</v>
      </c>
      <c r="C38">
        <f t="shared" si="13"/>
        <v>0</v>
      </c>
      <c r="D38">
        <f t="shared" si="13"/>
        <v>1.6819999999999999</v>
      </c>
      <c r="E38">
        <f t="shared" si="17"/>
        <v>0</v>
      </c>
      <c r="F38">
        <f t="shared" si="17"/>
        <v>0</v>
      </c>
      <c r="G38">
        <f t="shared" si="18"/>
        <v>0</v>
      </c>
      <c r="H38">
        <f t="shared" si="19"/>
        <v>0</v>
      </c>
      <c r="I38">
        <f t="shared" si="20"/>
        <v>0</v>
      </c>
      <c r="J38">
        <f t="shared" si="20"/>
        <v>0</v>
      </c>
      <c r="K38">
        <f t="shared" si="20"/>
        <v>2.8291239999999998</v>
      </c>
      <c r="L38">
        <f t="shared" si="21"/>
        <v>195</v>
      </c>
      <c r="M38">
        <f t="shared" si="14"/>
        <v>0</v>
      </c>
      <c r="N38">
        <f t="shared" si="12"/>
        <v>0</v>
      </c>
      <c r="O38">
        <f t="shared" si="12"/>
        <v>1.6819999999999999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5"/>
        <v>0</v>
      </c>
      <c r="U38" t="s">
        <v>220</v>
      </c>
      <c r="AE38">
        <v>37</v>
      </c>
      <c r="AF38">
        <v>155</v>
      </c>
      <c r="AG38">
        <f t="shared" ref="AG38:AI53" si="22">AG19</f>
        <v>0</v>
      </c>
      <c r="AH38">
        <f t="shared" si="22"/>
        <v>0</v>
      </c>
      <c r="AI38">
        <f t="shared" si="22"/>
        <v>0</v>
      </c>
      <c r="AJ38">
        <f t="shared" si="0"/>
        <v>245</v>
      </c>
      <c r="AK38">
        <f t="shared" si="1"/>
        <v>220.67638646196272</v>
      </c>
      <c r="AL38">
        <f t="shared" si="11"/>
        <v>213.88888888888889</v>
      </c>
      <c r="AM38">
        <f t="shared" si="3"/>
        <v>24.323613538037279</v>
      </c>
      <c r="AN38">
        <f t="shared" si="4"/>
        <v>78.070175438596493</v>
      </c>
      <c r="AO38">
        <f t="shared" si="5"/>
        <v>24.083977877480539</v>
      </c>
    </row>
    <row r="39" spans="1:41" x14ac:dyDescent="0.4">
      <c r="A39">
        <f t="shared" si="16"/>
        <v>15</v>
      </c>
      <c r="B39">
        <f t="shared" si="16"/>
        <v>0</v>
      </c>
      <c r="C39">
        <f t="shared" si="13"/>
        <v>0</v>
      </c>
      <c r="D39">
        <f t="shared" si="13"/>
        <v>0</v>
      </c>
      <c r="E39">
        <f t="shared" si="17"/>
        <v>0</v>
      </c>
      <c r="F39">
        <f t="shared" si="17"/>
        <v>0</v>
      </c>
      <c r="G39">
        <f t="shared" si="18"/>
        <v>0</v>
      </c>
      <c r="H39">
        <f t="shared" si="19"/>
        <v>0</v>
      </c>
      <c r="I39">
        <f t="shared" si="20"/>
        <v>0</v>
      </c>
      <c r="J39">
        <f t="shared" si="20"/>
        <v>0</v>
      </c>
      <c r="K39">
        <f t="shared" si="20"/>
        <v>0</v>
      </c>
      <c r="L39">
        <f t="shared" si="21"/>
        <v>250</v>
      </c>
      <c r="M39">
        <f t="shared" si="14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5"/>
        <v>0</v>
      </c>
      <c r="U39" s="83"/>
      <c r="V39" s="83" t="s">
        <v>221</v>
      </c>
      <c r="W39" s="83" t="s">
        <v>222</v>
      </c>
      <c r="X39" s="83" t="s">
        <v>223</v>
      </c>
      <c r="Y39" s="83" t="s">
        <v>224</v>
      </c>
      <c r="Z39" s="83" t="s">
        <v>225</v>
      </c>
      <c r="AE39">
        <v>38</v>
      </c>
      <c r="AF39">
        <v>164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0"/>
        <v>230</v>
      </c>
      <c r="AK39">
        <f t="shared" si="1"/>
        <v>220.67638646196272</v>
      </c>
      <c r="AL39">
        <f t="shared" si="11"/>
        <v>223.88888888888889</v>
      </c>
      <c r="AM39">
        <f t="shared" si="3"/>
        <v>9.3236135380372787</v>
      </c>
      <c r="AN39">
        <f t="shared" si="4"/>
        <v>60.526315789473685</v>
      </c>
      <c r="AO39">
        <f t="shared" si="5"/>
        <v>8.3017913759398674</v>
      </c>
    </row>
    <row r="40" spans="1:41" x14ac:dyDescent="0.4">
      <c r="A40" t="str">
        <f t="shared" si="16"/>
        <v>15--1</v>
      </c>
      <c r="B40">
        <f t="shared" si="16"/>
        <v>0</v>
      </c>
      <c r="C40">
        <f t="shared" si="13"/>
        <v>0</v>
      </c>
      <c r="D40">
        <f t="shared" si="13"/>
        <v>0</v>
      </c>
      <c r="E40">
        <f t="shared" si="17"/>
        <v>0</v>
      </c>
      <c r="F40">
        <f t="shared" si="17"/>
        <v>0</v>
      </c>
      <c r="G40">
        <f t="shared" si="18"/>
        <v>0</v>
      </c>
      <c r="H40">
        <f t="shared" si="19"/>
        <v>0</v>
      </c>
      <c r="I40">
        <f t="shared" si="20"/>
        <v>0</v>
      </c>
      <c r="J40">
        <f t="shared" si="20"/>
        <v>0</v>
      </c>
      <c r="K40">
        <f t="shared" si="20"/>
        <v>0</v>
      </c>
      <c r="L40">
        <f t="shared" si="21"/>
        <v>220</v>
      </c>
      <c r="M40">
        <f t="shared" si="14"/>
        <v>0</v>
      </c>
      <c r="N40">
        <f t="shared" si="14"/>
        <v>0</v>
      </c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5"/>
        <v>0</v>
      </c>
      <c r="U40" t="s">
        <v>226</v>
      </c>
      <c r="V40">
        <v>7</v>
      </c>
      <c r="W40">
        <v>147606.97365334688</v>
      </c>
      <c r="X40">
        <v>21086.710521906698</v>
      </c>
      <c r="Y40">
        <v>20.912564816438994</v>
      </c>
      <c r="Z40">
        <v>6.2923811484595972E-20</v>
      </c>
      <c r="AE40">
        <v>39</v>
      </c>
      <c r="AF40">
        <v>101</v>
      </c>
      <c r="AG40">
        <f t="shared" si="22"/>
        <v>-1</v>
      </c>
      <c r="AH40">
        <f t="shared" si="22"/>
        <v>-1</v>
      </c>
      <c r="AI40">
        <f t="shared" si="22"/>
        <v>-1</v>
      </c>
      <c r="AJ40">
        <f t="shared" si="0"/>
        <v>285</v>
      </c>
      <c r="AK40">
        <f t="shared" si="1"/>
        <v>263.06561184271902</v>
      </c>
      <c r="AL40">
        <f t="shared" si="11"/>
        <v>292.22222222222223</v>
      </c>
      <c r="AM40">
        <f t="shared" si="3"/>
        <v>21.934388157280978</v>
      </c>
      <c r="AN40">
        <f t="shared" si="4"/>
        <v>74.561403508771932</v>
      </c>
      <c r="AO40">
        <f t="shared" si="5"/>
        <v>20.545088775326903</v>
      </c>
    </row>
    <row r="41" spans="1:41" x14ac:dyDescent="0.4">
      <c r="A41" t="str">
        <f t="shared" si="16"/>
        <v>15--2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7"/>
        <v>0</v>
      </c>
      <c r="F41">
        <f t="shared" si="17"/>
        <v>0</v>
      </c>
      <c r="G41">
        <f t="shared" si="18"/>
        <v>0</v>
      </c>
      <c r="H41">
        <f t="shared" si="19"/>
        <v>0</v>
      </c>
      <c r="I41">
        <f t="shared" si="20"/>
        <v>0</v>
      </c>
      <c r="J41">
        <f t="shared" si="20"/>
        <v>0</v>
      </c>
      <c r="K41">
        <f t="shared" si="20"/>
        <v>0</v>
      </c>
      <c r="L41">
        <f t="shared" si="21"/>
        <v>205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5"/>
        <v>0</v>
      </c>
      <c r="U41" t="s">
        <v>227</v>
      </c>
      <c r="V41">
        <v>163</v>
      </c>
      <c r="W41">
        <v>164357.35383203317</v>
      </c>
      <c r="X41">
        <v>1008.327324122903</v>
      </c>
      <c r="AE41">
        <v>40</v>
      </c>
      <c r="AF41">
        <v>105</v>
      </c>
      <c r="AG41">
        <f t="shared" si="22"/>
        <v>1</v>
      </c>
      <c r="AH41">
        <f t="shared" si="22"/>
        <v>-1</v>
      </c>
      <c r="AI41">
        <f t="shared" si="22"/>
        <v>-1</v>
      </c>
      <c r="AJ41">
        <f t="shared" si="0"/>
        <v>230</v>
      </c>
      <c r="AK41">
        <f t="shared" si="1"/>
        <v>185.57842379992528</v>
      </c>
      <c r="AL41">
        <f t="shared" si="11"/>
        <v>191.66666666666666</v>
      </c>
      <c r="AM41">
        <f t="shared" si="3"/>
        <v>44.421576200074725</v>
      </c>
      <c r="AN41">
        <f t="shared" si="4"/>
        <v>95.029239766081872</v>
      </c>
      <c r="AO41">
        <f t="shared" si="5"/>
        <v>51.232673930486989</v>
      </c>
    </row>
    <row r="42" spans="1:41" ht="17.5" thickBot="1" x14ac:dyDescent="0.45">
      <c r="A42" t="str">
        <f t="shared" ref="A42:D43" si="23">A20</f>
        <v>15--3</v>
      </c>
      <c r="B42">
        <f t="shared" si="23"/>
        <v>0</v>
      </c>
      <c r="C42">
        <f t="shared" si="23"/>
        <v>0</v>
      </c>
      <c r="D42">
        <f t="shared" si="23"/>
        <v>0</v>
      </c>
      <c r="E42">
        <f t="shared" si="17"/>
        <v>0</v>
      </c>
      <c r="F42">
        <f t="shared" si="17"/>
        <v>0</v>
      </c>
      <c r="G42">
        <f t="shared" si="18"/>
        <v>0</v>
      </c>
      <c r="H42">
        <f t="shared" si="19"/>
        <v>0</v>
      </c>
      <c r="I42">
        <f t="shared" si="20"/>
        <v>0</v>
      </c>
      <c r="J42">
        <f t="shared" si="20"/>
        <v>0</v>
      </c>
      <c r="K42">
        <f t="shared" si="20"/>
        <v>0</v>
      </c>
      <c r="L42">
        <f t="shared" si="21"/>
        <v>215</v>
      </c>
      <c r="M42">
        <f t="shared" si="14"/>
        <v>0</v>
      </c>
      <c r="N42">
        <f t="shared" si="14"/>
        <v>0</v>
      </c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5"/>
        <v>0</v>
      </c>
      <c r="U42" s="27" t="s">
        <v>228</v>
      </c>
      <c r="V42" s="27">
        <v>170</v>
      </c>
      <c r="W42" s="27">
        <v>311964.32748538005</v>
      </c>
      <c r="X42" s="27"/>
      <c r="Y42" s="27"/>
      <c r="Z42" s="27"/>
      <c r="AE42">
        <v>41</v>
      </c>
      <c r="AF42">
        <v>96</v>
      </c>
      <c r="AG42">
        <f t="shared" si="22"/>
        <v>-1</v>
      </c>
      <c r="AH42">
        <f t="shared" si="22"/>
        <v>1</v>
      </c>
      <c r="AI42">
        <f t="shared" si="22"/>
        <v>-1</v>
      </c>
      <c r="AJ42">
        <f t="shared" si="0"/>
        <v>160</v>
      </c>
      <c r="AK42">
        <f t="shared" si="1"/>
        <v>167.02503946802236</v>
      </c>
      <c r="AL42">
        <f t="shared" si="11"/>
        <v>181.66666666666666</v>
      </c>
      <c r="AM42">
        <f t="shared" si="3"/>
        <v>-7.0250394680223565</v>
      </c>
      <c r="AN42">
        <f t="shared" si="4"/>
        <v>44.736842105263158</v>
      </c>
      <c r="AO42">
        <f t="shared" si="5"/>
        <v>-4.11407439877682</v>
      </c>
    </row>
    <row r="43" spans="1:41" ht="17.5" thickBot="1" x14ac:dyDescent="0.45">
      <c r="A43" t="str">
        <f t="shared" si="23"/>
        <v>15--4</v>
      </c>
      <c r="B43">
        <f t="shared" si="23"/>
        <v>0</v>
      </c>
      <c r="C43">
        <f t="shared" si="23"/>
        <v>0</v>
      </c>
      <c r="D43">
        <f t="shared" si="23"/>
        <v>0</v>
      </c>
      <c r="E43">
        <f t="shared" si="17"/>
        <v>0</v>
      </c>
      <c r="F43">
        <f t="shared" si="17"/>
        <v>0</v>
      </c>
      <c r="G43">
        <f t="shared" si="18"/>
        <v>0</v>
      </c>
      <c r="H43">
        <f t="shared" si="19"/>
        <v>0</v>
      </c>
      <c r="I43">
        <f t="shared" si="20"/>
        <v>0</v>
      </c>
      <c r="J43">
        <f t="shared" si="20"/>
        <v>0</v>
      </c>
      <c r="K43">
        <f t="shared" si="20"/>
        <v>0</v>
      </c>
      <c r="L43">
        <f t="shared" si="21"/>
        <v>235</v>
      </c>
      <c r="M43">
        <f t="shared" si="14"/>
        <v>0</v>
      </c>
      <c r="N43">
        <f t="shared" si="14"/>
        <v>0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5"/>
        <v>0</v>
      </c>
      <c r="U43"/>
      <c r="AE43">
        <v>42</v>
      </c>
      <c r="AF43">
        <v>114</v>
      </c>
      <c r="AG43">
        <f t="shared" si="22"/>
        <v>1</v>
      </c>
      <c r="AH43">
        <f t="shared" si="22"/>
        <v>1</v>
      </c>
      <c r="AI43">
        <f t="shared" si="22"/>
        <v>-1</v>
      </c>
      <c r="AJ43">
        <f t="shared" si="0"/>
        <v>160</v>
      </c>
      <c r="AK43">
        <f t="shared" si="1"/>
        <v>193.9822958696731</v>
      </c>
      <c r="AL43">
        <f t="shared" si="11"/>
        <v>173.33333333333334</v>
      </c>
      <c r="AM43">
        <f t="shared" si="3"/>
        <v>-33.982295869673095</v>
      </c>
      <c r="AN43">
        <f t="shared" si="4"/>
        <v>14.327485380116958</v>
      </c>
      <c r="AO43">
        <f t="shared" si="5"/>
        <v>-33.137039081921642</v>
      </c>
    </row>
    <row r="44" spans="1:41" x14ac:dyDescent="0.4">
      <c r="A44">
        <f>A25</f>
        <v>1</v>
      </c>
      <c r="B44">
        <f>B25</f>
        <v>-1</v>
      </c>
      <c r="C44">
        <f t="shared" ref="C44:D44" si="24">C25</f>
        <v>-1</v>
      </c>
      <c r="D44">
        <f t="shared" si="24"/>
        <v>-1</v>
      </c>
      <c r="E44">
        <f t="shared" ref="E44:F89" si="25">B44*C44</f>
        <v>1</v>
      </c>
      <c r="F44">
        <f t="shared" si="25"/>
        <v>1</v>
      </c>
      <c r="G44">
        <f t="shared" si="18"/>
        <v>1</v>
      </c>
      <c r="H44">
        <f t="shared" si="19"/>
        <v>-1</v>
      </c>
      <c r="I44">
        <f t="shared" si="20"/>
        <v>1</v>
      </c>
      <c r="J44">
        <f t="shared" si="20"/>
        <v>1</v>
      </c>
      <c r="K44">
        <f t="shared" si="20"/>
        <v>1</v>
      </c>
      <c r="L44">
        <f>F3</f>
        <v>300</v>
      </c>
      <c r="M44">
        <f t="shared" si="14"/>
        <v>-1</v>
      </c>
      <c r="N44">
        <f t="shared" si="14"/>
        <v>-1</v>
      </c>
      <c r="O44">
        <f t="shared" si="14"/>
        <v>-1</v>
      </c>
      <c r="P44">
        <f t="shared" si="14"/>
        <v>1</v>
      </c>
      <c r="Q44">
        <f t="shared" si="14"/>
        <v>1</v>
      </c>
      <c r="R44">
        <f t="shared" si="14"/>
        <v>1</v>
      </c>
      <c r="S44">
        <f t="shared" si="15"/>
        <v>1</v>
      </c>
      <c r="U44" s="83"/>
      <c r="V44" s="83" t="s">
        <v>229</v>
      </c>
      <c r="W44" s="83" t="s">
        <v>218</v>
      </c>
      <c r="X44" s="83" t="s">
        <v>230</v>
      </c>
      <c r="Y44" s="83" t="s">
        <v>231</v>
      </c>
      <c r="Z44" s="83" t="s">
        <v>232</v>
      </c>
      <c r="AA44" s="83" t="s">
        <v>233</v>
      </c>
      <c r="AB44" s="83" t="s">
        <v>234</v>
      </c>
      <c r="AC44" s="83" t="s">
        <v>235</v>
      </c>
      <c r="AE44">
        <v>43</v>
      </c>
      <c r="AF44">
        <v>112</v>
      </c>
      <c r="AG44">
        <f t="shared" si="22"/>
        <v>-1</v>
      </c>
      <c r="AH44">
        <f t="shared" si="22"/>
        <v>-1</v>
      </c>
      <c r="AI44">
        <f t="shared" si="22"/>
        <v>1</v>
      </c>
      <c r="AJ44">
        <f t="shared" si="0"/>
        <v>345</v>
      </c>
      <c r="AK44">
        <f t="shared" si="1"/>
        <v>265.84135779978959</v>
      </c>
      <c r="AL44">
        <f t="shared" si="11"/>
        <v>297.22222222222223</v>
      </c>
      <c r="AM44">
        <f t="shared" si="3"/>
        <v>79.158642200210409</v>
      </c>
      <c r="AN44">
        <f t="shared" si="4"/>
        <v>98.538011695906434</v>
      </c>
      <c r="AO44">
        <f t="shared" si="5"/>
        <v>67.791332520480054</v>
      </c>
    </row>
    <row r="45" spans="1:41" x14ac:dyDescent="0.4">
      <c r="A45">
        <f t="shared" ref="A45:D60" si="26">A26</f>
        <v>2</v>
      </c>
      <c r="B45">
        <f t="shared" si="26"/>
        <v>1</v>
      </c>
      <c r="C45">
        <f t="shared" si="26"/>
        <v>-1</v>
      </c>
      <c r="D45">
        <f t="shared" si="26"/>
        <v>-1</v>
      </c>
      <c r="E45">
        <f t="shared" si="25"/>
        <v>-1</v>
      </c>
      <c r="F45">
        <f t="shared" si="25"/>
        <v>1</v>
      </c>
      <c r="G45">
        <f t="shared" si="18"/>
        <v>-1</v>
      </c>
      <c r="H45">
        <f t="shared" si="19"/>
        <v>1</v>
      </c>
      <c r="I45">
        <f t="shared" si="20"/>
        <v>1</v>
      </c>
      <c r="J45">
        <f t="shared" si="20"/>
        <v>1</v>
      </c>
      <c r="K45">
        <f t="shared" si="20"/>
        <v>1</v>
      </c>
      <c r="L45">
        <f t="shared" ref="L45:L62" si="27">F4</f>
        <v>205</v>
      </c>
      <c r="M45">
        <f t="shared" si="14"/>
        <v>1</v>
      </c>
      <c r="N45">
        <f t="shared" si="14"/>
        <v>-1</v>
      </c>
      <c r="O45">
        <f t="shared" si="14"/>
        <v>-1</v>
      </c>
      <c r="P45">
        <f t="shared" si="14"/>
        <v>-1</v>
      </c>
      <c r="Q45">
        <f t="shared" si="14"/>
        <v>1</v>
      </c>
      <c r="R45">
        <f t="shared" si="14"/>
        <v>-1</v>
      </c>
      <c r="S45">
        <f t="shared" si="15"/>
        <v>1</v>
      </c>
      <c r="U45" t="s">
        <v>236</v>
      </c>
      <c r="V45">
        <v>220.67638646196272</v>
      </c>
      <c r="W45">
        <v>3.1586015673507313</v>
      </c>
      <c r="X45">
        <v>69.865217804933351</v>
      </c>
      <c r="Y45">
        <v>2.0811480968844334E-123</v>
      </c>
      <c r="Z45">
        <v>214.43933403924905</v>
      </c>
      <c r="AA45">
        <v>226.9134388846764</v>
      </c>
      <c r="AB45">
        <v>214.43933403924905</v>
      </c>
      <c r="AC45">
        <v>226.9134388846764</v>
      </c>
      <c r="AE45">
        <v>44</v>
      </c>
      <c r="AF45">
        <v>108</v>
      </c>
      <c r="AG45">
        <f t="shared" si="22"/>
        <v>1</v>
      </c>
      <c r="AH45">
        <f t="shared" si="22"/>
        <v>-1</v>
      </c>
      <c r="AI45">
        <f t="shared" si="22"/>
        <v>1</v>
      </c>
      <c r="AJ45">
        <f t="shared" si="0"/>
        <v>145</v>
      </c>
      <c r="AK45">
        <f t="shared" si="1"/>
        <v>158.35416975699584</v>
      </c>
      <c r="AL45">
        <f t="shared" si="11"/>
        <v>154.44444444444446</v>
      </c>
      <c r="AM45">
        <f t="shared" si="3"/>
        <v>-13.354169756995844</v>
      </c>
      <c r="AN45">
        <f t="shared" si="4"/>
        <v>32.456140350877192</v>
      </c>
      <c r="AO45">
        <f t="shared" si="5"/>
        <v>-14.146972339119227</v>
      </c>
    </row>
    <row r="46" spans="1:41" x14ac:dyDescent="0.4">
      <c r="A46">
        <f t="shared" si="26"/>
        <v>3</v>
      </c>
      <c r="B46">
        <f t="shared" si="26"/>
        <v>-1</v>
      </c>
      <c r="C46">
        <f t="shared" si="26"/>
        <v>1</v>
      </c>
      <c r="D46">
        <f t="shared" si="26"/>
        <v>-1</v>
      </c>
      <c r="E46">
        <f t="shared" si="25"/>
        <v>-1</v>
      </c>
      <c r="F46">
        <f t="shared" si="25"/>
        <v>-1</v>
      </c>
      <c r="G46">
        <f t="shared" si="18"/>
        <v>1</v>
      </c>
      <c r="H46">
        <f t="shared" si="19"/>
        <v>1</v>
      </c>
      <c r="I46">
        <f t="shared" si="20"/>
        <v>1</v>
      </c>
      <c r="J46">
        <f t="shared" si="20"/>
        <v>1</v>
      </c>
      <c r="K46">
        <f t="shared" si="20"/>
        <v>1</v>
      </c>
      <c r="L46">
        <f t="shared" si="27"/>
        <v>175</v>
      </c>
      <c r="M46">
        <f t="shared" si="14"/>
        <v>-1</v>
      </c>
      <c r="N46">
        <f t="shared" si="14"/>
        <v>1</v>
      </c>
      <c r="O46">
        <f t="shared" si="14"/>
        <v>-1</v>
      </c>
      <c r="P46">
        <f t="shared" si="14"/>
        <v>-1</v>
      </c>
      <c r="Q46">
        <f t="shared" si="14"/>
        <v>-1</v>
      </c>
      <c r="R46">
        <f t="shared" si="14"/>
        <v>1</v>
      </c>
      <c r="S46">
        <f t="shared" si="15"/>
        <v>1</v>
      </c>
      <c r="U46" t="s">
        <v>4</v>
      </c>
      <c r="V46">
        <v>-20.132482910285734</v>
      </c>
      <c r="W46">
        <v>2.8640593691419043</v>
      </c>
      <c r="X46">
        <v>-7.0293525082608852</v>
      </c>
      <c r="Y46">
        <v>5.3925492033031703E-11</v>
      </c>
      <c r="Z46">
        <v>-25.787925056502708</v>
      </c>
      <c r="AA46">
        <v>-14.477040764068761</v>
      </c>
      <c r="AB46">
        <v>-25.787925056502708</v>
      </c>
      <c r="AC46">
        <v>-14.477040764068761</v>
      </c>
      <c r="AE46">
        <v>45</v>
      </c>
      <c r="AF46">
        <v>99</v>
      </c>
      <c r="AG46">
        <f t="shared" si="22"/>
        <v>-1</v>
      </c>
      <c r="AH46">
        <f t="shared" si="22"/>
        <v>1</v>
      </c>
      <c r="AI46">
        <f t="shared" si="22"/>
        <v>1</v>
      </c>
      <c r="AJ46">
        <f t="shared" si="0"/>
        <v>230</v>
      </c>
      <c r="AK46">
        <f t="shared" si="1"/>
        <v>220.91189653620401</v>
      </c>
      <c r="AL46">
        <f t="shared" si="11"/>
        <v>225.55555555555554</v>
      </c>
      <c r="AM46">
        <f t="shared" si="3"/>
        <v>9.0881034637959885</v>
      </c>
      <c r="AN46">
        <f t="shared" si="4"/>
        <v>58.771929824561411</v>
      </c>
      <c r="AO46">
        <f t="shared" si="5"/>
        <v>6.8928787798025661</v>
      </c>
    </row>
    <row r="47" spans="1:41" x14ac:dyDescent="0.4">
      <c r="A47">
        <f t="shared" si="26"/>
        <v>4</v>
      </c>
      <c r="B47">
        <f t="shared" si="26"/>
        <v>1</v>
      </c>
      <c r="C47">
        <f t="shared" si="26"/>
        <v>1</v>
      </c>
      <c r="D47">
        <f t="shared" si="26"/>
        <v>-1</v>
      </c>
      <c r="E47">
        <f t="shared" si="25"/>
        <v>1</v>
      </c>
      <c r="F47">
        <f t="shared" si="25"/>
        <v>-1</v>
      </c>
      <c r="G47">
        <f t="shared" si="18"/>
        <v>-1</v>
      </c>
      <c r="H47">
        <f t="shared" si="19"/>
        <v>-1</v>
      </c>
      <c r="I47">
        <f t="shared" si="20"/>
        <v>1</v>
      </c>
      <c r="J47">
        <f t="shared" si="20"/>
        <v>1</v>
      </c>
      <c r="K47">
        <f t="shared" si="20"/>
        <v>1</v>
      </c>
      <c r="L47">
        <f t="shared" si="27"/>
        <v>210</v>
      </c>
      <c r="M47">
        <f t="shared" si="14"/>
        <v>1</v>
      </c>
      <c r="N47">
        <f t="shared" si="14"/>
        <v>1</v>
      </c>
      <c r="O47">
        <f t="shared" si="14"/>
        <v>-1</v>
      </c>
      <c r="P47">
        <f t="shared" si="14"/>
        <v>1</v>
      </c>
      <c r="Q47">
        <f t="shared" si="14"/>
        <v>-1</v>
      </c>
      <c r="R47">
        <f t="shared" si="14"/>
        <v>-1</v>
      </c>
      <c r="S47">
        <f t="shared" si="15"/>
        <v>1</v>
      </c>
      <c r="U47" t="s">
        <v>5</v>
      </c>
      <c r="V47">
        <v>-9.1313972984594347</v>
      </c>
      <c r="W47">
        <v>2.8640593691419074</v>
      </c>
      <c r="X47">
        <v>-3.1882709544513621</v>
      </c>
      <c r="Y47">
        <v>1.7162727383182531E-3</v>
      </c>
      <c r="Z47">
        <v>-14.786839444676414</v>
      </c>
      <c r="AA47">
        <v>-3.475955152242455</v>
      </c>
      <c r="AB47">
        <v>-14.786839444676414</v>
      </c>
      <c r="AC47">
        <v>-3.475955152242455</v>
      </c>
      <c r="AE47">
        <v>46</v>
      </c>
      <c r="AF47">
        <v>98</v>
      </c>
      <c r="AG47">
        <f t="shared" si="22"/>
        <v>1</v>
      </c>
      <c r="AH47">
        <f t="shared" si="22"/>
        <v>1</v>
      </c>
      <c r="AI47">
        <f t="shared" si="22"/>
        <v>1</v>
      </c>
      <c r="AJ47">
        <f t="shared" si="0"/>
        <v>205</v>
      </c>
      <c r="AK47">
        <f t="shared" si="1"/>
        <v>217.86915293785475</v>
      </c>
      <c r="AL47">
        <f t="shared" si="11"/>
        <v>199.44444444444446</v>
      </c>
      <c r="AM47">
        <f t="shared" si="3"/>
        <v>-12.86915293785475</v>
      </c>
      <c r="AN47">
        <f t="shared" si="4"/>
        <v>33.62573099415205</v>
      </c>
      <c r="AO47">
        <f t="shared" si="5"/>
        <v>-13.143217765844154</v>
      </c>
    </row>
    <row r="48" spans="1:41" x14ac:dyDescent="0.4">
      <c r="A48">
        <f t="shared" si="26"/>
        <v>5</v>
      </c>
      <c r="B48">
        <f t="shared" si="26"/>
        <v>-1</v>
      </c>
      <c r="C48">
        <f t="shared" si="26"/>
        <v>-1</v>
      </c>
      <c r="D48">
        <f t="shared" si="26"/>
        <v>1</v>
      </c>
      <c r="E48">
        <f t="shared" si="25"/>
        <v>1</v>
      </c>
      <c r="F48">
        <f t="shared" si="25"/>
        <v>-1</v>
      </c>
      <c r="G48">
        <f t="shared" si="18"/>
        <v>-1</v>
      </c>
      <c r="H48">
        <f t="shared" si="19"/>
        <v>1</v>
      </c>
      <c r="I48">
        <f t="shared" si="20"/>
        <v>1</v>
      </c>
      <c r="J48">
        <f t="shared" si="20"/>
        <v>1</v>
      </c>
      <c r="K48">
        <f t="shared" si="20"/>
        <v>1</v>
      </c>
      <c r="L48">
        <f t="shared" si="27"/>
        <v>290</v>
      </c>
      <c r="M48">
        <f t="shared" si="14"/>
        <v>-1</v>
      </c>
      <c r="N48">
        <f t="shared" si="14"/>
        <v>-1</v>
      </c>
      <c r="O48">
        <f t="shared" si="14"/>
        <v>1</v>
      </c>
      <c r="P48">
        <f t="shared" si="14"/>
        <v>1</v>
      </c>
      <c r="Q48">
        <f t="shared" si="14"/>
        <v>-1</v>
      </c>
      <c r="R48">
        <f t="shared" si="14"/>
        <v>-1</v>
      </c>
      <c r="S48">
        <f t="shared" si="15"/>
        <v>1</v>
      </c>
      <c r="U48" t="s">
        <v>6</v>
      </c>
      <c r="V48">
        <v>6.6656507563130569</v>
      </c>
      <c r="W48">
        <v>2.8640593691419052</v>
      </c>
      <c r="X48">
        <v>2.3273437792981708</v>
      </c>
      <c r="Y48">
        <v>2.117656499894276E-2</v>
      </c>
      <c r="Z48">
        <v>1.0102086100960816</v>
      </c>
      <c r="AA48">
        <v>12.321092902530033</v>
      </c>
      <c r="AB48">
        <v>1.0102086100960816</v>
      </c>
      <c r="AC48">
        <v>12.321092902530033</v>
      </c>
      <c r="AE48">
        <v>47</v>
      </c>
      <c r="AF48">
        <v>121</v>
      </c>
      <c r="AG48">
        <f t="shared" si="22"/>
        <v>-1.6819999999999999</v>
      </c>
      <c r="AH48">
        <f t="shared" si="22"/>
        <v>0</v>
      </c>
      <c r="AI48">
        <f t="shared" si="22"/>
        <v>0</v>
      </c>
      <c r="AJ48">
        <f t="shared" si="0"/>
        <v>215</v>
      </c>
      <c r="AK48">
        <f t="shared" si="1"/>
        <v>221.7273453928986</v>
      </c>
      <c r="AL48">
        <f t="shared" si="11"/>
        <v>179.44444444444446</v>
      </c>
      <c r="AM48">
        <f t="shared" si="3"/>
        <v>-6.7273453928985987</v>
      </c>
      <c r="AN48">
        <f t="shared" si="4"/>
        <v>45.906432748538009</v>
      </c>
      <c r="AO48">
        <f t="shared" si="5"/>
        <v>-3.1961432077736349</v>
      </c>
    </row>
    <row r="49" spans="1:41" x14ac:dyDescent="0.4">
      <c r="A49">
        <f t="shared" si="26"/>
        <v>6</v>
      </c>
      <c r="B49">
        <f t="shared" si="26"/>
        <v>1</v>
      </c>
      <c r="C49">
        <f t="shared" si="26"/>
        <v>-1</v>
      </c>
      <c r="D49">
        <f t="shared" si="26"/>
        <v>1</v>
      </c>
      <c r="E49">
        <f t="shared" si="25"/>
        <v>-1</v>
      </c>
      <c r="F49">
        <f t="shared" si="25"/>
        <v>-1</v>
      </c>
      <c r="G49">
        <f t="shared" si="18"/>
        <v>1</v>
      </c>
      <c r="H49">
        <f t="shared" si="19"/>
        <v>-1</v>
      </c>
      <c r="I49">
        <f t="shared" si="20"/>
        <v>1</v>
      </c>
      <c r="J49">
        <f t="shared" si="20"/>
        <v>1</v>
      </c>
      <c r="K49">
        <f t="shared" si="20"/>
        <v>1</v>
      </c>
      <c r="L49">
        <f t="shared" si="27"/>
        <v>150</v>
      </c>
      <c r="M49">
        <f t="shared" si="14"/>
        <v>1</v>
      </c>
      <c r="N49">
        <f t="shared" si="14"/>
        <v>-1</v>
      </c>
      <c r="O49">
        <f t="shared" si="14"/>
        <v>1</v>
      </c>
      <c r="P49">
        <f t="shared" si="14"/>
        <v>-1</v>
      </c>
      <c r="Q49">
        <f t="shared" si="14"/>
        <v>-1</v>
      </c>
      <c r="R49">
        <f t="shared" si="14"/>
        <v>1</v>
      </c>
      <c r="S49">
        <f t="shared" si="15"/>
        <v>1</v>
      </c>
      <c r="U49" t="s">
        <v>237</v>
      </c>
      <c r="V49">
        <v>26.111111111111107</v>
      </c>
      <c r="W49">
        <v>3.7422648447662894</v>
      </c>
      <c r="X49">
        <v>6.9773552098079232</v>
      </c>
      <c r="Y49">
        <v>7.1733827490754302E-11</v>
      </c>
      <c r="Z49">
        <v>18.721542810458754</v>
      </c>
      <c r="AA49">
        <v>33.500679411763457</v>
      </c>
      <c r="AB49">
        <v>18.721542810458754</v>
      </c>
      <c r="AC49">
        <v>33.500679411763457</v>
      </c>
      <c r="AE49">
        <v>48</v>
      </c>
      <c r="AF49">
        <v>116</v>
      </c>
      <c r="AG49">
        <f t="shared" si="22"/>
        <v>1.6819999999999999</v>
      </c>
      <c r="AH49">
        <f t="shared" si="22"/>
        <v>0</v>
      </c>
      <c r="AI49">
        <f t="shared" si="22"/>
        <v>0</v>
      </c>
      <c r="AJ49">
        <f t="shared" si="0"/>
        <v>215</v>
      </c>
      <c r="AK49">
        <f t="shared" si="1"/>
        <v>154.00167288269739</v>
      </c>
      <c r="AL49">
        <f t="shared" si="11"/>
        <v>181.11111111111111</v>
      </c>
      <c r="AM49">
        <f t="shared" si="3"/>
        <v>60.998327117302608</v>
      </c>
      <c r="AN49">
        <f t="shared" si="4"/>
        <v>97.953216374269005</v>
      </c>
      <c r="AO49">
        <f t="shared" si="5"/>
        <v>63.560813989200909</v>
      </c>
    </row>
    <row r="50" spans="1:41" x14ac:dyDescent="0.4">
      <c r="A50">
        <f t="shared" si="26"/>
        <v>7</v>
      </c>
      <c r="B50">
        <f t="shared" si="26"/>
        <v>-1</v>
      </c>
      <c r="C50">
        <f t="shared" si="26"/>
        <v>1</v>
      </c>
      <c r="D50">
        <f t="shared" si="26"/>
        <v>1</v>
      </c>
      <c r="E50">
        <f t="shared" si="25"/>
        <v>-1</v>
      </c>
      <c r="F50">
        <f t="shared" si="25"/>
        <v>1</v>
      </c>
      <c r="G50">
        <f t="shared" si="18"/>
        <v>-1</v>
      </c>
      <c r="H50">
        <f t="shared" si="19"/>
        <v>-1</v>
      </c>
      <c r="I50">
        <f t="shared" si="20"/>
        <v>1</v>
      </c>
      <c r="J50">
        <f t="shared" si="20"/>
        <v>1</v>
      </c>
      <c r="K50">
        <f t="shared" si="20"/>
        <v>1</v>
      </c>
      <c r="L50">
        <f t="shared" si="27"/>
        <v>210</v>
      </c>
      <c r="M50">
        <f t="shared" si="14"/>
        <v>-1</v>
      </c>
      <c r="N50">
        <f t="shared" si="14"/>
        <v>1</v>
      </c>
      <c r="O50">
        <f t="shared" si="14"/>
        <v>1</v>
      </c>
      <c r="P50">
        <f t="shared" si="14"/>
        <v>-1</v>
      </c>
      <c r="Q50">
        <f t="shared" si="14"/>
        <v>1</v>
      </c>
      <c r="R50">
        <f t="shared" si="14"/>
        <v>-1</v>
      </c>
      <c r="S50">
        <f t="shared" si="15"/>
        <v>1</v>
      </c>
      <c r="U50" t="s">
        <v>238</v>
      </c>
      <c r="V50">
        <v>12.777777777777773</v>
      </c>
      <c r="W50">
        <v>3.7422648447662867</v>
      </c>
      <c r="X50">
        <v>3.4144504218209</v>
      </c>
      <c r="Y50">
        <v>8.0654007171910408E-4</v>
      </c>
      <c r="Z50">
        <v>5.3882094771254252</v>
      </c>
      <c r="AA50">
        <v>20.167346078430121</v>
      </c>
      <c r="AB50">
        <v>5.3882094771254252</v>
      </c>
      <c r="AC50">
        <v>20.167346078430121</v>
      </c>
      <c r="AE50">
        <v>49</v>
      </c>
      <c r="AF50">
        <v>127</v>
      </c>
      <c r="AG50">
        <f t="shared" si="22"/>
        <v>0</v>
      </c>
      <c r="AH50">
        <f t="shared" si="22"/>
        <v>-1.6819999999999999</v>
      </c>
      <c r="AI50">
        <f t="shared" si="22"/>
        <v>0</v>
      </c>
      <c r="AJ50">
        <f t="shared" si="0"/>
        <v>180</v>
      </c>
      <c r="AK50">
        <f t="shared" si="1"/>
        <v>236.03539671797148</v>
      </c>
      <c r="AL50">
        <f t="shared" si="11"/>
        <v>196.11111111111111</v>
      </c>
      <c r="AM50">
        <f t="shared" si="3"/>
        <v>-56.03539671797148</v>
      </c>
      <c r="AN50">
        <f t="shared" si="4"/>
        <v>3.2163742690058479</v>
      </c>
      <c r="AO50">
        <f t="shared" si="5"/>
        <v>-57.520034946385813</v>
      </c>
    </row>
    <row r="51" spans="1:41" x14ac:dyDescent="0.4">
      <c r="A51">
        <f t="shared" si="26"/>
        <v>8</v>
      </c>
      <c r="B51">
        <f t="shared" si="26"/>
        <v>1</v>
      </c>
      <c r="C51">
        <f t="shared" si="26"/>
        <v>1</v>
      </c>
      <c r="D51">
        <f t="shared" si="26"/>
        <v>1</v>
      </c>
      <c r="E51">
        <f t="shared" si="25"/>
        <v>1</v>
      </c>
      <c r="F51">
        <f t="shared" si="25"/>
        <v>1</v>
      </c>
      <c r="G51">
        <f t="shared" si="18"/>
        <v>1</v>
      </c>
      <c r="H51">
        <f t="shared" si="19"/>
        <v>1</v>
      </c>
      <c r="I51">
        <f t="shared" si="20"/>
        <v>1</v>
      </c>
      <c r="J51">
        <f t="shared" si="20"/>
        <v>1</v>
      </c>
      <c r="K51">
        <f t="shared" si="20"/>
        <v>1</v>
      </c>
      <c r="L51">
        <f t="shared" si="27"/>
        <v>175</v>
      </c>
      <c r="M51">
        <f t="shared" si="14"/>
        <v>1</v>
      </c>
      <c r="N51">
        <f t="shared" si="14"/>
        <v>1</v>
      </c>
      <c r="O51">
        <f t="shared" si="14"/>
        <v>1</v>
      </c>
      <c r="P51">
        <f t="shared" si="14"/>
        <v>1</v>
      </c>
      <c r="Q51">
        <f t="shared" si="14"/>
        <v>1</v>
      </c>
      <c r="R51">
        <f t="shared" si="14"/>
        <v>1</v>
      </c>
      <c r="S51">
        <f t="shared" si="15"/>
        <v>1</v>
      </c>
      <c r="U51" t="s">
        <v>239</v>
      </c>
      <c r="V51">
        <v>-7.4999999999999982</v>
      </c>
      <c r="W51">
        <v>3.7422648447662885</v>
      </c>
      <c r="X51">
        <v>-2.0041339432427017</v>
      </c>
      <c r="Y51">
        <v>4.6711877652608688E-2</v>
      </c>
      <c r="Z51">
        <v>-14.88956830065235</v>
      </c>
      <c r="AA51">
        <v>-0.11043169934764663</v>
      </c>
      <c r="AB51">
        <v>-14.88956830065235</v>
      </c>
      <c r="AC51">
        <v>-0.11043169934764663</v>
      </c>
      <c r="AE51">
        <v>50</v>
      </c>
      <c r="AF51">
        <v>119</v>
      </c>
      <c r="AG51">
        <f t="shared" si="22"/>
        <v>0</v>
      </c>
      <c r="AH51">
        <f t="shared" si="22"/>
        <v>1.6819999999999999</v>
      </c>
      <c r="AI51">
        <f t="shared" si="22"/>
        <v>0</v>
      </c>
      <c r="AJ51">
        <f t="shared" si="0"/>
        <v>205</v>
      </c>
      <c r="AK51">
        <f t="shared" si="1"/>
        <v>205.31737620595396</v>
      </c>
      <c r="AL51">
        <f t="shared" si="11"/>
        <v>214.44444444444446</v>
      </c>
      <c r="AM51">
        <f t="shared" si="3"/>
        <v>-0.31737620595396265</v>
      </c>
      <c r="AN51">
        <f t="shared" si="4"/>
        <v>53.508771929824562</v>
      </c>
      <c r="AO51">
        <f t="shared" si="5"/>
        <v>2.7382699381263547</v>
      </c>
    </row>
    <row r="52" spans="1:41" ht="17.5" thickBot="1" x14ac:dyDescent="0.45">
      <c r="A52">
        <f t="shared" si="26"/>
        <v>9</v>
      </c>
      <c r="B52">
        <f t="shared" si="26"/>
        <v>-1.6819999999999999</v>
      </c>
      <c r="C52">
        <f t="shared" si="26"/>
        <v>0</v>
      </c>
      <c r="D52">
        <f t="shared" si="26"/>
        <v>0</v>
      </c>
      <c r="E52">
        <f t="shared" si="25"/>
        <v>0</v>
      </c>
      <c r="F52">
        <f t="shared" si="25"/>
        <v>0</v>
      </c>
      <c r="G52">
        <f t="shared" si="18"/>
        <v>0</v>
      </c>
      <c r="H52">
        <f t="shared" si="19"/>
        <v>0</v>
      </c>
      <c r="I52">
        <f t="shared" si="20"/>
        <v>2.8291239999999998</v>
      </c>
      <c r="J52">
        <f t="shared" si="20"/>
        <v>0</v>
      </c>
      <c r="K52">
        <f t="shared" si="20"/>
        <v>0</v>
      </c>
      <c r="L52">
        <f t="shared" si="27"/>
        <v>220</v>
      </c>
      <c r="M52">
        <f t="shared" si="14"/>
        <v>-1.6819999999999999</v>
      </c>
      <c r="N52">
        <f t="shared" si="14"/>
        <v>0</v>
      </c>
      <c r="O52">
        <f t="shared" si="14"/>
        <v>0</v>
      </c>
      <c r="P52">
        <f t="shared" si="14"/>
        <v>0</v>
      </c>
      <c r="Q52">
        <f t="shared" si="14"/>
        <v>0</v>
      </c>
      <c r="R52">
        <f t="shared" si="14"/>
        <v>0</v>
      </c>
      <c r="S52">
        <f t="shared" si="15"/>
        <v>2.8291239999999998</v>
      </c>
      <c r="U52" s="27" t="s">
        <v>244</v>
      </c>
      <c r="V52" s="27">
        <v>-11.597892960564733</v>
      </c>
      <c r="W52" s="27">
        <v>2.8099247784514296</v>
      </c>
      <c r="X52" s="27">
        <v>-4.1274745322386952</v>
      </c>
      <c r="Y52" s="27">
        <v>5.8391817681009454E-5</v>
      </c>
      <c r="Z52" s="27">
        <v>-17.14643961115836</v>
      </c>
      <c r="AA52" s="27">
        <v>-6.0493463099711073</v>
      </c>
      <c r="AB52" s="27">
        <v>-17.14643961115836</v>
      </c>
      <c r="AC52" s="27">
        <v>-6.0493463099711073</v>
      </c>
      <c r="AE52" s="89">
        <v>51</v>
      </c>
      <c r="AF52">
        <v>117</v>
      </c>
      <c r="AG52">
        <f t="shared" si="22"/>
        <v>0</v>
      </c>
      <c r="AH52">
        <f t="shared" si="22"/>
        <v>0</v>
      </c>
      <c r="AI52">
        <f t="shared" si="22"/>
        <v>-1.6819999999999999</v>
      </c>
      <c r="AJ52">
        <f t="shared" si="0"/>
        <v>220</v>
      </c>
      <c r="AK52">
        <f t="shared" si="1"/>
        <v>209.46476188984417</v>
      </c>
      <c r="AL52">
        <f t="shared" si="11"/>
        <v>195</v>
      </c>
      <c r="AM52">
        <f t="shared" si="3"/>
        <v>10.535238110155831</v>
      </c>
      <c r="AN52">
        <f t="shared" si="4"/>
        <v>62.865497076023388</v>
      </c>
      <c r="AO52">
        <f t="shared" si="5"/>
        <v>10.207793325601294</v>
      </c>
    </row>
    <row r="53" spans="1:41" x14ac:dyDescent="0.4">
      <c r="A53">
        <f t="shared" si="26"/>
        <v>10</v>
      </c>
      <c r="B53">
        <f t="shared" si="26"/>
        <v>1.6819999999999999</v>
      </c>
      <c r="C53">
        <f t="shared" si="26"/>
        <v>0</v>
      </c>
      <c r="D53">
        <f t="shared" si="26"/>
        <v>0</v>
      </c>
      <c r="E53">
        <f t="shared" si="25"/>
        <v>0</v>
      </c>
      <c r="F53">
        <f t="shared" si="25"/>
        <v>0</v>
      </c>
      <c r="G53">
        <f t="shared" si="18"/>
        <v>0</v>
      </c>
      <c r="H53">
        <f t="shared" si="19"/>
        <v>0</v>
      </c>
      <c r="I53">
        <f t="shared" si="20"/>
        <v>2.8291239999999998</v>
      </c>
      <c r="J53">
        <f t="shared" si="20"/>
        <v>0</v>
      </c>
      <c r="K53">
        <f t="shared" si="20"/>
        <v>0</v>
      </c>
      <c r="L53">
        <f t="shared" si="27"/>
        <v>205</v>
      </c>
      <c r="M53">
        <f t="shared" si="14"/>
        <v>1.6819999999999999</v>
      </c>
      <c r="N53">
        <f t="shared" si="14"/>
        <v>0</v>
      </c>
      <c r="O53">
        <f t="shared" si="14"/>
        <v>0</v>
      </c>
      <c r="P53">
        <f t="shared" si="14"/>
        <v>0</v>
      </c>
      <c r="Q53">
        <f t="shared" si="14"/>
        <v>0</v>
      </c>
      <c r="R53">
        <f t="shared" si="14"/>
        <v>0</v>
      </c>
      <c r="S53">
        <f t="shared" si="15"/>
        <v>2.8291239999999998</v>
      </c>
      <c r="U53"/>
      <c r="AE53" s="89">
        <v>52</v>
      </c>
      <c r="AF53">
        <v>124</v>
      </c>
      <c r="AG53">
        <f t="shared" si="22"/>
        <v>0</v>
      </c>
      <c r="AH53">
        <f t="shared" si="22"/>
        <v>0</v>
      </c>
      <c r="AI53">
        <f t="shared" si="22"/>
        <v>1.6819999999999999</v>
      </c>
      <c r="AJ53">
        <f t="shared" si="0"/>
        <v>210</v>
      </c>
      <c r="AK53">
        <f t="shared" si="1"/>
        <v>231.88801103408127</v>
      </c>
      <c r="AL53">
        <f t="shared" si="11"/>
        <v>226.66666666666666</v>
      </c>
      <c r="AM53">
        <f t="shared" si="3"/>
        <v>-21.888011034081273</v>
      </c>
      <c r="AN53">
        <f t="shared" si="4"/>
        <v>19.5906432748538</v>
      </c>
      <c r="AO53">
        <f t="shared" si="5"/>
        <v>-26.626462750814635</v>
      </c>
    </row>
    <row r="54" spans="1:41" x14ac:dyDescent="0.4">
      <c r="A54">
        <f t="shared" si="26"/>
        <v>11</v>
      </c>
      <c r="B54">
        <f t="shared" si="26"/>
        <v>0</v>
      </c>
      <c r="C54">
        <f t="shared" si="26"/>
        <v>-1.6819999999999999</v>
      </c>
      <c r="D54">
        <f t="shared" si="26"/>
        <v>0</v>
      </c>
      <c r="E54">
        <f t="shared" si="25"/>
        <v>0</v>
      </c>
      <c r="F54">
        <f t="shared" si="25"/>
        <v>0</v>
      </c>
      <c r="G54">
        <f t="shared" si="18"/>
        <v>0</v>
      </c>
      <c r="H54">
        <f t="shared" si="19"/>
        <v>0</v>
      </c>
      <c r="I54">
        <f t="shared" si="20"/>
        <v>0</v>
      </c>
      <c r="J54">
        <f t="shared" si="20"/>
        <v>2.8291239999999998</v>
      </c>
      <c r="K54">
        <f t="shared" si="20"/>
        <v>0</v>
      </c>
      <c r="L54">
        <f t="shared" si="27"/>
        <v>185</v>
      </c>
      <c r="M54">
        <f t="shared" si="14"/>
        <v>0</v>
      </c>
      <c r="N54">
        <f t="shared" si="14"/>
        <v>-1.6819999999999999</v>
      </c>
      <c r="O54">
        <f t="shared" si="14"/>
        <v>0</v>
      </c>
      <c r="P54">
        <f t="shared" si="14"/>
        <v>0</v>
      </c>
      <c r="Q54">
        <f t="shared" si="14"/>
        <v>0</v>
      </c>
      <c r="R54">
        <f t="shared" si="14"/>
        <v>0</v>
      </c>
      <c r="S54">
        <f t="shared" si="15"/>
        <v>0</v>
      </c>
      <c r="U54"/>
      <c r="AE54" s="89">
        <v>53</v>
      </c>
      <c r="AF54">
        <v>131</v>
      </c>
      <c r="AG54">
        <f t="shared" ref="AG54:AI69" si="28">AG35</f>
        <v>0</v>
      </c>
      <c r="AH54">
        <f t="shared" si="28"/>
        <v>0</v>
      </c>
      <c r="AI54">
        <f t="shared" si="28"/>
        <v>0</v>
      </c>
      <c r="AJ54">
        <f t="shared" si="0"/>
        <v>260</v>
      </c>
      <c r="AK54">
        <f t="shared" si="1"/>
        <v>220.67638646196272</v>
      </c>
      <c r="AL54">
        <f t="shared" si="11"/>
        <v>228.33333333333334</v>
      </c>
      <c r="AM54">
        <f t="shared" si="3"/>
        <v>39.323613538037279</v>
      </c>
      <c r="AN54">
        <f t="shared" si="4"/>
        <v>92.10526315789474</v>
      </c>
      <c r="AO54">
        <f t="shared" si="5"/>
        <v>43.909904931395644</v>
      </c>
    </row>
    <row r="55" spans="1:41" x14ac:dyDescent="0.4">
      <c r="A55">
        <f t="shared" si="26"/>
        <v>12</v>
      </c>
      <c r="B55">
        <f t="shared" si="26"/>
        <v>0</v>
      </c>
      <c r="C55">
        <f t="shared" si="26"/>
        <v>1.6819999999999999</v>
      </c>
      <c r="D55">
        <f t="shared" si="26"/>
        <v>0</v>
      </c>
      <c r="E55">
        <f t="shared" si="25"/>
        <v>0</v>
      </c>
      <c r="F55">
        <f t="shared" si="25"/>
        <v>0</v>
      </c>
      <c r="G55">
        <f t="shared" si="18"/>
        <v>0</v>
      </c>
      <c r="H55">
        <f t="shared" si="19"/>
        <v>0</v>
      </c>
      <c r="I55">
        <f t="shared" si="20"/>
        <v>0</v>
      </c>
      <c r="J55">
        <f t="shared" si="20"/>
        <v>2.8291239999999998</v>
      </c>
      <c r="K55">
        <f t="shared" si="20"/>
        <v>0</v>
      </c>
      <c r="L55">
        <f t="shared" si="27"/>
        <v>190</v>
      </c>
      <c r="M55">
        <f t="shared" si="14"/>
        <v>0</v>
      </c>
      <c r="N55">
        <f t="shared" si="14"/>
        <v>1.6819999999999999</v>
      </c>
      <c r="O55">
        <f t="shared" si="14"/>
        <v>0</v>
      </c>
      <c r="P55">
        <f t="shared" si="14"/>
        <v>0</v>
      </c>
      <c r="Q55">
        <f t="shared" si="14"/>
        <v>0</v>
      </c>
      <c r="R55">
        <f t="shared" si="14"/>
        <v>0</v>
      </c>
      <c r="S55">
        <f t="shared" si="15"/>
        <v>0</v>
      </c>
      <c r="U55"/>
      <c r="AE55" s="89">
        <v>54</v>
      </c>
      <c r="AF55">
        <v>138</v>
      </c>
      <c r="AG55">
        <f t="shared" si="28"/>
        <v>0</v>
      </c>
      <c r="AH55">
        <f t="shared" si="28"/>
        <v>0</v>
      </c>
      <c r="AI55">
        <f t="shared" si="28"/>
        <v>0</v>
      </c>
      <c r="AJ55">
        <f t="shared" si="0"/>
        <v>215</v>
      </c>
      <c r="AK55">
        <f t="shared" si="1"/>
        <v>220.67638646196272</v>
      </c>
      <c r="AL55">
        <f t="shared" si="11"/>
        <v>230</v>
      </c>
      <c r="AM55">
        <f t="shared" si="3"/>
        <v>-5.6763864619627213</v>
      </c>
      <c r="AN55">
        <f t="shared" si="4"/>
        <v>46.491228070175438</v>
      </c>
      <c r="AO55">
        <f t="shared" si="5"/>
        <v>-2.7382699381263529</v>
      </c>
    </row>
    <row r="56" spans="1:41" x14ac:dyDescent="0.4">
      <c r="A56">
        <f t="shared" si="26"/>
        <v>13</v>
      </c>
      <c r="B56">
        <f t="shared" si="26"/>
        <v>0</v>
      </c>
      <c r="C56">
        <f t="shared" si="26"/>
        <v>0</v>
      </c>
      <c r="D56">
        <f t="shared" si="26"/>
        <v>-1.6819999999999999</v>
      </c>
      <c r="E56">
        <f t="shared" si="25"/>
        <v>0</v>
      </c>
      <c r="F56">
        <f t="shared" si="25"/>
        <v>0</v>
      </c>
      <c r="G56">
        <f t="shared" si="18"/>
        <v>0</v>
      </c>
      <c r="H56">
        <f t="shared" si="19"/>
        <v>0</v>
      </c>
      <c r="I56">
        <f t="shared" si="20"/>
        <v>0</v>
      </c>
      <c r="J56">
        <f t="shared" si="20"/>
        <v>0</v>
      </c>
      <c r="K56">
        <f t="shared" si="20"/>
        <v>2.8291239999999998</v>
      </c>
      <c r="L56">
        <f t="shared" si="27"/>
        <v>190</v>
      </c>
      <c r="M56">
        <f t="shared" si="14"/>
        <v>0</v>
      </c>
      <c r="N56">
        <f t="shared" si="14"/>
        <v>0</v>
      </c>
      <c r="O56">
        <f t="shared" si="14"/>
        <v>-1.6819999999999999</v>
      </c>
      <c r="P56">
        <f t="shared" si="14"/>
        <v>0</v>
      </c>
      <c r="Q56">
        <f t="shared" si="14"/>
        <v>0</v>
      </c>
      <c r="R56">
        <f t="shared" si="14"/>
        <v>0</v>
      </c>
      <c r="S56">
        <f t="shared" si="15"/>
        <v>0</v>
      </c>
      <c r="U56"/>
      <c r="AE56" s="89">
        <v>55</v>
      </c>
      <c r="AF56">
        <v>147</v>
      </c>
      <c r="AG56">
        <f t="shared" si="28"/>
        <v>0</v>
      </c>
      <c r="AH56">
        <f t="shared" si="28"/>
        <v>0</v>
      </c>
      <c r="AI56">
        <f t="shared" si="28"/>
        <v>0</v>
      </c>
      <c r="AJ56">
        <f t="shared" si="0"/>
        <v>200</v>
      </c>
      <c r="AK56">
        <f t="shared" si="1"/>
        <v>220.67638646196272</v>
      </c>
      <c r="AL56">
        <f t="shared" si="11"/>
        <v>230</v>
      </c>
      <c r="AM56">
        <f t="shared" si="3"/>
        <v>-20.676386461962721</v>
      </c>
      <c r="AN56">
        <f t="shared" si="4"/>
        <v>20.175438596491226</v>
      </c>
      <c r="AO56">
        <f t="shared" si="5"/>
        <v>-25.974642494090372</v>
      </c>
    </row>
    <row r="57" spans="1:41" x14ac:dyDescent="0.4">
      <c r="A57">
        <f t="shared" si="26"/>
        <v>14</v>
      </c>
      <c r="B57">
        <f t="shared" si="26"/>
        <v>0</v>
      </c>
      <c r="C57">
        <f t="shared" si="26"/>
        <v>0</v>
      </c>
      <c r="D57">
        <f t="shared" si="26"/>
        <v>1.6819999999999999</v>
      </c>
      <c r="E57">
        <f t="shared" si="25"/>
        <v>0</v>
      </c>
      <c r="F57">
        <f t="shared" si="25"/>
        <v>0</v>
      </c>
      <c r="G57">
        <f t="shared" si="18"/>
        <v>0</v>
      </c>
      <c r="H57">
        <f t="shared" si="19"/>
        <v>0</v>
      </c>
      <c r="I57">
        <f t="shared" si="20"/>
        <v>0</v>
      </c>
      <c r="J57">
        <f t="shared" si="20"/>
        <v>0</v>
      </c>
      <c r="K57">
        <f t="shared" si="20"/>
        <v>2.8291239999999998</v>
      </c>
      <c r="L57">
        <f t="shared" si="27"/>
        <v>220</v>
      </c>
      <c r="M57">
        <f t="shared" si="14"/>
        <v>0</v>
      </c>
      <c r="N57">
        <f t="shared" si="14"/>
        <v>0</v>
      </c>
      <c r="O57">
        <f t="shared" si="14"/>
        <v>1.6819999999999999</v>
      </c>
      <c r="P57">
        <f t="shared" si="14"/>
        <v>0</v>
      </c>
      <c r="Q57">
        <f t="shared" si="14"/>
        <v>0</v>
      </c>
      <c r="R57">
        <f t="shared" si="14"/>
        <v>0</v>
      </c>
      <c r="S57">
        <f t="shared" si="15"/>
        <v>0</v>
      </c>
      <c r="U57"/>
      <c r="AE57" s="89">
        <v>56</v>
      </c>
      <c r="AF57">
        <v>156</v>
      </c>
      <c r="AG57">
        <f t="shared" si="28"/>
        <v>0</v>
      </c>
      <c r="AH57">
        <f t="shared" si="28"/>
        <v>0</v>
      </c>
      <c r="AI57">
        <f t="shared" si="28"/>
        <v>0</v>
      </c>
      <c r="AJ57">
        <f t="shared" si="0"/>
        <v>185</v>
      </c>
      <c r="AK57">
        <f t="shared" si="1"/>
        <v>220.67638646196272</v>
      </c>
      <c r="AL57">
        <f t="shared" si="11"/>
        <v>213.88888888888889</v>
      </c>
      <c r="AM57">
        <f t="shared" si="3"/>
        <v>-35.676386461962721</v>
      </c>
      <c r="AN57">
        <f t="shared" si="4"/>
        <v>12.573099415204677</v>
      </c>
      <c r="AO57">
        <f t="shared" si="5"/>
        <v>-35.658239833188262</v>
      </c>
    </row>
    <row r="58" spans="1:41" x14ac:dyDescent="0.4">
      <c r="A58">
        <f t="shared" si="26"/>
        <v>15</v>
      </c>
      <c r="B58">
        <f t="shared" si="26"/>
        <v>0</v>
      </c>
      <c r="C58">
        <f t="shared" si="26"/>
        <v>0</v>
      </c>
      <c r="D58">
        <f t="shared" si="26"/>
        <v>0</v>
      </c>
      <c r="E58">
        <f t="shared" si="25"/>
        <v>0</v>
      </c>
      <c r="F58">
        <f t="shared" si="25"/>
        <v>0</v>
      </c>
      <c r="G58">
        <f t="shared" si="18"/>
        <v>0</v>
      </c>
      <c r="H58">
        <f t="shared" si="19"/>
        <v>0</v>
      </c>
      <c r="I58">
        <f t="shared" si="20"/>
        <v>0</v>
      </c>
      <c r="J58">
        <f t="shared" si="20"/>
        <v>0</v>
      </c>
      <c r="K58">
        <f t="shared" si="20"/>
        <v>0</v>
      </c>
      <c r="L58">
        <f t="shared" si="27"/>
        <v>230</v>
      </c>
      <c r="M58">
        <f t="shared" si="14"/>
        <v>0</v>
      </c>
      <c r="N58">
        <f t="shared" si="14"/>
        <v>0</v>
      </c>
      <c r="O58">
        <f t="shared" si="14"/>
        <v>0</v>
      </c>
      <c r="P58">
        <f t="shared" si="14"/>
        <v>0</v>
      </c>
      <c r="Q58">
        <f t="shared" si="14"/>
        <v>0</v>
      </c>
      <c r="R58">
        <f t="shared" si="14"/>
        <v>0</v>
      </c>
      <c r="S58">
        <f t="shared" si="15"/>
        <v>0</v>
      </c>
      <c r="AE58" s="89">
        <v>57</v>
      </c>
      <c r="AF58">
        <v>165</v>
      </c>
      <c r="AG58">
        <f t="shared" si="28"/>
        <v>0</v>
      </c>
      <c r="AH58">
        <f t="shared" si="28"/>
        <v>0</v>
      </c>
      <c r="AI58">
        <f t="shared" si="28"/>
        <v>0</v>
      </c>
      <c r="AJ58">
        <f t="shared" si="0"/>
        <v>205</v>
      </c>
      <c r="AK58">
        <f t="shared" si="1"/>
        <v>220.67638646196272</v>
      </c>
      <c r="AL58">
        <f t="shared" si="11"/>
        <v>223.88888888888889</v>
      </c>
      <c r="AM58">
        <f t="shared" si="3"/>
        <v>-15.676386461962721</v>
      </c>
      <c r="AN58">
        <f t="shared" si="4"/>
        <v>28.947368421052634</v>
      </c>
      <c r="AO58">
        <f t="shared" si="5"/>
        <v>-17.254516342083573</v>
      </c>
    </row>
    <row r="59" spans="1:41" x14ac:dyDescent="0.4">
      <c r="A59" t="str">
        <f t="shared" si="26"/>
        <v>15--1</v>
      </c>
      <c r="B59">
        <f t="shared" si="26"/>
        <v>0</v>
      </c>
      <c r="C59">
        <f t="shared" si="26"/>
        <v>0</v>
      </c>
      <c r="D59">
        <f t="shared" si="26"/>
        <v>0</v>
      </c>
      <c r="E59">
        <f t="shared" si="25"/>
        <v>0</v>
      </c>
      <c r="F59">
        <f t="shared" si="25"/>
        <v>0</v>
      </c>
      <c r="G59">
        <f t="shared" si="18"/>
        <v>0</v>
      </c>
      <c r="H59">
        <f t="shared" si="19"/>
        <v>0</v>
      </c>
      <c r="I59">
        <f t="shared" si="20"/>
        <v>0</v>
      </c>
      <c r="J59">
        <f t="shared" si="20"/>
        <v>0</v>
      </c>
      <c r="K59">
        <f t="shared" si="20"/>
        <v>0</v>
      </c>
      <c r="L59">
        <f t="shared" si="27"/>
        <v>220</v>
      </c>
      <c r="M59">
        <f t="shared" si="14"/>
        <v>0</v>
      </c>
      <c r="N59">
        <f t="shared" si="14"/>
        <v>0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14"/>
        <v>0</v>
      </c>
      <c r="S59">
        <f t="shared" si="15"/>
        <v>0</v>
      </c>
      <c r="AE59" s="89">
        <v>58</v>
      </c>
      <c r="AF59">
        <v>11</v>
      </c>
      <c r="AG59">
        <f t="shared" si="28"/>
        <v>-1</v>
      </c>
      <c r="AH59">
        <f t="shared" si="28"/>
        <v>-1</v>
      </c>
      <c r="AI59">
        <f t="shared" si="28"/>
        <v>-1</v>
      </c>
      <c r="AJ59">
        <f t="shared" si="0"/>
        <v>240</v>
      </c>
      <c r="AK59">
        <f t="shared" si="1"/>
        <v>263.06561184271902</v>
      </c>
      <c r="AL59">
        <f t="shared" si="11"/>
        <v>292.22222222222223</v>
      </c>
      <c r="AM59">
        <f t="shared" si="3"/>
        <v>-23.065611842719022</v>
      </c>
      <c r="AN59">
        <f t="shared" si="4"/>
        <v>19.005847953216374</v>
      </c>
      <c r="AO59">
        <f t="shared" si="5"/>
        <v>-27.290199751342346</v>
      </c>
    </row>
    <row r="60" spans="1:41" x14ac:dyDescent="0.4">
      <c r="A60" t="str">
        <f t="shared" si="26"/>
        <v>15--2</v>
      </c>
      <c r="B60">
        <f t="shared" si="26"/>
        <v>0</v>
      </c>
      <c r="C60">
        <f t="shared" si="26"/>
        <v>0</v>
      </c>
      <c r="D60">
        <f t="shared" si="26"/>
        <v>0</v>
      </c>
      <c r="E60">
        <f t="shared" si="25"/>
        <v>0</v>
      </c>
      <c r="F60">
        <f t="shared" si="25"/>
        <v>0</v>
      </c>
      <c r="G60">
        <f t="shared" si="18"/>
        <v>0</v>
      </c>
      <c r="H60">
        <f t="shared" si="19"/>
        <v>0</v>
      </c>
      <c r="I60">
        <f t="shared" si="20"/>
        <v>0</v>
      </c>
      <c r="J60">
        <f t="shared" si="20"/>
        <v>0</v>
      </c>
      <c r="K60">
        <f t="shared" si="20"/>
        <v>0</v>
      </c>
      <c r="L60">
        <f t="shared" si="27"/>
        <v>245</v>
      </c>
      <c r="M60">
        <f t="shared" si="14"/>
        <v>0</v>
      </c>
      <c r="N60">
        <f t="shared" si="14"/>
        <v>0</v>
      </c>
      <c r="O60">
        <f t="shared" si="14"/>
        <v>0</v>
      </c>
      <c r="P60">
        <f t="shared" si="14"/>
        <v>0</v>
      </c>
      <c r="Q60">
        <f t="shared" si="14"/>
        <v>0</v>
      </c>
      <c r="R60">
        <f t="shared" si="14"/>
        <v>0</v>
      </c>
      <c r="S60">
        <f t="shared" si="15"/>
        <v>0</v>
      </c>
      <c r="AE60" s="89">
        <v>59</v>
      </c>
      <c r="AF60">
        <v>15</v>
      </c>
      <c r="AG60">
        <f t="shared" si="28"/>
        <v>1</v>
      </c>
      <c r="AH60">
        <f t="shared" si="28"/>
        <v>-1</v>
      </c>
      <c r="AI60">
        <f t="shared" si="28"/>
        <v>-1</v>
      </c>
      <c r="AJ60">
        <f t="shared" si="0"/>
        <v>220</v>
      </c>
      <c r="AK60">
        <f t="shared" si="1"/>
        <v>185.57842379992528</v>
      </c>
      <c r="AL60">
        <f t="shared" si="11"/>
        <v>191.66666666666666</v>
      </c>
      <c r="AM60">
        <f t="shared" si="3"/>
        <v>34.421576200074725</v>
      </c>
      <c r="AN60">
        <f t="shared" si="4"/>
        <v>88.011695906432749</v>
      </c>
      <c r="AO60">
        <f t="shared" si="5"/>
        <v>36.552679715229303</v>
      </c>
    </row>
    <row r="61" spans="1:41" x14ac:dyDescent="0.4">
      <c r="A61" t="str">
        <f t="shared" ref="A61:D76" si="29">A42</f>
        <v>15--3</v>
      </c>
      <c r="B61">
        <f t="shared" si="29"/>
        <v>0</v>
      </c>
      <c r="C61">
        <f t="shared" si="29"/>
        <v>0</v>
      </c>
      <c r="D61">
        <f t="shared" si="29"/>
        <v>0</v>
      </c>
      <c r="E61">
        <f t="shared" si="25"/>
        <v>0</v>
      </c>
      <c r="F61">
        <f t="shared" si="25"/>
        <v>0</v>
      </c>
      <c r="G61">
        <f t="shared" si="18"/>
        <v>0</v>
      </c>
      <c r="H61">
        <f t="shared" si="19"/>
        <v>0</v>
      </c>
      <c r="I61">
        <f t="shared" si="20"/>
        <v>0</v>
      </c>
      <c r="J61">
        <f t="shared" si="20"/>
        <v>0</v>
      </c>
      <c r="K61">
        <f t="shared" si="20"/>
        <v>0</v>
      </c>
      <c r="L61">
        <f t="shared" si="27"/>
        <v>245</v>
      </c>
      <c r="M61">
        <f t="shared" si="14"/>
        <v>0</v>
      </c>
      <c r="N61">
        <f t="shared" si="14"/>
        <v>0</v>
      </c>
      <c r="O61">
        <f t="shared" si="14"/>
        <v>0</v>
      </c>
      <c r="P61">
        <f t="shared" si="14"/>
        <v>0</v>
      </c>
      <c r="Q61">
        <f t="shared" si="14"/>
        <v>0</v>
      </c>
      <c r="R61">
        <f t="shared" si="14"/>
        <v>0</v>
      </c>
      <c r="S61">
        <f t="shared" si="15"/>
        <v>0</v>
      </c>
      <c r="AE61" s="89">
        <v>60</v>
      </c>
      <c r="AF61">
        <v>24</v>
      </c>
      <c r="AG61">
        <f t="shared" si="28"/>
        <v>-1</v>
      </c>
      <c r="AH61">
        <f t="shared" si="28"/>
        <v>1</v>
      </c>
      <c r="AI61">
        <f t="shared" si="28"/>
        <v>-1</v>
      </c>
      <c r="AJ61">
        <f t="shared" si="0"/>
        <v>190</v>
      </c>
      <c r="AK61">
        <f t="shared" si="1"/>
        <v>167.02503946802236</v>
      </c>
      <c r="AL61">
        <f t="shared" si="11"/>
        <v>181.66666666666666</v>
      </c>
      <c r="AM61">
        <f t="shared" si="3"/>
        <v>22.974960531977644</v>
      </c>
      <c r="AN61">
        <f t="shared" si="4"/>
        <v>75.146198830409361</v>
      </c>
      <c r="AO61">
        <f t="shared" si="5"/>
        <v>21.11554546808506</v>
      </c>
    </row>
    <row r="62" spans="1:41" x14ac:dyDescent="0.4">
      <c r="A62" t="str">
        <f t="shared" si="29"/>
        <v>15--4</v>
      </c>
      <c r="B62">
        <f t="shared" si="29"/>
        <v>0</v>
      </c>
      <c r="C62">
        <f t="shared" si="29"/>
        <v>0</v>
      </c>
      <c r="D62">
        <f t="shared" si="29"/>
        <v>0</v>
      </c>
      <c r="E62">
        <f t="shared" si="25"/>
        <v>0</v>
      </c>
      <c r="F62">
        <f t="shared" si="25"/>
        <v>0</v>
      </c>
      <c r="G62">
        <f t="shared" si="18"/>
        <v>0</v>
      </c>
      <c r="H62">
        <f t="shared" si="19"/>
        <v>0</v>
      </c>
      <c r="I62">
        <f t="shared" si="20"/>
        <v>0</v>
      </c>
      <c r="J62">
        <f t="shared" si="20"/>
        <v>0</v>
      </c>
      <c r="K62">
        <f t="shared" si="20"/>
        <v>0</v>
      </c>
      <c r="L62">
        <f t="shared" si="27"/>
        <v>230</v>
      </c>
      <c r="M62">
        <f t="shared" si="14"/>
        <v>0</v>
      </c>
      <c r="N62">
        <f t="shared" si="14"/>
        <v>0</v>
      </c>
      <c r="O62">
        <f t="shared" si="14"/>
        <v>0</v>
      </c>
      <c r="P62">
        <f t="shared" si="14"/>
        <v>0</v>
      </c>
      <c r="Q62">
        <f t="shared" si="14"/>
        <v>0</v>
      </c>
      <c r="R62">
        <f t="shared" si="14"/>
        <v>0</v>
      </c>
      <c r="S62">
        <f t="shared" si="15"/>
        <v>0</v>
      </c>
      <c r="AE62" s="89">
        <v>61</v>
      </c>
      <c r="AF62">
        <v>3</v>
      </c>
      <c r="AG62">
        <f t="shared" si="28"/>
        <v>1</v>
      </c>
      <c r="AH62">
        <f t="shared" si="28"/>
        <v>1</v>
      </c>
      <c r="AI62">
        <f t="shared" si="28"/>
        <v>-1</v>
      </c>
      <c r="AJ62">
        <f t="shared" si="0"/>
        <v>160</v>
      </c>
      <c r="AK62">
        <f t="shared" si="1"/>
        <v>193.9822958696731</v>
      </c>
      <c r="AL62">
        <f t="shared" si="11"/>
        <v>173.33333333333334</v>
      </c>
      <c r="AM62">
        <f t="shared" si="3"/>
        <v>-33.982295869673095</v>
      </c>
      <c r="AN62">
        <f t="shared" si="4"/>
        <v>14.327485380116958</v>
      </c>
      <c r="AO62">
        <f t="shared" si="5"/>
        <v>-33.137039081921642</v>
      </c>
    </row>
    <row r="63" spans="1:41" x14ac:dyDescent="0.4">
      <c r="A63">
        <f t="shared" si="29"/>
        <v>1</v>
      </c>
      <c r="B63">
        <f t="shared" si="29"/>
        <v>-1</v>
      </c>
      <c r="C63">
        <f t="shared" si="29"/>
        <v>-1</v>
      </c>
      <c r="D63">
        <f t="shared" si="29"/>
        <v>-1</v>
      </c>
      <c r="E63">
        <f t="shared" si="25"/>
        <v>1</v>
      </c>
      <c r="F63">
        <f t="shared" si="25"/>
        <v>1</v>
      </c>
      <c r="G63">
        <f t="shared" si="18"/>
        <v>1</v>
      </c>
      <c r="H63">
        <f t="shared" si="19"/>
        <v>-1</v>
      </c>
      <c r="I63">
        <f t="shared" si="20"/>
        <v>1</v>
      </c>
      <c r="J63">
        <f t="shared" si="20"/>
        <v>1</v>
      </c>
      <c r="K63">
        <f t="shared" si="20"/>
        <v>1</v>
      </c>
      <c r="L63">
        <f>G3</f>
        <v>285</v>
      </c>
      <c r="M63">
        <f t="shared" si="14"/>
        <v>-1</v>
      </c>
      <c r="N63">
        <f t="shared" si="14"/>
        <v>-1</v>
      </c>
      <c r="O63">
        <f t="shared" si="14"/>
        <v>-1</v>
      </c>
      <c r="P63">
        <f t="shared" si="14"/>
        <v>1</v>
      </c>
      <c r="Q63">
        <f t="shared" si="14"/>
        <v>1</v>
      </c>
      <c r="R63">
        <f t="shared" si="14"/>
        <v>1</v>
      </c>
      <c r="S63">
        <f t="shared" si="15"/>
        <v>1</v>
      </c>
      <c r="AE63" s="89">
        <v>62</v>
      </c>
      <c r="AF63">
        <v>13</v>
      </c>
      <c r="AG63">
        <f t="shared" si="28"/>
        <v>-1</v>
      </c>
      <c r="AH63">
        <f t="shared" si="28"/>
        <v>-1</v>
      </c>
      <c r="AI63">
        <f t="shared" si="28"/>
        <v>1</v>
      </c>
      <c r="AJ63">
        <f t="shared" si="0"/>
        <v>230</v>
      </c>
      <c r="AK63">
        <f t="shared" si="1"/>
        <v>265.84135779978959</v>
      </c>
      <c r="AL63">
        <f t="shared" si="11"/>
        <v>297.22222222222223</v>
      </c>
      <c r="AM63">
        <f t="shared" si="3"/>
        <v>-35.841357799789591</v>
      </c>
      <c r="AN63">
        <f t="shared" si="4"/>
        <v>11.988304093567251</v>
      </c>
      <c r="AO63">
        <f t="shared" si="5"/>
        <v>-36.552679715229303</v>
      </c>
    </row>
    <row r="64" spans="1:41" x14ac:dyDescent="0.4">
      <c r="A64">
        <f t="shared" si="29"/>
        <v>2</v>
      </c>
      <c r="B64">
        <f t="shared" si="29"/>
        <v>1</v>
      </c>
      <c r="C64">
        <f t="shared" si="29"/>
        <v>-1</v>
      </c>
      <c r="D64">
        <f t="shared" si="29"/>
        <v>-1</v>
      </c>
      <c r="E64">
        <f t="shared" si="25"/>
        <v>-1</v>
      </c>
      <c r="F64">
        <f t="shared" si="25"/>
        <v>1</v>
      </c>
      <c r="G64">
        <f t="shared" si="18"/>
        <v>-1</v>
      </c>
      <c r="H64">
        <f t="shared" si="19"/>
        <v>1</v>
      </c>
      <c r="I64">
        <f t="shared" si="20"/>
        <v>1</v>
      </c>
      <c r="J64">
        <f t="shared" si="20"/>
        <v>1</v>
      </c>
      <c r="K64">
        <f t="shared" si="20"/>
        <v>1</v>
      </c>
      <c r="L64">
        <f t="shared" ref="L64:L81" si="30">G4</f>
        <v>230</v>
      </c>
      <c r="M64">
        <f t="shared" si="14"/>
        <v>1</v>
      </c>
      <c r="N64">
        <f t="shared" si="14"/>
        <v>-1</v>
      </c>
      <c r="O64">
        <f t="shared" si="14"/>
        <v>-1</v>
      </c>
      <c r="P64">
        <f t="shared" si="14"/>
        <v>-1</v>
      </c>
      <c r="Q64">
        <f t="shared" si="14"/>
        <v>1</v>
      </c>
      <c r="R64">
        <f t="shared" si="14"/>
        <v>-1</v>
      </c>
      <c r="S64">
        <f t="shared" si="15"/>
        <v>1</v>
      </c>
      <c r="AE64" s="89">
        <v>63</v>
      </c>
      <c r="AF64">
        <v>6</v>
      </c>
      <c r="AG64">
        <f t="shared" si="28"/>
        <v>1</v>
      </c>
      <c r="AH64">
        <f t="shared" si="28"/>
        <v>-1</v>
      </c>
      <c r="AI64">
        <f t="shared" si="28"/>
        <v>1</v>
      </c>
      <c r="AJ64">
        <f t="shared" si="0"/>
        <v>200</v>
      </c>
      <c r="AK64">
        <f t="shared" si="1"/>
        <v>158.35416975699584</v>
      </c>
      <c r="AL64">
        <f t="shared" si="11"/>
        <v>154.44444444444446</v>
      </c>
      <c r="AM64">
        <f t="shared" si="3"/>
        <v>41.645830243004156</v>
      </c>
      <c r="AN64">
        <f t="shared" si="4"/>
        <v>94.444444444444443</v>
      </c>
      <c r="AO64">
        <f t="shared" si="5"/>
        <v>49.538806231740104</v>
      </c>
    </row>
    <row r="65" spans="1:41" x14ac:dyDescent="0.4">
      <c r="A65">
        <f t="shared" si="29"/>
        <v>3</v>
      </c>
      <c r="B65">
        <f t="shared" si="29"/>
        <v>-1</v>
      </c>
      <c r="C65">
        <f t="shared" si="29"/>
        <v>1</v>
      </c>
      <c r="D65">
        <f t="shared" si="29"/>
        <v>-1</v>
      </c>
      <c r="E65">
        <f t="shared" si="25"/>
        <v>-1</v>
      </c>
      <c r="F65">
        <f t="shared" si="25"/>
        <v>-1</v>
      </c>
      <c r="G65">
        <f t="shared" si="18"/>
        <v>1</v>
      </c>
      <c r="H65">
        <f t="shared" si="19"/>
        <v>1</v>
      </c>
      <c r="I65">
        <f t="shared" si="20"/>
        <v>1</v>
      </c>
      <c r="J65">
        <f t="shared" si="20"/>
        <v>1</v>
      </c>
      <c r="K65">
        <f t="shared" si="20"/>
        <v>1</v>
      </c>
      <c r="L65">
        <f t="shared" si="30"/>
        <v>160</v>
      </c>
      <c r="M65">
        <f t="shared" si="14"/>
        <v>-1</v>
      </c>
      <c r="N65">
        <f t="shared" si="14"/>
        <v>1</v>
      </c>
      <c r="O65">
        <f t="shared" si="14"/>
        <v>-1</v>
      </c>
      <c r="P65">
        <f t="shared" si="14"/>
        <v>-1</v>
      </c>
      <c r="Q65">
        <f t="shared" si="14"/>
        <v>-1</v>
      </c>
      <c r="R65">
        <f t="shared" si="14"/>
        <v>1</v>
      </c>
      <c r="S65">
        <f t="shared" si="15"/>
        <v>1</v>
      </c>
      <c r="AE65" s="89">
        <v>64</v>
      </c>
      <c r="AF65">
        <v>14</v>
      </c>
      <c r="AG65">
        <f t="shared" si="28"/>
        <v>-1</v>
      </c>
      <c r="AH65">
        <f t="shared" si="28"/>
        <v>1</v>
      </c>
      <c r="AI65">
        <f t="shared" si="28"/>
        <v>1</v>
      </c>
      <c r="AJ65">
        <f t="shared" si="0"/>
        <v>230</v>
      </c>
      <c r="AK65">
        <f t="shared" si="1"/>
        <v>220.91189653620401</v>
      </c>
      <c r="AL65">
        <f t="shared" si="11"/>
        <v>225.55555555555554</v>
      </c>
      <c r="AM65">
        <f t="shared" si="3"/>
        <v>9.0881034637959885</v>
      </c>
      <c r="AN65">
        <f t="shared" si="4"/>
        <v>58.771929824561411</v>
      </c>
      <c r="AO65">
        <f t="shared" si="5"/>
        <v>6.8928787798025661</v>
      </c>
    </row>
    <row r="66" spans="1:41" x14ac:dyDescent="0.4">
      <c r="A66">
        <f t="shared" si="29"/>
        <v>4</v>
      </c>
      <c r="B66">
        <f t="shared" si="29"/>
        <v>1</v>
      </c>
      <c r="C66">
        <f t="shared" si="29"/>
        <v>1</v>
      </c>
      <c r="D66">
        <f t="shared" si="29"/>
        <v>-1</v>
      </c>
      <c r="E66">
        <f t="shared" si="25"/>
        <v>1</v>
      </c>
      <c r="F66">
        <f t="shared" si="25"/>
        <v>-1</v>
      </c>
      <c r="G66">
        <f t="shared" si="18"/>
        <v>-1</v>
      </c>
      <c r="H66">
        <f t="shared" si="19"/>
        <v>-1</v>
      </c>
      <c r="I66">
        <f t="shared" si="20"/>
        <v>1</v>
      </c>
      <c r="J66">
        <f t="shared" si="20"/>
        <v>1</v>
      </c>
      <c r="K66">
        <f t="shared" si="20"/>
        <v>1</v>
      </c>
      <c r="L66">
        <f t="shared" si="30"/>
        <v>160</v>
      </c>
      <c r="M66">
        <f t="shared" si="14"/>
        <v>1</v>
      </c>
      <c r="N66">
        <f t="shared" si="14"/>
        <v>1</v>
      </c>
      <c r="O66">
        <f t="shared" si="14"/>
        <v>-1</v>
      </c>
      <c r="P66">
        <f t="shared" si="14"/>
        <v>1</v>
      </c>
      <c r="Q66">
        <f t="shared" si="14"/>
        <v>-1</v>
      </c>
      <c r="R66">
        <f t="shared" si="14"/>
        <v>-1</v>
      </c>
      <c r="S66">
        <f t="shared" si="15"/>
        <v>1</v>
      </c>
      <c r="AE66" s="89">
        <v>65</v>
      </c>
      <c r="AF66">
        <v>5</v>
      </c>
      <c r="AG66">
        <f t="shared" si="28"/>
        <v>1</v>
      </c>
      <c r="AH66">
        <f t="shared" si="28"/>
        <v>1</v>
      </c>
      <c r="AI66">
        <f t="shared" si="28"/>
        <v>1</v>
      </c>
      <c r="AJ66">
        <f t="shared" si="0"/>
        <v>200</v>
      </c>
      <c r="AK66">
        <f t="shared" si="1"/>
        <v>217.86915293785475</v>
      </c>
      <c r="AL66">
        <f t="shared" si="11"/>
        <v>199.44444444444446</v>
      </c>
      <c r="AM66">
        <f t="shared" si="3"/>
        <v>-17.86915293785475</v>
      </c>
      <c r="AN66">
        <f t="shared" si="4"/>
        <v>26.608187134502927</v>
      </c>
      <c r="AO66">
        <f t="shared" si="5"/>
        <v>-19.424332147793837</v>
      </c>
    </row>
    <row r="67" spans="1:41" x14ac:dyDescent="0.4">
      <c r="A67">
        <f t="shared" si="29"/>
        <v>5</v>
      </c>
      <c r="B67">
        <f t="shared" si="29"/>
        <v>-1</v>
      </c>
      <c r="C67">
        <f t="shared" si="29"/>
        <v>-1</v>
      </c>
      <c r="D67">
        <f t="shared" si="29"/>
        <v>1</v>
      </c>
      <c r="E67">
        <f t="shared" si="25"/>
        <v>1</v>
      </c>
      <c r="F67">
        <f t="shared" si="25"/>
        <v>-1</v>
      </c>
      <c r="G67">
        <f t="shared" si="18"/>
        <v>-1</v>
      </c>
      <c r="H67">
        <f t="shared" si="19"/>
        <v>1</v>
      </c>
      <c r="I67">
        <f t="shared" si="20"/>
        <v>1</v>
      </c>
      <c r="J67">
        <f t="shared" si="20"/>
        <v>1</v>
      </c>
      <c r="K67">
        <f t="shared" si="20"/>
        <v>1</v>
      </c>
      <c r="L67">
        <f t="shared" si="30"/>
        <v>345</v>
      </c>
      <c r="M67">
        <f t="shared" si="14"/>
        <v>-1</v>
      </c>
      <c r="N67">
        <f t="shared" si="14"/>
        <v>-1</v>
      </c>
      <c r="O67">
        <f t="shared" si="14"/>
        <v>1</v>
      </c>
      <c r="P67">
        <f t="shared" si="14"/>
        <v>1</v>
      </c>
      <c r="Q67">
        <f t="shared" si="14"/>
        <v>-1</v>
      </c>
      <c r="R67">
        <f t="shared" si="14"/>
        <v>-1</v>
      </c>
      <c r="S67">
        <f t="shared" si="15"/>
        <v>1</v>
      </c>
      <c r="AE67" s="89">
        <v>66</v>
      </c>
      <c r="AF67">
        <v>31</v>
      </c>
      <c r="AG67">
        <f t="shared" si="28"/>
        <v>-1.6819999999999999</v>
      </c>
      <c r="AH67">
        <f t="shared" si="28"/>
        <v>0</v>
      </c>
      <c r="AI67">
        <f t="shared" si="28"/>
        <v>0</v>
      </c>
      <c r="AJ67">
        <f t="shared" ref="AJ67:AJ130" si="31">L90</f>
        <v>145</v>
      </c>
      <c r="AK67">
        <f t="shared" ref="AK67:AK130" si="32">$V$45+$V$46*AG67+$V$47*AH67+$V$48*AI67+$V$49*AG67*AH67+$V$50*AH67*AI67+$V$51*AG67*AI67+$V$52*AG67^2</f>
        <v>221.7273453928986</v>
      </c>
      <c r="AL67">
        <f t="shared" si="11"/>
        <v>179.44444444444446</v>
      </c>
      <c r="AM67">
        <f t="shared" ref="AM67:AM130" si="33">AJ67-AK67</f>
        <v>-76.727345392898599</v>
      </c>
      <c r="AN67">
        <f t="shared" ref="AN67:AN130" si="34">(_xlfn.RANK.EQ(AM67,$AM$2:$AM$172,1)-0.5)/$Q$4*100</f>
        <v>0.29239766081871343</v>
      </c>
      <c r="AO67">
        <f t="shared" ref="AO67:AO130" si="35">_xlfn.NORM.INV(AN67/100,$AM$173,$AM$174)</f>
        <v>-85.699602537761649</v>
      </c>
    </row>
    <row r="68" spans="1:41" x14ac:dyDescent="0.4">
      <c r="A68">
        <f t="shared" si="29"/>
        <v>6</v>
      </c>
      <c r="B68">
        <f t="shared" si="29"/>
        <v>1</v>
      </c>
      <c r="C68">
        <f t="shared" si="29"/>
        <v>-1</v>
      </c>
      <c r="D68">
        <f t="shared" si="29"/>
        <v>1</v>
      </c>
      <c r="E68">
        <f t="shared" si="25"/>
        <v>-1</v>
      </c>
      <c r="F68">
        <f t="shared" si="25"/>
        <v>-1</v>
      </c>
      <c r="G68">
        <f t="shared" si="18"/>
        <v>1</v>
      </c>
      <c r="H68">
        <f t="shared" si="19"/>
        <v>-1</v>
      </c>
      <c r="I68">
        <f t="shared" si="20"/>
        <v>1</v>
      </c>
      <c r="J68">
        <f t="shared" si="20"/>
        <v>1</v>
      </c>
      <c r="K68">
        <f t="shared" si="20"/>
        <v>1</v>
      </c>
      <c r="L68">
        <f t="shared" si="30"/>
        <v>145</v>
      </c>
      <c r="M68">
        <f t="shared" si="14"/>
        <v>1</v>
      </c>
      <c r="N68">
        <f t="shared" si="14"/>
        <v>-1</v>
      </c>
      <c r="O68">
        <f t="shared" si="14"/>
        <v>1</v>
      </c>
      <c r="P68">
        <f t="shared" si="14"/>
        <v>-1</v>
      </c>
      <c r="Q68">
        <f t="shared" si="14"/>
        <v>-1</v>
      </c>
      <c r="R68">
        <f t="shared" si="14"/>
        <v>1</v>
      </c>
      <c r="S68">
        <f t="shared" si="15"/>
        <v>1</v>
      </c>
      <c r="AE68" s="89">
        <v>67</v>
      </c>
      <c r="AF68">
        <v>38</v>
      </c>
      <c r="AG68">
        <f t="shared" si="28"/>
        <v>1.6819999999999999</v>
      </c>
      <c r="AH68">
        <f t="shared" si="28"/>
        <v>0</v>
      </c>
      <c r="AI68">
        <f t="shared" si="28"/>
        <v>0</v>
      </c>
      <c r="AJ68">
        <f t="shared" si="31"/>
        <v>170</v>
      </c>
      <c r="AK68">
        <f t="shared" si="32"/>
        <v>154.00167288269739</v>
      </c>
      <c r="AL68">
        <f t="shared" si="11"/>
        <v>181.11111111111111</v>
      </c>
      <c r="AM68">
        <f t="shared" si="33"/>
        <v>15.998327117302608</v>
      </c>
      <c r="AN68">
        <f t="shared" si="34"/>
        <v>69.883040935672511</v>
      </c>
      <c r="AO68">
        <f t="shared" si="35"/>
        <v>16.200963599381751</v>
      </c>
    </row>
    <row r="69" spans="1:41" x14ac:dyDescent="0.4">
      <c r="A69">
        <f t="shared" si="29"/>
        <v>7</v>
      </c>
      <c r="B69">
        <f t="shared" si="29"/>
        <v>-1</v>
      </c>
      <c r="C69">
        <f t="shared" si="29"/>
        <v>1</v>
      </c>
      <c r="D69">
        <f t="shared" si="29"/>
        <v>1</v>
      </c>
      <c r="E69">
        <f t="shared" si="25"/>
        <v>-1</v>
      </c>
      <c r="F69">
        <f t="shared" si="25"/>
        <v>1</v>
      </c>
      <c r="G69">
        <f t="shared" si="18"/>
        <v>-1</v>
      </c>
      <c r="H69">
        <f t="shared" si="19"/>
        <v>-1</v>
      </c>
      <c r="I69">
        <f t="shared" si="20"/>
        <v>1</v>
      </c>
      <c r="J69">
        <f t="shared" si="20"/>
        <v>1</v>
      </c>
      <c r="K69">
        <f t="shared" si="20"/>
        <v>1</v>
      </c>
      <c r="L69">
        <f t="shared" si="30"/>
        <v>230</v>
      </c>
      <c r="M69">
        <f t="shared" si="14"/>
        <v>-1</v>
      </c>
      <c r="N69">
        <f t="shared" si="14"/>
        <v>1</v>
      </c>
      <c r="O69">
        <f t="shared" si="14"/>
        <v>1</v>
      </c>
      <c r="P69">
        <f t="shared" si="14"/>
        <v>-1</v>
      </c>
      <c r="Q69">
        <f t="shared" si="14"/>
        <v>1</v>
      </c>
      <c r="R69">
        <f t="shared" si="14"/>
        <v>-1</v>
      </c>
      <c r="S69">
        <f t="shared" si="15"/>
        <v>1</v>
      </c>
      <c r="AE69" s="89">
        <v>68</v>
      </c>
      <c r="AF69">
        <v>36</v>
      </c>
      <c r="AG69">
        <f t="shared" si="28"/>
        <v>0</v>
      </c>
      <c r="AH69">
        <f t="shared" si="28"/>
        <v>-1.6819999999999999</v>
      </c>
      <c r="AI69">
        <f t="shared" si="28"/>
        <v>0</v>
      </c>
      <c r="AJ69">
        <f t="shared" si="31"/>
        <v>175</v>
      </c>
      <c r="AK69">
        <f t="shared" si="32"/>
        <v>236.03539671797148</v>
      </c>
      <c r="AL69">
        <f t="shared" si="11"/>
        <v>196.11111111111111</v>
      </c>
      <c r="AM69">
        <f t="shared" si="33"/>
        <v>-61.03539671797148</v>
      </c>
      <c r="AN69">
        <f t="shared" si="34"/>
        <v>2.0467836257309941</v>
      </c>
      <c r="AO69">
        <f t="shared" si="35"/>
        <v>-63.560813989200923</v>
      </c>
    </row>
    <row r="70" spans="1:41" x14ac:dyDescent="0.4">
      <c r="A70">
        <f t="shared" si="29"/>
        <v>8</v>
      </c>
      <c r="B70">
        <f t="shared" si="29"/>
        <v>1</v>
      </c>
      <c r="C70">
        <f t="shared" si="29"/>
        <v>1</v>
      </c>
      <c r="D70">
        <f t="shared" si="29"/>
        <v>1</v>
      </c>
      <c r="E70">
        <f t="shared" si="25"/>
        <v>1</v>
      </c>
      <c r="F70">
        <f t="shared" si="25"/>
        <v>1</v>
      </c>
      <c r="G70">
        <f t="shared" si="18"/>
        <v>1</v>
      </c>
      <c r="H70">
        <f t="shared" si="19"/>
        <v>1</v>
      </c>
      <c r="I70">
        <f t="shared" si="20"/>
        <v>1</v>
      </c>
      <c r="J70">
        <f t="shared" si="20"/>
        <v>1</v>
      </c>
      <c r="K70">
        <f t="shared" si="20"/>
        <v>1</v>
      </c>
      <c r="L70">
        <f t="shared" si="30"/>
        <v>205</v>
      </c>
      <c r="M70">
        <f t="shared" si="14"/>
        <v>1</v>
      </c>
      <c r="N70">
        <f t="shared" si="14"/>
        <v>1</v>
      </c>
      <c r="O70">
        <f t="shared" si="14"/>
        <v>1</v>
      </c>
      <c r="P70">
        <f t="shared" si="14"/>
        <v>1</v>
      </c>
      <c r="Q70">
        <f t="shared" si="14"/>
        <v>1</v>
      </c>
      <c r="R70">
        <f t="shared" si="14"/>
        <v>1</v>
      </c>
      <c r="S70">
        <f t="shared" si="15"/>
        <v>1</v>
      </c>
      <c r="AE70" s="89">
        <v>69</v>
      </c>
      <c r="AF70">
        <v>34</v>
      </c>
      <c r="AG70">
        <f t="shared" ref="AG70:AI85" si="36">AG51</f>
        <v>0</v>
      </c>
      <c r="AH70">
        <f t="shared" si="36"/>
        <v>1.6819999999999999</v>
      </c>
      <c r="AI70">
        <f t="shared" si="36"/>
        <v>0</v>
      </c>
      <c r="AJ70">
        <f t="shared" si="31"/>
        <v>225</v>
      </c>
      <c r="AK70">
        <f t="shared" si="32"/>
        <v>205.31737620595396</v>
      </c>
      <c r="AL70">
        <f t="shared" si="11"/>
        <v>214.44444444444446</v>
      </c>
      <c r="AM70">
        <f t="shared" si="33"/>
        <v>19.682623794046037</v>
      </c>
      <c r="AN70">
        <f t="shared" si="34"/>
        <v>73.391812865497073</v>
      </c>
      <c r="AO70">
        <f t="shared" si="35"/>
        <v>19.424332147793837</v>
      </c>
    </row>
    <row r="71" spans="1:41" x14ac:dyDescent="0.4">
      <c r="A71">
        <f t="shared" si="29"/>
        <v>9</v>
      </c>
      <c r="B71">
        <f t="shared" si="29"/>
        <v>-1.6819999999999999</v>
      </c>
      <c r="C71">
        <f t="shared" si="29"/>
        <v>0</v>
      </c>
      <c r="D71">
        <f t="shared" si="29"/>
        <v>0</v>
      </c>
      <c r="E71">
        <f t="shared" si="25"/>
        <v>0</v>
      </c>
      <c r="F71">
        <f t="shared" si="25"/>
        <v>0</v>
      </c>
      <c r="G71">
        <f t="shared" si="18"/>
        <v>0</v>
      </c>
      <c r="H71">
        <f t="shared" si="19"/>
        <v>0</v>
      </c>
      <c r="I71">
        <f t="shared" si="20"/>
        <v>2.8291239999999998</v>
      </c>
      <c r="J71">
        <f t="shared" si="20"/>
        <v>0</v>
      </c>
      <c r="K71">
        <f t="shared" si="20"/>
        <v>0</v>
      </c>
      <c r="L71">
        <f t="shared" si="30"/>
        <v>215</v>
      </c>
      <c r="M71">
        <f t="shared" si="14"/>
        <v>-1.6819999999999999</v>
      </c>
      <c r="N71">
        <f t="shared" si="14"/>
        <v>0</v>
      </c>
      <c r="O71">
        <f t="shared" si="14"/>
        <v>0</v>
      </c>
      <c r="P71">
        <f t="shared" si="14"/>
        <v>0</v>
      </c>
      <c r="Q71">
        <f t="shared" si="14"/>
        <v>0</v>
      </c>
      <c r="R71">
        <f t="shared" si="14"/>
        <v>0</v>
      </c>
      <c r="S71">
        <f t="shared" si="15"/>
        <v>2.8291239999999998</v>
      </c>
      <c r="AE71" s="89">
        <v>70</v>
      </c>
      <c r="AF71">
        <v>28</v>
      </c>
      <c r="AG71">
        <f t="shared" si="36"/>
        <v>0</v>
      </c>
      <c r="AH71">
        <f t="shared" si="36"/>
        <v>0</v>
      </c>
      <c r="AI71">
        <f t="shared" si="36"/>
        <v>-1.6819999999999999</v>
      </c>
      <c r="AJ71">
        <f t="shared" si="31"/>
        <v>210</v>
      </c>
      <c r="AK71">
        <f t="shared" si="32"/>
        <v>209.46476188984417</v>
      </c>
      <c r="AL71">
        <f t="shared" si="11"/>
        <v>195</v>
      </c>
      <c r="AM71">
        <f t="shared" si="33"/>
        <v>0.53523811015583078</v>
      </c>
      <c r="AN71">
        <f t="shared" si="34"/>
        <v>54.093567251461991</v>
      </c>
      <c r="AO71">
        <f t="shared" si="35"/>
        <v>3.1961432077736367</v>
      </c>
    </row>
    <row r="72" spans="1:41" x14ac:dyDescent="0.4">
      <c r="A72">
        <f t="shared" si="29"/>
        <v>10</v>
      </c>
      <c r="B72">
        <f t="shared" si="29"/>
        <v>1.6819999999999999</v>
      </c>
      <c r="C72">
        <f t="shared" si="29"/>
        <v>0</v>
      </c>
      <c r="D72">
        <f t="shared" si="29"/>
        <v>0</v>
      </c>
      <c r="E72">
        <f t="shared" si="25"/>
        <v>0</v>
      </c>
      <c r="F72">
        <f t="shared" si="25"/>
        <v>0</v>
      </c>
      <c r="G72">
        <f t="shared" si="18"/>
        <v>0</v>
      </c>
      <c r="H72">
        <f t="shared" si="19"/>
        <v>0</v>
      </c>
      <c r="I72">
        <f t="shared" si="20"/>
        <v>2.8291239999999998</v>
      </c>
      <c r="J72">
        <f t="shared" si="20"/>
        <v>0</v>
      </c>
      <c r="K72">
        <f t="shared" si="20"/>
        <v>0</v>
      </c>
      <c r="L72">
        <f t="shared" si="30"/>
        <v>215</v>
      </c>
      <c r="M72">
        <f t="shared" si="14"/>
        <v>1.6819999999999999</v>
      </c>
      <c r="N72">
        <f t="shared" si="14"/>
        <v>0</v>
      </c>
      <c r="O72">
        <f t="shared" si="14"/>
        <v>0</v>
      </c>
      <c r="P72">
        <f t="shared" si="14"/>
        <v>0</v>
      </c>
      <c r="Q72">
        <f t="shared" si="14"/>
        <v>0</v>
      </c>
      <c r="R72">
        <f t="shared" si="14"/>
        <v>0</v>
      </c>
      <c r="S72">
        <f t="shared" si="15"/>
        <v>2.8291239999999998</v>
      </c>
      <c r="AE72" s="89">
        <v>71</v>
      </c>
      <c r="AF72">
        <v>39</v>
      </c>
      <c r="AG72">
        <f t="shared" si="36"/>
        <v>0</v>
      </c>
      <c r="AH72">
        <f t="shared" si="36"/>
        <v>0</v>
      </c>
      <c r="AI72">
        <f t="shared" si="36"/>
        <v>1.6819999999999999</v>
      </c>
      <c r="AJ72">
        <f t="shared" si="31"/>
        <v>230</v>
      </c>
      <c r="AK72">
        <f t="shared" si="32"/>
        <v>231.88801103408127</v>
      </c>
      <c r="AL72">
        <f t="shared" si="11"/>
        <v>226.66666666666666</v>
      </c>
      <c r="AM72">
        <f t="shared" si="33"/>
        <v>-1.8880110340812735</v>
      </c>
      <c r="AN72">
        <f t="shared" si="34"/>
        <v>49.415204678362571</v>
      </c>
      <c r="AO72">
        <f t="shared" si="35"/>
        <v>-0.4558054224860269</v>
      </c>
    </row>
    <row r="73" spans="1:41" x14ac:dyDescent="0.4">
      <c r="A73">
        <f t="shared" si="29"/>
        <v>11</v>
      </c>
      <c r="B73">
        <f t="shared" si="29"/>
        <v>0</v>
      </c>
      <c r="C73">
        <f t="shared" si="29"/>
        <v>-1.6819999999999999</v>
      </c>
      <c r="D73">
        <f t="shared" si="29"/>
        <v>0</v>
      </c>
      <c r="E73">
        <f t="shared" si="25"/>
        <v>0</v>
      </c>
      <c r="F73">
        <f t="shared" si="25"/>
        <v>0</v>
      </c>
      <c r="G73">
        <f t="shared" si="18"/>
        <v>0</v>
      </c>
      <c r="H73">
        <f t="shared" si="19"/>
        <v>0</v>
      </c>
      <c r="I73">
        <f t="shared" si="20"/>
        <v>0</v>
      </c>
      <c r="J73">
        <f t="shared" si="20"/>
        <v>2.8291239999999998</v>
      </c>
      <c r="K73">
        <f t="shared" si="20"/>
        <v>0</v>
      </c>
      <c r="L73">
        <f t="shared" si="30"/>
        <v>180</v>
      </c>
      <c r="M73">
        <f t="shared" si="14"/>
        <v>0</v>
      </c>
      <c r="N73">
        <f t="shared" si="14"/>
        <v>-1.6819999999999999</v>
      </c>
      <c r="O73">
        <f t="shared" si="14"/>
        <v>0</v>
      </c>
      <c r="P73">
        <f t="shared" si="14"/>
        <v>0</v>
      </c>
      <c r="Q73">
        <f t="shared" si="14"/>
        <v>0</v>
      </c>
      <c r="R73">
        <f t="shared" si="14"/>
        <v>0</v>
      </c>
      <c r="S73">
        <f t="shared" si="15"/>
        <v>0</v>
      </c>
      <c r="AE73" s="89">
        <v>72</v>
      </c>
      <c r="AF73">
        <v>40</v>
      </c>
      <c r="AG73">
        <f t="shared" si="36"/>
        <v>0</v>
      </c>
      <c r="AH73">
        <f t="shared" si="36"/>
        <v>0</v>
      </c>
      <c r="AI73">
        <f t="shared" si="36"/>
        <v>0</v>
      </c>
      <c r="AJ73">
        <f t="shared" si="31"/>
        <v>210</v>
      </c>
      <c r="AK73">
        <f t="shared" si="32"/>
        <v>220.67638646196272</v>
      </c>
      <c r="AL73">
        <f t="shared" si="11"/>
        <v>228.33333333333334</v>
      </c>
      <c r="AM73">
        <f t="shared" si="33"/>
        <v>-10.676386461962721</v>
      </c>
      <c r="AN73">
        <f t="shared" si="34"/>
        <v>39.473684210526315</v>
      </c>
      <c r="AO73">
        <f t="shared" si="35"/>
        <v>-8.3017913759398674</v>
      </c>
    </row>
    <row r="74" spans="1:41" x14ac:dyDescent="0.4">
      <c r="A74">
        <f t="shared" si="29"/>
        <v>12</v>
      </c>
      <c r="B74">
        <f t="shared" si="29"/>
        <v>0</v>
      </c>
      <c r="C74">
        <f t="shared" si="29"/>
        <v>1.6819999999999999</v>
      </c>
      <c r="D74">
        <f t="shared" si="29"/>
        <v>0</v>
      </c>
      <c r="E74">
        <f t="shared" si="25"/>
        <v>0</v>
      </c>
      <c r="F74">
        <f t="shared" si="25"/>
        <v>0</v>
      </c>
      <c r="G74">
        <f t="shared" si="18"/>
        <v>0</v>
      </c>
      <c r="H74">
        <f t="shared" si="19"/>
        <v>0</v>
      </c>
      <c r="I74">
        <f t="shared" si="20"/>
        <v>0</v>
      </c>
      <c r="J74">
        <f t="shared" si="20"/>
        <v>2.8291239999999998</v>
      </c>
      <c r="K74">
        <f t="shared" si="20"/>
        <v>0</v>
      </c>
      <c r="L74">
        <f t="shared" si="30"/>
        <v>205</v>
      </c>
      <c r="M74">
        <f t="shared" si="14"/>
        <v>0</v>
      </c>
      <c r="N74">
        <f t="shared" si="14"/>
        <v>1.6819999999999999</v>
      </c>
      <c r="O74">
        <f t="shared" si="14"/>
        <v>0</v>
      </c>
      <c r="P74">
        <f t="shared" si="14"/>
        <v>0</v>
      </c>
      <c r="Q74">
        <f t="shared" si="14"/>
        <v>0</v>
      </c>
      <c r="R74">
        <f t="shared" si="14"/>
        <v>0</v>
      </c>
      <c r="S74">
        <f t="shared" si="15"/>
        <v>0</v>
      </c>
      <c r="AE74" s="89">
        <v>73</v>
      </c>
      <c r="AF74">
        <v>139</v>
      </c>
      <c r="AG74">
        <f t="shared" si="36"/>
        <v>0</v>
      </c>
      <c r="AH74">
        <f t="shared" si="36"/>
        <v>0</v>
      </c>
      <c r="AI74">
        <f t="shared" si="36"/>
        <v>0</v>
      </c>
      <c r="AJ74">
        <f t="shared" si="31"/>
        <v>205</v>
      </c>
      <c r="AK74">
        <f t="shared" si="32"/>
        <v>220.67638646196272</v>
      </c>
      <c r="AL74">
        <f t="shared" si="11"/>
        <v>230</v>
      </c>
      <c r="AM74">
        <f t="shared" si="33"/>
        <v>-15.676386461962721</v>
      </c>
      <c r="AN74">
        <f t="shared" si="34"/>
        <v>28.947368421052634</v>
      </c>
      <c r="AO74">
        <f t="shared" si="35"/>
        <v>-17.254516342083573</v>
      </c>
    </row>
    <row r="75" spans="1:41" x14ac:dyDescent="0.4">
      <c r="A75">
        <f t="shared" si="29"/>
        <v>13</v>
      </c>
      <c r="B75">
        <f t="shared" si="29"/>
        <v>0</v>
      </c>
      <c r="C75">
        <f t="shared" si="29"/>
        <v>0</v>
      </c>
      <c r="D75">
        <f t="shared" si="29"/>
        <v>-1.6819999999999999</v>
      </c>
      <c r="E75">
        <f t="shared" si="25"/>
        <v>0</v>
      </c>
      <c r="F75">
        <f t="shared" si="25"/>
        <v>0</v>
      </c>
      <c r="G75">
        <f t="shared" si="18"/>
        <v>0</v>
      </c>
      <c r="H75">
        <f t="shared" si="19"/>
        <v>0</v>
      </c>
      <c r="I75">
        <f t="shared" si="20"/>
        <v>0</v>
      </c>
      <c r="J75">
        <f t="shared" si="20"/>
        <v>0</v>
      </c>
      <c r="K75">
        <f t="shared" si="20"/>
        <v>2.8291239999999998</v>
      </c>
      <c r="L75">
        <f t="shared" si="30"/>
        <v>220</v>
      </c>
      <c r="M75">
        <f t="shared" si="14"/>
        <v>0</v>
      </c>
      <c r="N75">
        <f t="shared" si="14"/>
        <v>0</v>
      </c>
      <c r="O75">
        <f t="shared" si="14"/>
        <v>-1.6819999999999999</v>
      </c>
      <c r="P75">
        <f t="shared" si="14"/>
        <v>0</v>
      </c>
      <c r="Q75">
        <f t="shared" si="14"/>
        <v>0</v>
      </c>
      <c r="R75">
        <f t="shared" si="14"/>
        <v>0</v>
      </c>
      <c r="S75">
        <f t="shared" si="15"/>
        <v>0</v>
      </c>
      <c r="AE75" s="89">
        <v>74</v>
      </c>
      <c r="AF75">
        <v>148</v>
      </c>
      <c r="AG75">
        <f t="shared" si="36"/>
        <v>0</v>
      </c>
      <c r="AH75">
        <f t="shared" si="36"/>
        <v>0</v>
      </c>
      <c r="AI75">
        <f t="shared" si="36"/>
        <v>0</v>
      </c>
      <c r="AJ75">
        <f t="shared" si="31"/>
        <v>235</v>
      </c>
      <c r="AK75">
        <f t="shared" si="32"/>
        <v>220.67638646196272</v>
      </c>
      <c r="AL75">
        <f t="shared" si="11"/>
        <v>230</v>
      </c>
      <c r="AM75">
        <f t="shared" si="33"/>
        <v>14.323613538037279</v>
      </c>
      <c r="AN75">
        <f t="shared" si="34"/>
        <v>65.789473684210535</v>
      </c>
      <c r="AO75">
        <f t="shared" si="35"/>
        <v>12.646495054713476</v>
      </c>
    </row>
    <row r="76" spans="1:41" x14ac:dyDescent="0.4">
      <c r="A76">
        <f t="shared" si="29"/>
        <v>14</v>
      </c>
      <c r="B76">
        <f t="shared" si="29"/>
        <v>0</v>
      </c>
      <c r="C76">
        <f t="shared" si="29"/>
        <v>0</v>
      </c>
      <c r="D76">
        <f t="shared" si="29"/>
        <v>1.6819999999999999</v>
      </c>
      <c r="E76">
        <f t="shared" si="25"/>
        <v>0</v>
      </c>
      <c r="F76">
        <f t="shared" si="25"/>
        <v>0</v>
      </c>
      <c r="G76">
        <f t="shared" si="18"/>
        <v>0</v>
      </c>
      <c r="H76">
        <f t="shared" si="19"/>
        <v>0</v>
      </c>
      <c r="I76">
        <f t="shared" si="20"/>
        <v>0</v>
      </c>
      <c r="J76">
        <f t="shared" si="20"/>
        <v>0</v>
      </c>
      <c r="K76">
        <f t="shared" si="20"/>
        <v>2.8291239999999998</v>
      </c>
      <c r="L76">
        <f t="shared" si="30"/>
        <v>210</v>
      </c>
      <c r="M76">
        <f t="shared" si="14"/>
        <v>0</v>
      </c>
      <c r="N76">
        <f t="shared" si="14"/>
        <v>0</v>
      </c>
      <c r="O76">
        <f t="shared" si="14"/>
        <v>1.6819999999999999</v>
      </c>
      <c r="P76">
        <f t="shared" si="14"/>
        <v>0</v>
      </c>
      <c r="Q76">
        <f t="shared" si="14"/>
        <v>0</v>
      </c>
      <c r="R76">
        <f t="shared" si="14"/>
        <v>0</v>
      </c>
      <c r="S76">
        <f t="shared" si="15"/>
        <v>0</v>
      </c>
      <c r="AE76" s="89">
        <v>75</v>
      </c>
      <c r="AF76">
        <v>157</v>
      </c>
      <c r="AG76">
        <f t="shared" si="36"/>
        <v>0</v>
      </c>
      <c r="AH76">
        <f t="shared" si="36"/>
        <v>0</v>
      </c>
      <c r="AI76">
        <f t="shared" si="36"/>
        <v>0</v>
      </c>
      <c r="AJ76">
        <f t="shared" si="31"/>
        <v>250</v>
      </c>
      <c r="AK76">
        <f t="shared" si="32"/>
        <v>220.67638646196272</v>
      </c>
      <c r="AL76">
        <f t="shared" si="11"/>
        <v>213.88888888888889</v>
      </c>
      <c r="AM76">
        <f t="shared" si="33"/>
        <v>29.323613538037279</v>
      </c>
      <c r="AN76">
        <f t="shared" si="34"/>
        <v>81.578947368421055</v>
      </c>
      <c r="AO76">
        <f t="shared" si="35"/>
        <v>27.966611431491081</v>
      </c>
    </row>
    <row r="77" spans="1:41" x14ac:dyDescent="0.4">
      <c r="A77">
        <f t="shared" ref="A77:D92" si="37">A58</f>
        <v>15</v>
      </c>
      <c r="B77">
        <f t="shared" si="37"/>
        <v>0</v>
      </c>
      <c r="C77">
        <f t="shared" si="37"/>
        <v>0</v>
      </c>
      <c r="D77">
        <f t="shared" si="37"/>
        <v>0</v>
      </c>
      <c r="E77">
        <f t="shared" si="25"/>
        <v>0</v>
      </c>
      <c r="F77">
        <f t="shared" si="25"/>
        <v>0</v>
      </c>
      <c r="G77">
        <f t="shared" si="18"/>
        <v>0</v>
      </c>
      <c r="H77">
        <f t="shared" si="19"/>
        <v>0</v>
      </c>
      <c r="I77">
        <f t="shared" si="20"/>
        <v>0</v>
      </c>
      <c r="J77">
        <f t="shared" si="20"/>
        <v>0</v>
      </c>
      <c r="K77">
        <f t="shared" si="20"/>
        <v>0</v>
      </c>
      <c r="L77">
        <f t="shared" si="30"/>
        <v>260</v>
      </c>
      <c r="M77">
        <f t="shared" si="14"/>
        <v>0</v>
      </c>
      <c r="N77">
        <f t="shared" si="14"/>
        <v>0</v>
      </c>
      <c r="O77">
        <f t="shared" si="14"/>
        <v>0</v>
      </c>
      <c r="P77">
        <f t="shared" si="14"/>
        <v>0</v>
      </c>
      <c r="Q77">
        <f t="shared" si="14"/>
        <v>0</v>
      </c>
      <c r="R77">
        <f t="shared" si="14"/>
        <v>0</v>
      </c>
      <c r="S77">
        <f t="shared" si="15"/>
        <v>0</v>
      </c>
      <c r="AE77" s="89">
        <v>76</v>
      </c>
      <c r="AF77">
        <v>166</v>
      </c>
      <c r="AG77">
        <f t="shared" si="36"/>
        <v>0</v>
      </c>
      <c r="AH77">
        <f t="shared" si="36"/>
        <v>0</v>
      </c>
      <c r="AI77">
        <f t="shared" si="36"/>
        <v>0</v>
      </c>
      <c r="AJ77">
        <f t="shared" si="31"/>
        <v>255</v>
      </c>
      <c r="AK77">
        <f t="shared" si="32"/>
        <v>220.67638646196272</v>
      </c>
      <c r="AL77">
        <f t="shared" si="11"/>
        <v>223.88888888888889</v>
      </c>
      <c r="AM77">
        <f t="shared" si="33"/>
        <v>34.323613538037279</v>
      </c>
      <c r="AN77">
        <f t="shared" si="34"/>
        <v>86.257309941520461</v>
      </c>
      <c r="AO77">
        <f t="shared" si="35"/>
        <v>33.952676711445562</v>
      </c>
    </row>
    <row r="78" spans="1:41" x14ac:dyDescent="0.4">
      <c r="A78" t="str">
        <f t="shared" si="37"/>
        <v>15--1</v>
      </c>
      <c r="B78">
        <f t="shared" si="37"/>
        <v>0</v>
      </c>
      <c r="C78">
        <f t="shared" si="37"/>
        <v>0</v>
      </c>
      <c r="D78">
        <f t="shared" si="37"/>
        <v>0</v>
      </c>
      <c r="E78">
        <f t="shared" si="25"/>
        <v>0</v>
      </c>
      <c r="F78">
        <f t="shared" si="25"/>
        <v>0</v>
      </c>
      <c r="G78">
        <f t="shared" si="18"/>
        <v>0</v>
      </c>
      <c r="H78">
        <f t="shared" si="19"/>
        <v>0</v>
      </c>
      <c r="I78">
        <f t="shared" si="20"/>
        <v>0</v>
      </c>
      <c r="J78">
        <f t="shared" si="20"/>
        <v>0</v>
      </c>
      <c r="K78">
        <f t="shared" si="20"/>
        <v>0</v>
      </c>
      <c r="L78">
        <f t="shared" si="30"/>
        <v>215</v>
      </c>
      <c r="M78">
        <f t="shared" si="14"/>
        <v>0</v>
      </c>
      <c r="N78">
        <f t="shared" si="14"/>
        <v>0</v>
      </c>
      <c r="O78">
        <f t="shared" si="14"/>
        <v>0</v>
      </c>
      <c r="P78">
        <f t="shared" si="14"/>
        <v>0</v>
      </c>
      <c r="Q78">
        <f t="shared" si="14"/>
        <v>0</v>
      </c>
      <c r="R78">
        <f t="shared" si="14"/>
        <v>0</v>
      </c>
      <c r="S78">
        <f t="shared" si="15"/>
        <v>0</v>
      </c>
      <c r="AE78" s="89">
        <v>77</v>
      </c>
      <c r="AF78">
        <v>59</v>
      </c>
      <c r="AG78">
        <f t="shared" si="36"/>
        <v>-1</v>
      </c>
      <c r="AH78">
        <f t="shared" si="36"/>
        <v>-1</v>
      </c>
      <c r="AI78">
        <f t="shared" si="36"/>
        <v>-1</v>
      </c>
      <c r="AJ78">
        <f t="shared" si="31"/>
        <v>310</v>
      </c>
      <c r="AK78">
        <f t="shared" si="32"/>
        <v>263.06561184271902</v>
      </c>
      <c r="AL78">
        <f t="shared" si="11"/>
        <v>292.22222222222223</v>
      </c>
      <c r="AM78">
        <f t="shared" si="33"/>
        <v>46.934388157280978</v>
      </c>
      <c r="AN78">
        <f t="shared" si="34"/>
        <v>95.614035087719301</v>
      </c>
      <c r="AO78">
        <f t="shared" si="35"/>
        <v>53.093863112428167</v>
      </c>
    </row>
    <row r="79" spans="1:41" x14ac:dyDescent="0.4">
      <c r="A79" t="str">
        <f t="shared" si="37"/>
        <v>15--2</v>
      </c>
      <c r="B79">
        <f t="shared" si="37"/>
        <v>0</v>
      </c>
      <c r="C79">
        <f t="shared" si="37"/>
        <v>0</v>
      </c>
      <c r="D79">
        <f t="shared" si="37"/>
        <v>0</v>
      </c>
      <c r="E79">
        <f t="shared" si="25"/>
        <v>0</v>
      </c>
      <c r="F79">
        <f t="shared" si="25"/>
        <v>0</v>
      </c>
      <c r="G79">
        <f t="shared" si="18"/>
        <v>0</v>
      </c>
      <c r="H79">
        <f t="shared" si="19"/>
        <v>0</v>
      </c>
      <c r="I79">
        <f t="shared" si="20"/>
        <v>0</v>
      </c>
      <c r="J79">
        <f t="shared" si="20"/>
        <v>0</v>
      </c>
      <c r="K79">
        <f t="shared" si="20"/>
        <v>0</v>
      </c>
      <c r="L79">
        <f t="shared" si="30"/>
        <v>200</v>
      </c>
      <c r="M79">
        <f t="shared" si="14"/>
        <v>0</v>
      </c>
      <c r="N79">
        <f t="shared" si="14"/>
        <v>0</v>
      </c>
      <c r="O79">
        <f t="shared" si="14"/>
        <v>0</v>
      </c>
      <c r="P79">
        <f t="shared" si="14"/>
        <v>0</v>
      </c>
      <c r="Q79">
        <f t="shared" si="14"/>
        <v>0</v>
      </c>
      <c r="R79">
        <f t="shared" si="14"/>
        <v>0</v>
      </c>
      <c r="S79">
        <f t="shared" si="15"/>
        <v>0</v>
      </c>
      <c r="AE79" s="89">
        <v>78</v>
      </c>
      <c r="AF79">
        <v>47</v>
      </c>
      <c r="AG79">
        <f t="shared" si="36"/>
        <v>1</v>
      </c>
      <c r="AH79">
        <f t="shared" si="36"/>
        <v>-1</v>
      </c>
      <c r="AI79">
        <f t="shared" si="36"/>
        <v>-1</v>
      </c>
      <c r="AJ79">
        <f t="shared" si="31"/>
        <v>155</v>
      </c>
      <c r="AK79">
        <f t="shared" si="32"/>
        <v>185.57842379992528</v>
      </c>
      <c r="AL79">
        <f t="shared" si="11"/>
        <v>191.66666666666666</v>
      </c>
      <c r="AM79">
        <f t="shared" si="33"/>
        <v>-30.578423799925275</v>
      </c>
      <c r="AN79">
        <f t="shared" si="34"/>
        <v>16.666666666666664</v>
      </c>
      <c r="AO79">
        <f t="shared" si="35"/>
        <v>-30.080557024167252</v>
      </c>
    </row>
    <row r="80" spans="1:41" x14ac:dyDescent="0.4">
      <c r="A80" t="str">
        <f t="shared" si="37"/>
        <v>15--3</v>
      </c>
      <c r="B80">
        <f t="shared" si="37"/>
        <v>0</v>
      </c>
      <c r="C80">
        <f t="shared" si="37"/>
        <v>0</v>
      </c>
      <c r="D80">
        <f t="shared" si="37"/>
        <v>0</v>
      </c>
      <c r="E80">
        <f t="shared" si="25"/>
        <v>0</v>
      </c>
      <c r="F80">
        <f t="shared" si="25"/>
        <v>0</v>
      </c>
      <c r="G80">
        <f t="shared" si="18"/>
        <v>0</v>
      </c>
      <c r="H80">
        <f t="shared" si="19"/>
        <v>0</v>
      </c>
      <c r="I80">
        <f t="shared" si="20"/>
        <v>0</v>
      </c>
      <c r="J80">
        <f t="shared" si="20"/>
        <v>0</v>
      </c>
      <c r="K80">
        <f t="shared" si="20"/>
        <v>0</v>
      </c>
      <c r="L80">
        <f t="shared" si="30"/>
        <v>185</v>
      </c>
      <c r="M80">
        <f t="shared" ref="M80:R143" si="38">B80</f>
        <v>0</v>
      </c>
      <c r="N80">
        <f t="shared" si="38"/>
        <v>0</v>
      </c>
      <c r="O80">
        <f t="shared" si="38"/>
        <v>0</v>
      </c>
      <c r="P80">
        <f t="shared" si="38"/>
        <v>0</v>
      </c>
      <c r="Q80">
        <f t="shared" si="38"/>
        <v>0</v>
      </c>
      <c r="R80">
        <f t="shared" si="38"/>
        <v>0</v>
      </c>
      <c r="S80">
        <f t="shared" si="15"/>
        <v>0</v>
      </c>
      <c r="AE80" s="89">
        <v>79</v>
      </c>
      <c r="AF80">
        <v>51</v>
      </c>
      <c r="AG80">
        <f t="shared" si="36"/>
        <v>-1</v>
      </c>
      <c r="AH80">
        <f t="shared" si="36"/>
        <v>1</v>
      </c>
      <c r="AI80">
        <f t="shared" si="36"/>
        <v>-1</v>
      </c>
      <c r="AJ80">
        <f t="shared" si="31"/>
        <v>150</v>
      </c>
      <c r="AK80">
        <f t="shared" si="32"/>
        <v>167.02503946802236</v>
      </c>
      <c r="AL80">
        <f t="shared" si="11"/>
        <v>181.66666666666666</v>
      </c>
      <c r="AM80">
        <f t="shared" si="33"/>
        <v>-17.025039468022356</v>
      </c>
      <c r="AN80">
        <f t="shared" si="34"/>
        <v>27.777777777777779</v>
      </c>
      <c r="AO80">
        <f t="shared" si="35"/>
        <v>-18.328264907195862</v>
      </c>
    </row>
    <row r="81" spans="1:41" x14ac:dyDescent="0.4">
      <c r="A81" t="str">
        <f t="shared" si="37"/>
        <v>15--4</v>
      </c>
      <c r="B81">
        <f t="shared" si="37"/>
        <v>0</v>
      </c>
      <c r="C81">
        <f t="shared" si="37"/>
        <v>0</v>
      </c>
      <c r="D81">
        <f t="shared" si="37"/>
        <v>0</v>
      </c>
      <c r="E81">
        <f t="shared" si="25"/>
        <v>0</v>
      </c>
      <c r="F81">
        <f t="shared" si="25"/>
        <v>0</v>
      </c>
      <c r="G81">
        <f t="shared" si="18"/>
        <v>0</v>
      </c>
      <c r="H81">
        <f t="shared" si="19"/>
        <v>0</v>
      </c>
      <c r="I81">
        <f t="shared" si="20"/>
        <v>0</v>
      </c>
      <c r="J81">
        <f t="shared" si="20"/>
        <v>0</v>
      </c>
      <c r="K81">
        <f t="shared" si="20"/>
        <v>0</v>
      </c>
      <c r="L81">
        <f t="shared" si="30"/>
        <v>205</v>
      </c>
      <c r="M81">
        <f t="shared" si="38"/>
        <v>0</v>
      </c>
      <c r="N81">
        <f t="shared" si="38"/>
        <v>0</v>
      </c>
      <c r="O81">
        <f t="shared" si="38"/>
        <v>0</v>
      </c>
      <c r="P81">
        <f t="shared" si="38"/>
        <v>0</v>
      </c>
      <c r="Q81">
        <f t="shared" si="38"/>
        <v>0</v>
      </c>
      <c r="R81">
        <f t="shared" si="38"/>
        <v>0</v>
      </c>
      <c r="S81">
        <f t="shared" si="15"/>
        <v>0</v>
      </c>
      <c r="AE81" s="89">
        <v>80</v>
      </c>
      <c r="AF81">
        <v>57</v>
      </c>
      <c r="AG81">
        <f t="shared" si="36"/>
        <v>1</v>
      </c>
      <c r="AH81">
        <f t="shared" si="36"/>
        <v>1</v>
      </c>
      <c r="AI81">
        <f t="shared" si="36"/>
        <v>-1</v>
      </c>
      <c r="AJ81">
        <f t="shared" si="31"/>
        <v>170</v>
      </c>
      <c r="AK81">
        <f t="shared" si="32"/>
        <v>193.9822958696731</v>
      </c>
      <c r="AL81">
        <f t="shared" si="11"/>
        <v>173.33333333333334</v>
      </c>
      <c r="AM81">
        <f t="shared" si="33"/>
        <v>-23.982295869673095</v>
      </c>
      <c r="AN81">
        <f t="shared" si="34"/>
        <v>17.251461988304094</v>
      </c>
      <c r="AO81">
        <f t="shared" si="35"/>
        <v>-29.360842239286335</v>
      </c>
    </row>
    <row r="82" spans="1:41" x14ac:dyDescent="0.4">
      <c r="A82">
        <f t="shared" si="37"/>
        <v>1</v>
      </c>
      <c r="B82">
        <f t="shared" si="37"/>
        <v>-1</v>
      </c>
      <c r="C82">
        <f t="shared" si="37"/>
        <v>-1</v>
      </c>
      <c r="D82">
        <f t="shared" si="37"/>
        <v>-1</v>
      </c>
      <c r="E82">
        <f t="shared" si="25"/>
        <v>1</v>
      </c>
      <c r="F82">
        <f t="shared" si="25"/>
        <v>1</v>
      </c>
      <c r="G82">
        <f t="shared" si="18"/>
        <v>1</v>
      </c>
      <c r="H82">
        <f t="shared" si="19"/>
        <v>-1</v>
      </c>
      <c r="I82">
        <f t="shared" si="20"/>
        <v>1</v>
      </c>
      <c r="J82">
        <f t="shared" si="20"/>
        <v>1</v>
      </c>
      <c r="K82">
        <f t="shared" si="20"/>
        <v>1</v>
      </c>
      <c r="L82">
        <f>H3</f>
        <v>240</v>
      </c>
      <c r="M82">
        <f t="shared" si="38"/>
        <v>-1</v>
      </c>
      <c r="N82">
        <f t="shared" si="38"/>
        <v>-1</v>
      </c>
      <c r="O82">
        <f t="shared" si="38"/>
        <v>-1</v>
      </c>
      <c r="P82">
        <f t="shared" si="38"/>
        <v>1</v>
      </c>
      <c r="Q82">
        <f t="shared" si="38"/>
        <v>1</v>
      </c>
      <c r="R82">
        <f t="shared" si="38"/>
        <v>1</v>
      </c>
      <c r="S82">
        <f t="shared" si="15"/>
        <v>1</v>
      </c>
      <c r="AE82" s="89">
        <v>81</v>
      </c>
      <c r="AF82">
        <v>63</v>
      </c>
      <c r="AG82">
        <f t="shared" si="36"/>
        <v>-1</v>
      </c>
      <c r="AH82">
        <f t="shared" si="36"/>
        <v>-1</v>
      </c>
      <c r="AI82">
        <f t="shared" si="36"/>
        <v>1</v>
      </c>
      <c r="AJ82">
        <f t="shared" si="31"/>
        <v>285</v>
      </c>
      <c r="AK82">
        <f t="shared" si="32"/>
        <v>265.84135779978959</v>
      </c>
      <c r="AL82">
        <f t="shared" si="11"/>
        <v>297.22222222222223</v>
      </c>
      <c r="AM82">
        <f t="shared" si="33"/>
        <v>19.158642200210409</v>
      </c>
      <c r="AN82">
        <f t="shared" si="34"/>
        <v>72.222222222222214</v>
      </c>
      <c r="AO82">
        <f t="shared" si="35"/>
        <v>18.328264907195852</v>
      </c>
    </row>
    <row r="83" spans="1:41" x14ac:dyDescent="0.4">
      <c r="A83">
        <f t="shared" si="37"/>
        <v>2</v>
      </c>
      <c r="B83">
        <f t="shared" si="37"/>
        <v>1</v>
      </c>
      <c r="C83">
        <f t="shared" si="37"/>
        <v>-1</v>
      </c>
      <c r="D83">
        <f t="shared" si="37"/>
        <v>-1</v>
      </c>
      <c r="E83">
        <f t="shared" si="25"/>
        <v>-1</v>
      </c>
      <c r="F83">
        <f t="shared" si="25"/>
        <v>1</v>
      </c>
      <c r="G83">
        <f t="shared" si="18"/>
        <v>-1</v>
      </c>
      <c r="H83">
        <f t="shared" si="19"/>
        <v>1</v>
      </c>
      <c r="I83">
        <f t="shared" si="20"/>
        <v>1</v>
      </c>
      <c r="J83">
        <f t="shared" si="20"/>
        <v>1</v>
      </c>
      <c r="K83">
        <f t="shared" si="20"/>
        <v>1</v>
      </c>
      <c r="L83">
        <f t="shared" ref="L83:L100" si="39">H4</f>
        <v>220</v>
      </c>
      <c r="M83">
        <f t="shared" si="38"/>
        <v>1</v>
      </c>
      <c r="N83">
        <f t="shared" si="38"/>
        <v>-1</v>
      </c>
      <c r="O83">
        <f t="shared" si="38"/>
        <v>-1</v>
      </c>
      <c r="P83">
        <f t="shared" si="38"/>
        <v>-1</v>
      </c>
      <c r="Q83">
        <f t="shared" si="38"/>
        <v>1</v>
      </c>
      <c r="R83">
        <f t="shared" si="38"/>
        <v>-1</v>
      </c>
      <c r="S83">
        <f t="shared" si="15"/>
        <v>1</v>
      </c>
      <c r="AE83" s="89">
        <v>82</v>
      </c>
      <c r="AF83">
        <v>46</v>
      </c>
      <c r="AG83">
        <f t="shared" si="36"/>
        <v>1</v>
      </c>
      <c r="AH83">
        <f t="shared" si="36"/>
        <v>-1</v>
      </c>
      <c r="AI83">
        <f t="shared" si="36"/>
        <v>1</v>
      </c>
      <c r="AJ83">
        <f t="shared" si="31"/>
        <v>150</v>
      </c>
      <c r="AK83">
        <f t="shared" si="32"/>
        <v>158.35416975699584</v>
      </c>
      <c r="AL83">
        <f t="shared" si="11"/>
        <v>154.44444444444446</v>
      </c>
      <c r="AM83">
        <f t="shared" si="33"/>
        <v>-8.3541697569958444</v>
      </c>
      <c r="AN83">
        <f t="shared" si="34"/>
        <v>42.982456140350877</v>
      </c>
      <c r="AO83">
        <f t="shared" si="35"/>
        <v>-5.4979849554520168</v>
      </c>
    </row>
    <row r="84" spans="1:41" x14ac:dyDescent="0.4">
      <c r="A84">
        <f t="shared" si="37"/>
        <v>3</v>
      </c>
      <c r="B84">
        <f t="shared" si="37"/>
        <v>-1</v>
      </c>
      <c r="C84">
        <f t="shared" si="37"/>
        <v>1</v>
      </c>
      <c r="D84">
        <f t="shared" si="37"/>
        <v>-1</v>
      </c>
      <c r="E84">
        <f t="shared" si="25"/>
        <v>-1</v>
      </c>
      <c r="F84">
        <f t="shared" si="25"/>
        <v>-1</v>
      </c>
      <c r="G84">
        <f t="shared" si="18"/>
        <v>1</v>
      </c>
      <c r="H84">
        <f t="shared" si="19"/>
        <v>1</v>
      </c>
      <c r="I84">
        <f t="shared" si="20"/>
        <v>1</v>
      </c>
      <c r="J84">
        <f t="shared" si="20"/>
        <v>1</v>
      </c>
      <c r="K84">
        <f t="shared" si="20"/>
        <v>1</v>
      </c>
      <c r="L84">
        <f t="shared" si="39"/>
        <v>190</v>
      </c>
      <c r="M84">
        <f t="shared" si="38"/>
        <v>-1</v>
      </c>
      <c r="N84">
        <f t="shared" si="38"/>
        <v>1</v>
      </c>
      <c r="O84">
        <f t="shared" si="38"/>
        <v>-1</v>
      </c>
      <c r="P84">
        <f t="shared" si="38"/>
        <v>-1</v>
      </c>
      <c r="Q84">
        <f t="shared" si="38"/>
        <v>-1</v>
      </c>
      <c r="R84">
        <f t="shared" si="38"/>
        <v>1</v>
      </c>
      <c r="S84">
        <f t="shared" si="15"/>
        <v>1</v>
      </c>
      <c r="AE84" s="89">
        <v>83</v>
      </c>
      <c r="AF84">
        <v>58</v>
      </c>
      <c r="AG84">
        <f t="shared" si="36"/>
        <v>-1</v>
      </c>
      <c r="AH84">
        <f t="shared" si="36"/>
        <v>1</v>
      </c>
      <c r="AI84">
        <f t="shared" si="36"/>
        <v>1</v>
      </c>
      <c r="AJ84">
        <f t="shared" si="31"/>
        <v>210</v>
      </c>
      <c r="AK84">
        <f t="shared" si="32"/>
        <v>220.91189653620401</v>
      </c>
      <c r="AL84">
        <f t="shared" si="11"/>
        <v>225.55555555555554</v>
      </c>
      <c r="AM84">
        <f t="shared" si="33"/>
        <v>-10.911896536204011</v>
      </c>
      <c r="AN84">
        <f t="shared" si="34"/>
        <v>37.719298245614034</v>
      </c>
      <c r="AO84">
        <f t="shared" si="35"/>
        <v>-9.7279671095894145</v>
      </c>
    </row>
    <row r="85" spans="1:41" x14ac:dyDescent="0.4">
      <c r="A85">
        <f t="shared" si="37"/>
        <v>4</v>
      </c>
      <c r="B85">
        <f t="shared" si="37"/>
        <v>1</v>
      </c>
      <c r="C85">
        <f t="shared" si="37"/>
        <v>1</v>
      </c>
      <c r="D85">
        <f t="shared" si="37"/>
        <v>-1</v>
      </c>
      <c r="E85">
        <f t="shared" si="25"/>
        <v>1</v>
      </c>
      <c r="F85">
        <f t="shared" si="25"/>
        <v>-1</v>
      </c>
      <c r="G85">
        <f t="shared" si="18"/>
        <v>-1</v>
      </c>
      <c r="H85">
        <f t="shared" si="19"/>
        <v>-1</v>
      </c>
      <c r="I85">
        <f t="shared" si="20"/>
        <v>1</v>
      </c>
      <c r="J85">
        <f t="shared" si="20"/>
        <v>1</v>
      </c>
      <c r="K85">
        <f t="shared" si="20"/>
        <v>1</v>
      </c>
      <c r="L85">
        <f t="shared" si="39"/>
        <v>160</v>
      </c>
      <c r="M85">
        <f t="shared" si="38"/>
        <v>1</v>
      </c>
      <c r="N85">
        <f t="shared" si="38"/>
        <v>1</v>
      </c>
      <c r="O85">
        <f t="shared" si="38"/>
        <v>-1</v>
      </c>
      <c r="P85">
        <f t="shared" si="38"/>
        <v>1</v>
      </c>
      <c r="Q85">
        <f t="shared" si="38"/>
        <v>-1</v>
      </c>
      <c r="R85">
        <f t="shared" si="38"/>
        <v>-1</v>
      </c>
      <c r="S85">
        <f t="shared" si="15"/>
        <v>1</v>
      </c>
      <c r="AE85" s="89">
        <v>84</v>
      </c>
      <c r="AF85">
        <v>60</v>
      </c>
      <c r="AG85">
        <f t="shared" si="36"/>
        <v>1</v>
      </c>
      <c r="AH85">
        <f t="shared" si="36"/>
        <v>1</v>
      </c>
      <c r="AI85">
        <f t="shared" si="36"/>
        <v>1</v>
      </c>
      <c r="AJ85">
        <f t="shared" si="31"/>
        <v>250</v>
      </c>
      <c r="AK85">
        <f t="shared" si="32"/>
        <v>217.86915293785475</v>
      </c>
      <c r="AL85">
        <f t="shared" si="11"/>
        <v>199.44444444444446</v>
      </c>
      <c r="AM85">
        <f t="shared" si="33"/>
        <v>32.13084706214525</v>
      </c>
      <c r="AN85">
        <f t="shared" si="34"/>
        <v>85.087719298245617</v>
      </c>
      <c r="AO85">
        <f t="shared" si="35"/>
        <v>32.343588067864374</v>
      </c>
    </row>
    <row r="86" spans="1:41" x14ac:dyDescent="0.4">
      <c r="A86">
        <f t="shared" si="37"/>
        <v>5</v>
      </c>
      <c r="B86">
        <f t="shared" si="37"/>
        <v>-1</v>
      </c>
      <c r="C86">
        <f t="shared" si="37"/>
        <v>-1</v>
      </c>
      <c r="D86">
        <f t="shared" si="37"/>
        <v>1</v>
      </c>
      <c r="E86">
        <f t="shared" si="25"/>
        <v>1</v>
      </c>
      <c r="F86">
        <f t="shared" si="25"/>
        <v>-1</v>
      </c>
      <c r="G86">
        <f t="shared" si="18"/>
        <v>-1</v>
      </c>
      <c r="H86">
        <f t="shared" si="19"/>
        <v>1</v>
      </c>
      <c r="I86">
        <f t="shared" si="20"/>
        <v>1</v>
      </c>
      <c r="J86">
        <f t="shared" si="20"/>
        <v>1</v>
      </c>
      <c r="K86">
        <f t="shared" si="20"/>
        <v>1</v>
      </c>
      <c r="L86">
        <f t="shared" si="39"/>
        <v>230</v>
      </c>
      <c r="M86">
        <f t="shared" si="38"/>
        <v>-1</v>
      </c>
      <c r="N86">
        <f t="shared" si="38"/>
        <v>-1</v>
      </c>
      <c r="O86">
        <f t="shared" si="38"/>
        <v>1</v>
      </c>
      <c r="P86">
        <f t="shared" si="38"/>
        <v>1</v>
      </c>
      <c r="Q86">
        <f t="shared" si="38"/>
        <v>-1</v>
      </c>
      <c r="R86">
        <f t="shared" si="38"/>
        <v>-1</v>
      </c>
      <c r="S86">
        <f t="shared" si="15"/>
        <v>1</v>
      </c>
      <c r="AE86" s="89">
        <v>85</v>
      </c>
      <c r="AF86">
        <v>74</v>
      </c>
      <c r="AG86">
        <f t="shared" ref="AG86:AI101" si="40">AG67</f>
        <v>-1.6819999999999999</v>
      </c>
      <c r="AH86">
        <f t="shared" si="40"/>
        <v>0</v>
      </c>
      <c r="AI86">
        <f t="shared" si="40"/>
        <v>0</v>
      </c>
      <c r="AJ86">
        <f t="shared" si="31"/>
        <v>160</v>
      </c>
      <c r="AK86">
        <f t="shared" si="32"/>
        <v>221.7273453928986</v>
      </c>
      <c r="AL86">
        <f t="shared" ref="AL86:AL149" si="41">AL67</f>
        <v>179.44444444444446</v>
      </c>
      <c r="AM86">
        <f t="shared" si="33"/>
        <v>-61.727345392898599</v>
      </c>
      <c r="AN86">
        <f t="shared" si="34"/>
        <v>1.4619883040935671</v>
      </c>
      <c r="AO86">
        <f t="shared" si="35"/>
        <v>-67.79133252048004</v>
      </c>
    </row>
    <row r="87" spans="1:41" x14ac:dyDescent="0.4">
      <c r="A87">
        <f t="shared" si="37"/>
        <v>6</v>
      </c>
      <c r="B87">
        <f t="shared" si="37"/>
        <v>1</v>
      </c>
      <c r="C87">
        <f t="shared" si="37"/>
        <v>-1</v>
      </c>
      <c r="D87">
        <f t="shared" si="37"/>
        <v>1</v>
      </c>
      <c r="E87">
        <f t="shared" si="25"/>
        <v>-1</v>
      </c>
      <c r="F87">
        <f t="shared" si="25"/>
        <v>-1</v>
      </c>
      <c r="G87">
        <f t="shared" si="18"/>
        <v>1</v>
      </c>
      <c r="H87">
        <f t="shared" si="19"/>
        <v>-1</v>
      </c>
      <c r="I87">
        <f t="shared" si="20"/>
        <v>1</v>
      </c>
      <c r="J87">
        <f t="shared" si="20"/>
        <v>1</v>
      </c>
      <c r="K87">
        <f t="shared" si="20"/>
        <v>1</v>
      </c>
      <c r="L87">
        <f t="shared" si="39"/>
        <v>200</v>
      </c>
      <c r="M87">
        <f t="shared" si="38"/>
        <v>1</v>
      </c>
      <c r="N87">
        <f t="shared" si="38"/>
        <v>-1</v>
      </c>
      <c r="O87">
        <f t="shared" si="38"/>
        <v>1</v>
      </c>
      <c r="P87">
        <f t="shared" si="38"/>
        <v>-1</v>
      </c>
      <c r="Q87">
        <f t="shared" si="38"/>
        <v>-1</v>
      </c>
      <c r="R87">
        <f t="shared" si="38"/>
        <v>1</v>
      </c>
      <c r="S87">
        <f t="shared" si="15"/>
        <v>1</v>
      </c>
      <c r="AE87" s="89">
        <v>86</v>
      </c>
      <c r="AF87">
        <v>85</v>
      </c>
      <c r="AG87">
        <f t="shared" si="40"/>
        <v>1.6819999999999999</v>
      </c>
      <c r="AH87">
        <f t="shared" si="40"/>
        <v>0</v>
      </c>
      <c r="AI87">
        <f t="shared" si="40"/>
        <v>0</v>
      </c>
      <c r="AJ87">
        <f t="shared" si="31"/>
        <v>190</v>
      </c>
      <c r="AK87">
        <f t="shared" si="32"/>
        <v>154.00167288269739</v>
      </c>
      <c r="AL87">
        <f t="shared" si="41"/>
        <v>181.11111111111111</v>
      </c>
      <c r="AM87">
        <f t="shared" si="33"/>
        <v>35.998327117302608</v>
      </c>
      <c r="AN87">
        <f t="shared" si="34"/>
        <v>89.181286549707607</v>
      </c>
      <c r="AO87">
        <f t="shared" si="35"/>
        <v>38.438662374615248</v>
      </c>
    </row>
    <row r="88" spans="1:41" x14ac:dyDescent="0.4">
      <c r="A88">
        <f t="shared" si="37"/>
        <v>7</v>
      </c>
      <c r="B88">
        <f t="shared" si="37"/>
        <v>-1</v>
      </c>
      <c r="C88">
        <f t="shared" si="37"/>
        <v>1</v>
      </c>
      <c r="D88">
        <f t="shared" si="37"/>
        <v>1</v>
      </c>
      <c r="E88">
        <f t="shared" si="25"/>
        <v>-1</v>
      </c>
      <c r="F88">
        <f t="shared" si="25"/>
        <v>1</v>
      </c>
      <c r="G88">
        <f t="shared" si="18"/>
        <v>-1</v>
      </c>
      <c r="H88">
        <f t="shared" si="19"/>
        <v>-1</v>
      </c>
      <c r="I88">
        <f t="shared" si="20"/>
        <v>1</v>
      </c>
      <c r="J88">
        <f t="shared" si="20"/>
        <v>1</v>
      </c>
      <c r="K88">
        <f t="shared" si="20"/>
        <v>1</v>
      </c>
      <c r="L88">
        <f t="shared" si="39"/>
        <v>230</v>
      </c>
      <c r="M88">
        <f t="shared" si="38"/>
        <v>-1</v>
      </c>
      <c r="N88">
        <f t="shared" si="38"/>
        <v>1</v>
      </c>
      <c r="O88">
        <f t="shared" si="38"/>
        <v>1</v>
      </c>
      <c r="P88">
        <f t="shared" si="38"/>
        <v>-1</v>
      </c>
      <c r="Q88">
        <f t="shared" si="38"/>
        <v>1</v>
      </c>
      <c r="R88">
        <f t="shared" si="38"/>
        <v>-1</v>
      </c>
      <c r="S88">
        <f t="shared" si="15"/>
        <v>1</v>
      </c>
      <c r="AE88" s="89">
        <v>87</v>
      </c>
      <c r="AF88">
        <v>72</v>
      </c>
      <c r="AG88">
        <f t="shared" si="40"/>
        <v>0</v>
      </c>
      <c r="AH88">
        <f t="shared" si="40"/>
        <v>-1.6819999999999999</v>
      </c>
      <c r="AI88">
        <f t="shared" si="40"/>
        <v>0</v>
      </c>
      <c r="AJ88">
        <f t="shared" si="31"/>
        <v>185</v>
      </c>
      <c r="AK88">
        <f t="shared" si="32"/>
        <v>236.03539671797148</v>
      </c>
      <c r="AL88">
        <f t="shared" si="41"/>
        <v>196.11111111111111</v>
      </c>
      <c r="AM88">
        <f t="shared" si="33"/>
        <v>-51.03539671797148</v>
      </c>
      <c r="AN88">
        <f t="shared" si="34"/>
        <v>4.9707602339181287</v>
      </c>
      <c r="AO88">
        <f t="shared" si="35"/>
        <v>-51.232673930486961</v>
      </c>
    </row>
    <row r="89" spans="1:41" x14ac:dyDescent="0.4">
      <c r="A89">
        <f t="shared" si="37"/>
        <v>8</v>
      </c>
      <c r="B89">
        <f t="shared" si="37"/>
        <v>1</v>
      </c>
      <c r="C89">
        <f t="shared" si="37"/>
        <v>1</v>
      </c>
      <c r="D89">
        <f t="shared" si="37"/>
        <v>1</v>
      </c>
      <c r="E89">
        <f t="shared" si="25"/>
        <v>1</v>
      </c>
      <c r="F89">
        <f t="shared" si="25"/>
        <v>1</v>
      </c>
      <c r="G89">
        <f t="shared" si="18"/>
        <v>1</v>
      </c>
      <c r="H89">
        <f t="shared" si="19"/>
        <v>1</v>
      </c>
      <c r="I89">
        <f t="shared" si="20"/>
        <v>1</v>
      </c>
      <c r="J89">
        <f t="shared" si="20"/>
        <v>1</v>
      </c>
      <c r="K89">
        <f t="shared" si="20"/>
        <v>1</v>
      </c>
      <c r="L89">
        <f t="shared" si="39"/>
        <v>200</v>
      </c>
      <c r="M89">
        <f t="shared" si="38"/>
        <v>1</v>
      </c>
      <c r="N89">
        <f t="shared" si="38"/>
        <v>1</v>
      </c>
      <c r="O89">
        <f t="shared" si="38"/>
        <v>1</v>
      </c>
      <c r="P89">
        <f t="shared" si="38"/>
        <v>1</v>
      </c>
      <c r="Q89">
        <f t="shared" si="38"/>
        <v>1</v>
      </c>
      <c r="R89">
        <f t="shared" si="38"/>
        <v>1</v>
      </c>
      <c r="S89">
        <f t="shared" ref="S89:S152" si="42">I89</f>
        <v>1</v>
      </c>
      <c r="AE89" s="89">
        <v>88</v>
      </c>
      <c r="AF89">
        <v>76</v>
      </c>
      <c r="AG89">
        <f t="shared" si="40"/>
        <v>0</v>
      </c>
      <c r="AH89">
        <f t="shared" si="40"/>
        <v>1.6819999999999999</v>
      </c>
      <c r="AI89">
        <f t="shared" si="40"/>
        <v>0</v>
      </c>
      <c r="AJ89">
        <f t="shared" si="31"/>
        <v>195</v>
      </c>
      <c r="AK89">
        <f t="shared" si="32"/>
        <v>205.31737620595396</v>
      </c>
      <c r="AL89">
        <f t="shared" si="41"/>
        <v>214.44444444444446</v>
      </c>
      <c r="AM89">
        <f t="shared" si="33"/>
        <v>-10.317376205953963</v>
      </c>
      <c r="AN89">
        <f t="shared" si="34"/>
        <v>41.228070175438596</v>
      </c>
      <c r="AO89">
        <f t="shared" si="35"/>
        <v>-6.8928787798025608</v>
      </c>
    </row>
    <row r="90" spans="1:41" x14ac:dyDescent="0.4">
      <c r="A90">
        <f t="shared" si="37"/>
        <v>9</v>
      </c>
      <c r="B90">
        <f t="shared" si="37"/>
        <v>-1.6819999999999999</v>
      </c>
      <c r="C90">
        <f t="shared" si="37"/>
        <v>0</v>
      </c>
      <c r="D90">
        <f t="shared" si="37"/>
        <v>0</v>
      </c>
      <c r="E90">
        <f t="shared" ref="E90:F153" si="43">B90*C90</f>
        <v>0</v>
      </c>
      <c r="F90">
        <f t="shared" si="43"/>
        <v>0</v>
      </c>
      <c r="G90">
        <f t="shared" ref="G90:G153" si="44">B90*D90</f>
        <v>0</v>
      </c>
      <c r="H90">
        <f t="shared" ref="H90:H153" si="45">B90*C90*D90</f>
        <v>0</v>
      </c>
      <c r="I90">
        <f t="shared" ref="I90:K153" si="46">B90^2</f>
        <v>2.8291239999999998</v>
      </c>
      <c r="J90">
        <f t="shared" si="46"/>
        <v>0</v>
      </c>
      <c r="K90">
        <f t="shared" si="46"/>
        <v>0</v>
      </c>
      <c r="L90">
        <f t="shared" si="39"/>
        <v>145</v>
      </c>
      <c r="M90">
        <f t="shared" si="38"/>
        <v>-1.6819999999999999</v>
      </c>
      <c r="N90">
        <f t="shared" si="38"/>
        <v>0</v>
      </c>
      <c r="O90">
        <f t="shared" si="38"/>
        <v>0</v>
      </c>
      <c r="P90">
        <f t="shared" si="38"/>
        <v>0</v>
      </c>
      <c r="Q90">
        <f t="shared" si="38"/>
        <v>0</v>
      </c>
      <c r="R90">
        <f t="shared" si="38"/>
        <v>0</v>
      </c>
      <c r="S90">
        <f t="shared" si="42"/>
        <v>2.8291239999999998</v>
      </c>
      <c r="AE90" s="89">
        <v>89</v>
      </c>
      <c r="AF90">
        <v>81</v>
      </c>
      <c r="AG90">
        <f t="shared" si="40"/>
        <v>0</v>
      </c>
      <c r="AH90">
        <f t="shared" si="40"/>
        <v>0</v>
      </c>
      <c r="AI90">
        <f t="shared" si="40"/>
        <v>-1.6819999999999999</v>
      </c>
      <c r="AJ90">
        <f t="shared" si="31"/>
        <v>230</v>
      </c>
      <c r="AK90">
        <f t="shared" si="32"/>
        <v>209.46476188984417</v>
      </c>
      <c r="AL90">
        <f t="shared" si="41"/>
        <v>195</v>
      </c>
      <c r="AM90">
        <f t="shared" si="33"/>
        <v>20.535238110155831</v>
      </c>
      <c r="AN90">
        <f t="shared" si="34"/>
        <v>73.976608187134502</v>
      </c>
      <c r="AO90">
        <f t="shared" si="35"/>
        <v>19.981465232837177</v>
      </c>
    </row>
    <row r="91" spans="1:41" x14ac:dyDescent="0.4">
      <c r="A91">
        <f t="shared" si="37"/>
        <v>10</v>
      </c>
      <c r="B91">
        <f t="shared" si="37"/>
        <v>1.6819999999999999</v>
      </c>
      <c r="C91">
        <f t="shared" si="37"/>
        <v>0</v>
      </c>
      <c r="D91">
        <f t="shared" si="37"/>
        <v>0</v>
      </c>
      <c r="E91">
        <f t="shared" si="43"/>
        <v>0</v>
      </c>
      <c r="F91">
        <f t="shared" si="43"/>
        <v>0</v>
      </c>
      <c r="G91">
        <f t="shared" si="44"/>
        <v>0</v>
      </c>
      <c r="H91">
        <f t="shared" si="45"/>
        <v>0</v>
      </c>
      <c r="I91">
        <f t="shared" si="46"/>
        <v>2.8291239999999998</v>
      </c>
      <c r="J91">
        <f t="shared" si="46"/>
        <v>0</v>
      </c>
      <c r="K91">
        <f t="shared" si="46"/>
        <v>0</v>
      </c>
      <c r="L91">
        <f t="shared" si="39"/>
        <v>170</v>
      </c>
      <c r="M91">
        <f t="shared" si="38"/>
        <v>1.6819999999999999</v>
      </c>
      <c r="N91">
        <f t="shared" si="38"/>
        <v>0</v>
      </c>
      <c r="O91">
        <f t="shared" si="38"/>
        <v>0</v>
      </c>
      <c r="P91">
        <f t="shared" si="38"/>
        <v>0</v>
      </c>
      <c r="Q91">
        <f t="shared" si="38"/>
        <v>0</v>
      </c>
      <c r="R91">
        <f t="shared" si="38"/>
        <v>0</v>
      </c>
      <c r="S91">
        <f t="shared" si="42"/>
        <v>2.8291239999999998</v>
      </c>
      <c r="AE91" s="89">
        <v>90</v>
      </c>
      <c r="AF91">
        <v>71</v>
      </c>
      <c r="AG91">
        <f t="shared" si="40"/>
        <v>0</v>
      </c>
      <c r="AH91">
        <f t="shared" si="40"/>
        <v>0</v>
      </c>
      <c r="AI91">
        <f t="shared" si="40"/>
        <v>1.6819999999999999</v>
      </c>
      <c r="AJ91">
        <f t="shared" si="31"/>
        <v>245</v>
      </c>
      <c r="AK91">
        <f t="shared" si="32"/>
        <v>231.88801103408127</v>
      </c>
      <c r="AL91">
        <f t="shared" si="41"/>
        <v>226.66666666666666</v>
      </c>
      <c r="AM91">
        <f t="shared" si="33"/>
        <v>13.111988965918727</v>
      </c>
      <c r="AN91">
        <f t="shared" si="34"/>
        <v>64.619883040935676</v>
      </c>
      <c r="AO91">
        <f t="shared" si="35"/>
        <v>11.662506164000462</v>
      </c>
    </row>
    <row r="92" spans="1:41" x14ac:dyDescent="0.4">
      <c r="A92">
        <f t="shared" si="37"/>
        <v>11</v>
      </c>
      <c r="B92">
        <f t="shared" si="37"/>
        <v>0</v>
      </c>
      <c r="C92">
        <f t="shared" si="37"/>
        <v>-1.6819999999999999</v>
      </c>
      <c r="D92">
        <f t="shared" si="37"/>
        <v>0</v>
      </c>
      <c r="E92">
        <f t="shared" si="43"/>
        <v>0</v>
      </c>
      <c r="F92">
        <f t="shared" si="43"/>
        <v>0</v>
      </c>
      <c r="G92">
        <f t="shared" si="44"/>
        <v>0</v>
      </c>
      <c r="H92">
        <f t="shared" si="45"/>
        <v>0</v>
      </c>
      <c r="I92">
        <f t="shared" si="46"/>
        <v>0</v>
      </c>
      <c r="J92">
        <f t="shared" si="46"/>
        <v>2.8291239999999998</v>
      </c>
      <c r="K92">
        <f t="shared" si="46"/>
        <v>0</v>
      </c>
      <c r="L92">
        <f t="shared" si="39"/>
        <v>175</v>
      </c>
      <c r="M92">
        <f t="shared" si="38"/>
        <v>0</v>
      </c>
      <c r="N92">
        <f t="shared" si="38"/>
        <v>-1.6819999999999999</v>
      </c>
      <c r="O92">
        <f t="shared" si="38"/>
        <v>0</v>
      </c>
      <c r="P92">
        <f t="shared" si="38"/>
        <v>0</v>
      </c>
      <c r="Q92">
        <f t="shared" si="38"/>
        <v>0</v>
      </c>
      <c r="R92">
        <f t="shared" si="38"/>
        <v>0</v>
      </c>
      <c r="S92">
        <f t="shared" si="42"/>
        <v>0</v>
      </c>
      <c r="AE92" s="89">
        <v>91</v>
      </c>
      <c r="AF92">
        <v>86</v>
      </c>
      <c r="AG92">
        <f t="shared" si="40"/>
        <v>0</v>
      </c>
      <c r="AH92">
        <f t="shared" si="40"/>
        <v>0</v>
      </c>
      <c r="AI92">
        <f t="shared" si="40"/>
        <v>0</v>
      </c>
      <c r="AJ92">
        <f t="shared" si="31"/>
        <v>260</v>
      </c>
      <c r="AK92">
        <f t="shared" si="32"/>
        <v>220.67638646196272</v>
      </c>
      <c r="AL92">
        <f t="shared" si="41"/>
        <v>228.33333333333334</v>
      </c>
      <c r="AM92">
        <f t="shared" si="33"/>
        <v>39.323613538037279</v>
      </c>
      <c r="AN92">
        <f t="shared" si="34"/>
        <v>92.10526315789474</v>
      </c>
      <c r="AO92">
        <f t="shared" si="35"/>
        <v>43.909904931395644</v>
      </c>
    </row>
    <row r="93" spans="1:41" x14ac:dyDescent="0.4">
      <c r="A93">
        <f t="shared" ref="A93:D108" si="47">A74</f>
        <v>12</v>
      </c>
      <c r="B93">
        <f t="shared" si="47"/>
        <v>0</v>
      </c>
      <c r="C93">
        <f t="shared" si="47"/>
        <v>1.6819999999999999</v>
      </c>
      <c r="D93">
        <f t="shared" si="47"/>
        <v>0</v>
      </c>
      <c r="E93">
        <f t="shared" si="43"/>
        <v>0</v>
      </c>
      <c r="F93">
        <f t="shared" si="43"/>
        <v>0</v>
      </c>
      <c r="G93">
        <f t="shared" si="44"/>
        <v>0</v>
      </c>
      <c r="H93">
        <f t="shared" si="45"/>
        <v>0</v>
      </c>
      <c r="I93">
        <f t="shared" si="46"/>
        <v>0</v>
      </c>
      <c r="J93">
        <f t="shared" si="46"/>
        <v>2.8291239999999998</v>
      </c>
      <c r="K93">
        <f t="shared" si="46"/>
        <v>0</v>
      </c>
      <c r="L93">
        <f t="shared" si="39"/>
        <v>225</v>
      </c>
      <c r="M93">
        <f t="shared" si="38"/>
        <v>0</v>
      </c>
      <c r="N93">
        <f t="shared" si="38"/>
        <v>1.6819999999999999</v>
      </c>
      <c r="O93">
        <f t="shared" si="38"/>
        <v>0</v>
      </c>
      <c r="P93">
        <f t="shared" si="38"/>
        <v>0</v>
      </c>
      <c r="Q93">
        <f t="shared" si="38"/>
        <v>0</v>
      </c>
      <c r="R93">
        <f t="shared" si="38"/>
        <v>0</v>
      </c>
      <c r="S93">
        <f t="shared" si="42"/>
        <v>0</v>
      </c>
      <c r="AE93" s="89">
        <v>92</v>
      </c>
      <c r="AF93">
        <v>140</v>
      </c>
      <c r="AG93">
        <f t="shared" si="40"/>
        <v>0</v>
      </c>
      <c r="AH93">
        <f t="shared" si="40"/>
        <v>0</v>
      </c>
      <c r="AI93">
        <f t="shared" si="40"/>
        <v>0</v>
      </c>
      <c r="AJ93">
        <f t="shared" si="31"/>
        <v>260</v>
      </c>
      <c r="AK93">
        <f t="shared" si="32"/>
        <v>220.67638646196272</v>
      </c>
      <c r="AL93">
        <f t="shared" si="41"/>
        <v>230</v>
      </c>
      <c r="AM93">
        <f t="shared" si="33"/>
        <v>39.323613538037279</v>
      </c>
      <c r="AN93">
        <f t="shared" si="34"/>
        <v>92.10526315789474</v>
      </c>
      <c r="AO93">
        <f t="shared" si="35"/>
        <v>43.909904931395644</v>
      </c>
    </row>
    <row r="94" spans="1:41" x14ac:dyDescent="0.4">
      <c r="A94">
        <f t="shared" si="47"/>
        <v>13</v>
      </c>
      <c r="B94">
        <f t="shared" si="47"/>
        <v>0</v>
      </c>
      <c r="C94">
        <f t="shared" si="47"/>
        <v>0</v>
      </c>
      <c r="D94">
        <f t="shared" si="47"/>
        <v>-1.6819999999999999</v>
      </c>
      <c r="E94">
        <f t="shared" si="43"/>
        <v>0</v>
      </c>
      <c r="F94">
        <f t="shared" si="43"/>
        <v>0</v>
      </c>
      <c r="G94">
        <f t="shared" si="44"/>
        <v>0</v>
      </c>
      <c r="H94">
        <f t="shared" si="45"/>
        <v>0</v>
      </c>
      <c r="I94">
        <f t="shared" si="46"/>
        <v>0</v>
      </c>
      <c r="J94">
        <f t="shared" si="46"/>
        <v>0</v>
      </c>
      <c r="K94">
        <f t="shared" si="46"/>
        <v>2.8291239999999998</v>
      </c>
      <c r="L94">
        <f t="shared" si="39"/>
        <v>210</v>
      </c>
      <c r="M94">
        <f t="shared" si="38"/>
        <v>0</v>
      </c>
      <c r="N94">
        <f t="shared" si="38"/>
        <v>0</v>
      </c>
      <c r="O94">
        <f t="shared" si="38"/>
        <v>-1.6819999999999999</v>
      </c>
      <c r="P94">
        <f t="shared" si="38"/>
        <v>0</v>
      </c>
      <c r="Q94">
        <f t="shared" si="38"/>
        <v>0</v>
      </c>
      <c r="R94">
        <f t="shared" si="38"/>
        <v>0</v>
      </c>
      <c r="S94">
        <f t="shared" si="42"/>
        <v>0</v>
      </c>
      <c r="AE94" s="89">
        <v>93</v>
      </c>
      <c r="AF94">
        <v>149</v>
      </c>
      <c r="AG94">
        <f t="shared" si="40"/>
        <v>0</v>
      </c>
      <c r="AH94">
        <f t="shared" si="40"/>
        <v>0</v>
      </c>
      <c r="AI94">
        <f t="shared" si="40"/>
        <v>0</v>
      </c>
      <c r="AJ94">
        <f t="shared" si="31"/>
        <v>255</v>
      </c>
      <c r="AK94">
        <f t="shared" si="32"/>
        <v>220.67638646196272</v>
      </c>
      <c r="AL94">
        <f t="shared" si="41"/>
        <v>230</v>
      </c>
      <c r="AM94">
        <f t="shared" si="33"/>
        <v>34.323613538037279</v>
      </c>
      <c r="AN94">
        <f t="shared" si="34"/>
        <v>86.257309941520461</v>
      </c>
      <c r="AO94">
        <f t="shared" si="35"/>
        <v>33.952676711445562</v>
      </c>
    </row>
    <row r="95" spans="1:41" x14ac:dyDescent="0.4">
      <c r="A95">
        <f t="shared" si="47"/>
        <v>14</v>
      </c>
      <c r="B95">
        <f t="shared" si="47"/>
        <v>0</v>
      </c>
      <c r="C95">
        <f t="shared" si="47"/>
        <v>0</v>
      </c>
      <c r="D95">
        <f t="shared" si="47"/>
        <v>1.6819999999999999</v>
      </c>
      <c r="E95">
        <f t="shared" si="43"/>
        <v>0</v>
      </c>
      <c r="F95">
        <f t="shared" si="43"/>
        <v>0</v>
      </c>
      <c r="G95">
        <f t="shared" si="44"/>
        <v>0</v>
      </c>
      <c r="H95">
        <f t="shared" si="45"/>
        <v>0</v>
      </c>
      <c r="I95">
        <f t="shared" si="46"/>
        <v>0</v>
      </c>
      <c r="J95">
        <f t="shared" si="46"/>
        <v>0</v>
      </c>
      <c r="K95">
        <f t="shared" si="46"/>
        <v>2.8291239999999998</v>
      </c>
      <c r="L95">
        <f t="shared" si="39"/>
        <v>230</v>
      </c>
      <c r="M95">
        <f t="shared" si="38"/>
        <v>0</v>
      </c>
      <c r="N95">
        <f t="shared" si="38"/>
        <v>0</v>
      </c>
      <c r="O95">
        <f t="shared" si="38"/>
        <v>1.6819999999999999</v>
      </c>
      <c r="P95">
        <f t="shared" si="38"/>
        <v>0</v>
      </c>
      <c r="Q95">
        <f t="shared" si="38"/>
        <v>0</v>
      </c>
      <c r="R95">
        <f t="shared" si="38"/>
        <v>0</v>
      </c>
      <c r="S95">
        <f t="shared" si="42"/>
        <v>0</v>
      </c>
      <c r="AE95" s="89">
        <v>94</v>
      </c>
      <c r="AF95">
        <v>158</v>
      </c>
      <c r="AG95">
        <f t="shared" si="40"/>
        <v>0</v>
      </c>
      <c r="AH95">
        <f t="shared" si="40"/>
        <v>0</v>
      </c>
      <c r="AI95">
        <f t="shared" si="40"/>
        <v>0</v>
      </c>
      <c r="AJ95">
        <f t="shared" si="31"/>
        <v>210</v>
      </c>
      <c r="AK95">
        <f t="shared" si="32"/>
        <v>220.67638646196272</v>
      </c>
      <c r="AL95">
        <f t="shared" si="41"/>
        <v>213.88888888888889</v>
      </c>
      <c r="AM95">
        <f t="shared" si="33"/>
        <v>-10.676386461962721</v>
      </c>
      <c r="AN95">
        <f t="shared" si="34"/>
        <v>39.473684210526315</v>
      </c>
      <c r="AO95">
        <f t="shared" si="35"/>
        <v>-8.3017913759398674</v>
      </c>
    </row>
    <row r="96" spans="1:41" x14ac:dyDescent="0.4">
      <c r="A96">
        <f t="shared" si="47"/>
        <v>15</v>
      </c>
      <c r="B96">
        <f t="shared" si="47"/>
        <v>0</v>
      </c>
      <c r="C96">
        <f t="shared" si="47"/>
        <v>0</v>
      </c>
      <c r="D96">
        <f t="shared" si="47"/>
        <v>0</v>
      </c>
      <c r="E96">
        <f t="shared" si="43"/>
        <v>0</v>
      </c>
      <c r="F96">
        <f t="shared" si="43"/>
        <v>0</v>
      </c>
      <c r="G96">
        <f t="shared" si="44"/>
        <v>0</v>
      </c>
      <c r="H96">
        <f t="shared" si="45"/>
        <v>0</v>
      </c>
      <c r="I96">
        <f t="shared" si="46"/>
        <v>0</v>
      </c>
      <c r="J96">
        <f t="shared" si="46"/>
        <v>0</v>
      </c>
      <c r="K96">
        <f t="shared" si="46"/>
        <v>0</v>
      </c>
      <c r="L96">
        <f t="shared" si="39"/>
        <v>210</v>
      </c>
      <c r="M96">
        <f t="shared" si="38"/>
        <v>0</v>
      </c>
      <c r="N96">
        <f t="shared" si="38"/>
        <v>0</v>
      </c>
      <c r="O96">
        <f t="shared" si="38"/>
        <v>0</v>
      </c>
      <c r="P96">
        <f t="shared" si="38"/>
        <v>0</v>
      </c>
      <c r="Q96">
        <f t="shared" si="38"/>
        <v>0</v>
      </c>
      <c r="R96">
        <f t="shared" si="38"/>
        <v>0</v>
      </c>
      <c r="S96">
        <f t="shared" si="42"/>
        <v>0</v>
      </c>
      <c r="AE96" s="89">
        <v>95</v>
      </c>
      <c r="AF96">
        <v>167</v>
      </c>
      <c r="AG96">
        <f t="shared" si="40"/>
        <v>0</v>
      </c>
      <c r="AH96">
        <f t="shared" si="40"/>
        <v>0</v>
      </c>
      <c r="AI96">
        <f t="shared" si="40"/>
        <v>0</v>
      </c>
      <c r="AJ96">
        <f t="shared" si="31"/>
        <v>250</v>
      </c>
      <c r="AK96">
        <f t="shared" si="32"/>
        <v>220.67638646196272</v>
      </c>
      <c r="AL96">
        <f t="shared" si="41"/>
        <v>223.88888888888889</v>
      </c>
      <c r="AM96">
        <f t="shared" si="33"/>
        <v>29.323613538037279</v>
      </c>
      <c r="AN96">
        <f t="shared" si="34"/>
        <v>81.578947368421055</v>
      </c>
      <c r="AO96">
        <f t="shared" si="35"/>
        <v>27.966611431491081</v>
      </c>
    </row>
    <row r="97" spans="1:41" x14ac:dyDescent="0.4">
      <c r="A97" t="str">
        <f t="shared" si="47"/>
        <v>15--1</v>
      </c>
      <c r="B97">
        <f t="shared" si="47"/>
        <v>0</v>
      </c>
      <c r="C97">
        <f t="shared" si="47"/>
        <v>0</v>
      </c>
      <c r="D97">
        <f t="shared" si="47"/>
        <v>0</v>
      </c>
      <c r="E97">
        <f t="shared" si="43"/>
        <v>0</v>
      </c>
      <c r="F97">
        <f t="shared" si="43"/>
        <v>0</v>
      </c>
      <c r="G97">
        <f t="shared" si="44"/>
        <v>0</v>
      </c>
      <c r="H97">
        <f t="shared" si="45"/>
        <v>0</v>
      </c>
      <c r="I97">
        <f t="shared" si="46"/>
        <v>0</v>
      </c>
      <c r="J97">
        <f t="shared" si="46"/>
        <v>0</v>
      </c>
      <c r="K97">
        <f t="shared" si="46"/>
        <v>0</v>
      </c>
      <c r="L97">
        <f t="shared" si="39"/>
        <v>205</v>
      </c>
      <c r="M97">
        <f t="shared" si="38"/>
        <v>0</v>
      </c>
      <c r="N97">
        <f t="shared" si="38"/>
        <v>0</v>
      </c>
      <c r="O97">
        <f t="shared" si="38"/>
        <v>0</v>
      </c>
      <c r="P97">
        <f t="shared" si="38"/>
        <v>0</v>
      </c>
      <c r="Q97">
        <f t="shared" si="38"/>
        <v>0</v>
      </c>
      <c r="R97">
        <f t="shared" si="38"/>
        <v>0</v>
      </c>
      <c r="S97">
        <f t="shared" si="42"/>
        <v>0</v>
      </c>
      <c r="AE97" s="89">
        <v>96</v>
      </c>
      <c r="AF97">
        <v>111</v>
      </c>
      <c r="AG97">
        <f t="shared" si="40"/>
        <v>-1</v>
      </c>
      <c r="AH97">
        <f t="shared" si="40"/>
        <v>-1</v>
      </c>
      <c r="AI97">
        <f t="shared" si="40"/>
        <v>-1</v>
      </c>
      <c r="AJ97">
        <f t="shared" si="31"/>
        <v>300</v>
      </c>
      <c r="AK97">
        <f t="shared" si="32"/>
        <v>263.06561184271902</v>
      </c>
      <c r="AL97">
        <f t="shared" si="41"/>
        <v>292.22222222222223</v>
      </c>
      <c r="AM97">
        <f t="shared" si="33"/>
        <v>36.934388157280978</v>
      </c>
      <c r="AN97">
        <f t="shared" si="34"/>
        <v>89.766081871345023</v>
      </c>
      <c r="AO97">
        <f t="shared" si="35"/>
        <v>39.437017939096833</v>
      </c>
    </row>
    <row r="98" spans="1:41" x14ac:dyDescent="0.4">
      <c r="A98" t="str">
        <f t="shared" si="47"/>
        <v>15--2</v>
      </c>
      <c r="B98">
        <f t="shared" si="47"/>
        <v>0</v>
      </c>
      <c r="C98">
        <f t="shared" si="47"/>
        <v>0</v>
      </c>
      <c r="D98">
        <f t="shared" si="47"/>
        <v>0</v>
      </c>
      <c r="E98">
        <f t="shared" si="43"/>
        <v>0</v>
      </c>
      <c r="F98">
        <f t="shared" si="43"/>
        <v>0</v>
      </c>
      <c r="G98">
        <f t="shared" si="44"/>
        <v>0</v>
      </c>
      <c r="H98">
        <f t="shared" si="45"/>
        <v>0</v>
      </c>
      <c r="I98">
        <f t="shared" si="46"/>
        <v>0</v>
      </c>
      <c r="J98">
        <f t="shared" si="46"/>
        <v>0</v>
      </c>
      <c r="K98">
        <f t="shared" si="46"/>
        <v>0</v>
      </c>
      <c r="L98">
        <f t="shared" si="39"/>
        <v>235</v>
      </c>
      <c r="M98">
        <f t="shared" si="38"/>
        <v>0</v>
      </c>
      <c r="N98">
        <f t="shared" si="38"/>
        <v>0</v>
      </c>
      <c r="O98">
        <f t="shared" si="38"/>
        <v>0</v>
      </c>
      <c r="P98">
        <f t="shared" si="38"/>
        <v>0</v>
      </c>
      <c r="Q98">
        <f t="shared" si="38"/>
        <v>0</v>
      </c>
      <c r="R98">
        <f t="shared" si="38"/>
        <v>0</v>
      </c>
      <c r="S98">
        <f t="shared" si="42"/>
        <v>0</v>
      </c>
      <c r="AE98" s="89">
        <v>97</v>
      </c>
      <c r="AF98">
        <v>106</v>
      </c>
      <c r="AG98">
        <f t="shared" si="40"/>
        <v>1</v>
      </c>
      <c r="AH98">
        <f t="shared" si="40"/>
        <v>-1</v>
      </c>
      <c r="AI98">
        <f t="shared" si="40"/>
        <v>-1</v>
      </c>
      <c r="AJ98">
        <f t="shared" si="31"/>
        <v>200</v>
      </c>
      <c r="AK98">
        <f t="shared" si="32"/>
        <v>185.57842379992528</v>
      </c>
      <c r="AL98">
        <f t="shared" si="41"/>
        <v>191.66666666666666</v>
      </c>
      <c r="AM98">
        <f t="shared" si="33"/>
        <v>14.421576200074725</v>
      </c>
      <c r="AN98">
        <f t="shared" si="34"/>
        <v>66.959064327485379</v>
      </c>
      <c r="AO98">
        <f t="shared" si="35"/>
        <v>13.643317716569999</v>
      </c>
    </row>
    <row r="99" spans="1:41" x14ac:dyDescent="0.4">
      <c r="A99" t="str">
        <f t="shared" si="47"/>
        <v>15--3</v>
      </c>
      <c r="B99">
        <f t="shared" si="47"/>
        <v>0</v>
      </c>
      <c r="C99">
        <f t="shared" si="47"/>
        <v>0</v>
      </c>
      <c r="D99">
        <f t="shared" si="47"/>
        <v>0</v>
      </c>
      <c r="E99">
        <f t="shared" si="43"/>
        <v>0</v>
      </c>
      <c r="F99">
        <f t="shared" si="43"/>
        <v>0</v>
      </c>
      <c r="G99">
        <f t="shared" si="44"/>
        <v>0</v>
      </c>
      <c r="H99">
        <f t="shared" si="45"/>
        <v>0</v>
      </c>
      <c r="I99">
        <f t="shared" si="46"/>
        <v>0</v>
      </c>
      <c r="J99">
        <f t="shared" si="46"/>
        <v>0</v>
      </c>
      <c r="K99">
        <f t="shared" si="46"/>
        <v>0</v>
      </c>
      <c r="L99">
        <f t="shared" si="39"/>
        <v>250</v>
      </c>
      <c r="M99">
        <f t="shared" si="38"/>
        <v>0</v>
      </c>
      <c r="N99">
        <f t="shared" si="38"/>
        <v>0</v>
      </c>
      <c r="O99">
        <f t="shared" si="38"/>
        <v>0</v>
      </c>
      <c r="P99">
        <f t="shared" si="38"/>
        <v>0</v>
      </c>
      <c r="Q99">
        <f t="shared" si="38"/>
        <v>0</v>
      </c>
      <c r="R99">
        <f t="shared" si="38"/>
        <v>0</v>
      </c>
      <c r="S99">
        <f t="shared" si="42"/>
        <v>0</v>
      </c>
      <c r="AE99" s="89">
        <v>98</v>
      </c>
      <c r="AF99">
        <v>95</v>
      </c>
      <c r="AG99">
        <f t="shared" si="40"/>
        <v>-1</v>
      </c>
      <c r="AH99">
        <f t="shared" si="40"/>
        <v>1</v>
      </c>
      <c r="AI99">
        <f t="shared" si="40"/>
        <v>-1</v>
      </c>
      <c r="AJ99">
        <f t="shared" si="31"/>
        <v>190</v>
      </c>
      <c r="AK99">
        <f t="shared" si="32"/>
        <v>167.02503946802236</v>
      </c>
      <c r="AL99">
        <f t="shared" si="41"/>
        <v>181.66666666666666</v>
      </c>
      <c r="AM99">
        <f t="shared" si="33"/>
        <v>22.974960531977644</v>
      </c>
      <c r="AN99">
        <f t="shared" si="34"/>
        <v>75.146198830409361</v>
      </c>
      <c r="AO99">
        <f t="shared" si="35"/>
        <v>21.11554546808506</v>
      </c>
    </row>
    <row r="100" spans="1:41" x14ac:dyDescent="0.4">
      <c r="A100" t="str">
        <f t="shared" si="47"/>
        <v>15--4</v>
      </c>
      <c r="B100">
        <f t="shared" si="47"/>
        <v>0</v>
      </c>
      <c r="C100">
        <f t="shared" si="47"/>
        <v>0</v>
      </c>
      <c r="D100">
        <f t="shared" si="47"/>
        <v>0</v>
      </c>
      <c r="E100">
        <f t="shared" si="43"/>
        <v>0</v>
      </c>
      <c r="F100">
        <f t="shared" si="43"/>
        <v>0</v>
      </c>
      <c r="G100">
        <f t="shared" si="44"/>
        <v>0</v>
      </c>
      <c r="H100">
        <f t="shared" si="45"/>
        <v>0</v>
      </c>
      <c r="I100">
        <f t="shared" si="46"/>
        <v>0</v>
      </c>
      <c r="J100">
        <f t="shared" si="46"/>
        <v>0</v>
      </c>
      <c r="K100">
        <f t="shared" si="46"/>
        <v>0</v>
      </c>
      <c r="L100">
        <f t="shared" si="39"/>
        <v>255</v>
      </c>
      <c r="M100">
        <f t="shared" si="38"/>
        <v>0</v>
      </c>
      <c r="N100">
        <f t="shared" si="38"/>
        <v>0</v>
      </c>
      <c r="O100">
        <f t="shared" si="38"/>
        <v>0</v>
      </c>
      <c r="P100">
        <f t="shared" si="38"/>
        <v>0</v>
      </c>
      <c r="Q100">
        <f t="shared" si="38"/>
        <v>0</v>
      </c>
      <c r="R100">
        <f t="shared" si="38"/>
        <v>0</v>
      </c>
      <c r="S100">
        <f t="shared" si="42"/>
        <v>0</v>
      </c>
      <c r="AE100" s="89">
        <v>99</v>
      </c>
      <c r="AF100">
        <v>93</v>
      </c>
      <c r="AG100">
        <f t="shared" si="40"/>
        <v>1</v>
      </c>
      <c r="AH100">
        <f t="shared" si="40"/>
        <v>1</v>
      </c>
      <c r="AI100">
        <f t="shared" si="40"/>
        <v>-1</v>
      </c>
      <c r="AJ100">
        <f t="shared" si="31"/>
        <v>185</v>
      </c>
      <c r="AK100">
        <f t="shared" si="32"/>
        <v>193.9822958696731</v>
      </c>
      <c r="AL100">
        <f t="shared" si="41"/>
        <v>173.33333333333334</v>
      </c>
      <c r="AM100">
        <f t="shared" si="33"/>
        <v>-8.982295869673095</v>
      </c>
      <c r="AN100">
        <f t="shared" si="34"/>
        <v>42.397660818713447</v>
      </c>
      <c r="AO100">
        <f t="shared" si="35"/>
        <v>-5.9615830118114843</v>
      </c>
    </row>
    <row r="101" spans="1:41" x14ac:dyDescent="0.4">
      <c r="A101">
        <f t="shared" si="47"/>
        <v>1</v>
      </c>
      <c r="B101">
        <f t="shared" si="47"/>
        <v>-1</v>
      </c>
      <c r="C101">
        <f t="shared" si="47"/>
        <v>-1</v>
      </c>
      <c r="D101">
        <f t="shared" si="47"/>
        <v>-1</v>
      </c>
      <c r="E101">
        <f t="shared" si="43"/>
        <v>1</v>
      </c>
      <c r="F101">
        <f t="shared" si="43"/>
        <v>1</v>
      </c>
      <c r="G101">
        <f t="shared" si="44"/>
        <v>1</v>
      </c>
      <c r="H101">
        <f t="shared" si="45"/>
        <v>-1</v>
      </c>
      <c r="I101">
        <f t="shared" si="46"/>
        <v>1</v>
      </c>
      <c r="J101">
        <f t="shared" si="46"/>
        <v>1</v>
      </c>
      <c r="K101">
        <f t="shared" si="46"/>
        <v>1</v>
      </c>
      <c r="L101">
        <f>I3</f>
        <v>310</v>
      </c>
      <c r="M101">
        <f t="shared" si="38"/>
        <v>-1</v>
      </c>
      <c r="N101">
        <f t="shared" si="38"/>
        <v>-1</v>
      </c>
      <c r="O101">
        <f t="shared" si="38"/>
        <v>-1</v>
      </c>
      <c r="P101">
        <f t="shared" si="38"/>
        <v>1</v>
      </c>
      <c r="Q101">
        <f t="shared" si="38"/>
        <v>1</v>
      </c>
      <c r="R101">
        <f t="shared" si="38"/>
        <v>1</v>
      </c>
      <c r="S101">
        <f t="shared" si="42"/>
        <v>1</v>
      </c>
      <c r="AE101" s="89">
        <v>100</v>
      </c>
      <c r="AF101">
        <v>97</v>
      </c>
      <c r="AG101">
        <f t="shared" si="40"/>
        <v>-1</v>
      </c>
      <c r="AH101">
        <f t="shared" si="40"/>
        <v>-1</v>
      </c>
      <c r="AI101">
        <f t="shared" si="40"/>
        <v>1</v>
      </c>
      <c r="AJ101">
        <f t="shared" si="31"/>
        <v>270</v>
      </c>
      <c r="AK101">
        <f t="shared" si="32"/>
        <v>265.84135779978959</v>
      </c>
      <c r="AL101">
        <f t="shared" si="41"/>
        <v>297.22222222222223</v>
      </c>
      <c r="AM101">
        <f t="shared" si="33"/>
        <v>4.1586422002104086</v>
      </c>
      <c r="AN101">
        <f t="shared" si="34"/>
        <v>55.26315789473685</v>
      </c>
      <c r="AO101">
        <f t="shared" si="35"/>
        <v>4.1140743987768262</v>
      </c>
    </row>
    <row r="102" spans="1:41" x14ac:dyDescent="0.4">
      <c r="A102">
        <f t="shared" si="47"/>
        <v>2</v>
      </c>
      <c r="B102">
        <f t="shared" si="47"/>
        <v>1</v>
      </c>
      <c r="C102">
        <f t="shared" si="47"/>
        <v>-1</v>
      </c>
      <c r="D102">
        <f t="shared" si="47"/>
        <v>-1</v>
      </c>
      <c r="E102">
        <f t="shared" si="43"/>
        <v>-1</v>
      </c>
      <c r="F102">
        <f t="shared" si="43"/>
        <v>1</v>
      </c>
      <c r="G102">
        <f t="shared" si="44"/>
        <v>-1</v>
      </c>
      <c r="H102">
        <f t="shared" si="45"/>
        <v>1</v>
      </c>
      <c r="I102">
        <f t="shared" si="46"/>
        <v>1</v>
      </c>
      <c r="J102">
        <f t="shared" si="46"/>
        <v>1</v>
      </c>
      <c r="K102">
        <f t="shared" si="46"/>
        <v>1</v>
      </c>
      <c r="L102">
        <f t="shared" ref="L102:L119" si="48">I4</f>
        <v>155</v>
      </c>
      <c r="M102">
        <f t="shared" si="38"/>
        <v>1</v>
      </c>
      <c r="N102">
        <f t="shared" si="38"/>
        <v>-1</v>
      </c>
      <c r="O102">
        <f t="shared" si="38"/>
        <v>-1</v>
      </c>
      <c r="P102">
        <f t="shared" si="38"/>
        <v>-1</v>
      </c>
      <c r="Q102">
        <f t="shared" si="38"/>
        <v>1</v>
      </c>
      <c r="R102">
        <f t="shared" si="38"/>
        <v>-1</v>
      </c>
      <c r="S102">
        <f t="shared" si="42"/>
        <v>1</v>
      </c>
      <c r="AE102" s="89">
        <v>101</v>
      </c>
      <c r="AF102">
        <v>107</v>
      </c>
      <c r="AG102">
        <f t="shared" ref="AG102:AI117" si="49">AG83</f>
        <v>1</v>
      </c>
      <c r="AH102">
        <f t="shared" si="49"/>
        <v>-1</v>
      </c>
      <c r="AI102">
        <f t="shared" si="49"/>
        <v>1</v>
      </c>
      <c r="AJ102">
        <f t="shared" si="31"/>
        <v>185</v>
      </c>
      <c r="AK102">
        <f t="shared" si="32"/>
        <v>158.35416975699584</v>
      </c>
      <c r="AL102">
        <f t="shared" si="41"/>
        <v>154.44444444444446</v>
      </c>
      <c r="AM102">
        <f t="shared" si="33"/>
        <v>26.645830243004156</v>
      </c>
      <c r="AN102">
        <f t="shared" si="34"/>
        <v>79.824561403508781</v>
      </c>
      <c r="AO102">
        <f t="shared" si="35"/>
        <v>25.974642494090372</v>
      </c>
    </row>
    <row r="103" spans="1:41" x14ac:dyDescent="0.4">
      <c r="A103">
        <f t="shared" si="47"/>
        <v>3</v>
      </c>
      <c r="B103">
        <f t="shared" si="47"/>
        <v>-1</v>
      </c>
      <c r="C103">
        <f t="shared" si="47"/>
        <v>1</v>
      </c>
      <c r="D103">
        <f t="shared" si="47"/>
        <v>-1</v>
      </c>
      <c r="E103">
        <f t="shared" si="43"/>
        <v>-1</v>
      </c>
      <c r="F103">
        <f t="shared" si="43"/>
        <v>-1</v>
      </c>
      <c r="G103">
        <f t="shared" si="44"/>
        <v>1</v>
      </c>
      <c r="H103">
        <f t="shared" si="45"/>
        <v>1</v>
      </c>
      <c r="I103">
        <f t="shared" si="46"/>
        <v>1</v>
      </c>
      <c r="J103">
        <f t="shared" si="46"/>
        <v>1</v>
      </c>
      <c r="K103">
        <f t="shared" si="46"/>
        <v>1</v>
      </c>
      <c r="L103">
        <f t="shared" si="48"/>
        <v>150</v>
      </c>
      <c r="M103">
        <f t="shared" si="38"/>
        <v>-1</v>
      </c>
      <c r="N103">
        <f t="shared" si="38"/>
        <v>1</v>
      </c>
      <c r="O103">
        <f t="shared" si="38"/>
        <v>-1</v>
      </c>
      <c r="P103">
        <f t="shared" si="38"/>
        <v>-1</v>
      </c>
      <c r="Q103">
        <f t="shared" si="38"/>
        <v>-1</v>
      </c>
      <c r="R103">
        <f t="shared" si="38"/>
        <v>1</v>
      </c>
      <c r="S103">
        <f t="shared" si="42"/>
        <v>1</v>
      </c>
      <c r="AE103" s="89">
        <v>102</v>
      </c>
      <c r="AF103">
        <v>103</v>
      </c>
      <c r="AG103">
        <f t="shared" si="49"/>
        <v>-1</v>
      </c>
      <c r="AH103">
        <f t="shared" si="49"/>
        <v>1</v>
      </c>
      <c r="AI103">
        <f t="shared" si="49"/>
        <v>1</v>
      </c>
      <c r="AJ103">
        <f t="shared" si="31"/>
        <v>245</v>
      </c>
      <c r="AK103">
        <f t="shared" si="32"/>
        <v>220.91189653620401</v>
      </c>
      <c r="AL103">
        <f t="shared" si="41"/>
        <v>225.55555555555554</v>
      </c>
      <c r="AM103">
        <f t="shared" si="33"/>
        <v>24.088103463795989</v>
      </c>
      <c r="AN103">
        <f t="shared" si="34"/>
        <v>76.31578947368422</v>
      </c>
      <c r="AO103">
        <f t="shared" si="35"/>
        <v>22.278440616767927</v>
      </c>
    </row>
    <row r="104" spans="1:41" x14ac:dyDescent="0.4">
      <c r="A104">
        <f t="shared" si="47"/>
        <v>4</v>
      </c>
      <c r="B104">
        <f t="shared" si="47"/>
        <v>1</v>
      </c>
      <c r="C104">
        <f t="shared" si="47"/>
        <v>1</v>
      </c>
      <c r="D104">
        <f t="shared" si="47"/>
        <v>-1</v>
      </c>
      <c r="E104">
        <f t="shared" si="43"/>
        <v>1</v>
      </c>
      <c r="F104">
        <f t="shared" si="43"/>
        <v>-1</v>
      </c>
      <c r="G104">
        <f t="shared" si="44"/>
        <v>-1</v>
      </c>
      <c r="H104">
        <f t="shared" si="45"/>
        <v>-1</v>
      </c>
      <c r="I104">
        <f t="shared" si="46"/>
        <v>1</v>
      </c>
      <c r="J104">
        <f t="shared" si="46"/>
        <v>1</v>
      </c>
      <c r="K104">
        <f t="shared" si="46"/>
        <v>1</v>
      </c>
      <c r="L104">
        <f t="shared" si="48"/>
        <v>170</v>
      </c>
      <c r="M104">
        <f t="shared" si="38"/>
        <v>1</v>
      </c>
      <c r="N104">
        <f t="shared" si="38"/>
        <v>1</v>
      </c>
      <c r="O104">
        <f t="shared" si="38"/>
        <v>-1</v>
      </c>
      <c r="P104">
        <f t="shared" si="38"/>
        <v>1</v>
      </c>
      <c r="Q104">
        <f t="shared" si="38"/>
        <v>-1</v>
      </c>
      <c r="R104">
        <f t="shared" si="38"/>
        <v>-1</v>
      </c>
      <c r="S104">
        <f t="shared" si="42"/>
        <v>1</v>
      </c>
      <c r="AE104" s="89">
        <v>103</v>
      </c>
      <c r="AF104">
        <v>104</v>
      </c>
      <c r="AG104">
        <f t="shared" si="49"/>
        <v>1</v>
      </c>
      <c r="AH104">
        <f t="shared" si="49"/>
        <v>1</v>
      </c>
      <c r="AI104">
        <f t="shared" si="49"/>
        <v>1</v>
      </c>
      <c r="AJ104">
        <f t="shared" si="31"/>
        <v>205</v>
      </c>
      <c r="AK104">
        <f t="shared" si="32"/>
        <v>217.86915293785475</v>
      </c>
      <c r="AL104">
        <f t="shared" si="41"/>
        <v>199.44444444444446</v>
      </c>
      <c r="AM104">
        <f t="shared" si="33"/>
        <v>-12.86915293785475</v>
      </c>
      <c r="AN104">
        <f t="shared" si="34"/>
        <v>33.62573099415205</v>
      </c>
      <c r="AO104">
        <f t="shared" si="35"/>
        <v>-13.143217765844154</v>
      </c>
    </row>
    <row r="105" spans="1:41" x14ac:dyDescent="0.4">
      <c r="A105">
        <f t="shared" si="47"/>
        <v>5</v>
      </c>
      <c r="B105">
        <f t="shared" si="47"/>
        <v>-1</v>
      </c>
      <c r="C105">
        <f t="shared" si="47"/>
        <v>-1</v>
      </c>
      <c r="D105">
        <f t="shared" si="47"/>
        <v>1</v>
      </c>
      <c r="E105">
        <f t="shared" si="43"/>
        <v>1</v>
      </c>
      <c r="F105">
        <f t="shared" si="43"/>
        <v>-1</v>
      </c>
      <c r="G105">
        <f t="shared" si="44"/>
        <v>-1</v>
      </c>
      <c r="H105">
        <f t="shared" si="45"/>
        <v>1</v>
      </c>
      <c r="I105">
        <f t="shared" si="46"/>
        <v>1</v>
      </c>
      <c r="J105">
        <f t="shared" si="46"/>
        <v>1</v>
      </c>
      <c r="K105">
        <f t="shared" si="46"/>
        <v>1</v>
      </c>
      <c r="L105">
        <f t="shared" si="48"/>
        <v>285</v>
      </c>
      <c r="M105">
        <f t="shared" si="38"/>
        <v>-1</v>
      </c>
      <c r="N105">
        <f t="shared" si="38"/>
        <v>-1</v>
      </c>
      <c r="O105">
        <f t="shared" si="38"/>
        <v>1</v>
      </c>
      <c r="P105">
        <f t="shared" si="38"/>
        <v>1</v>
      </c>
      <c r="Q105">
        <f t="shared" si="38"/>
        <v>-1</v>
      </c>
      <c r="R105">
        <f t="shared" si="38"/>
        <v>-1</v>
      </c>
      <c r="S105">
        <f t="shared" si="42"/>
        <v>1</v>
      </c>
      <c r="AE105" s="89">
        <v>104</v>
      </c>
      <c r="AF105">
        <v>133</v>
      </c>
      <c r="AG105">
        <f t="shared" si="49"/>
        <v>-1.6819999999999999</v>
      </c>
      <c r="AH105">
        <f t="shared" si="49"/>
        <v>0</v>
      </c>
      <c r="AI105">
        <f t="shared" si="49"/>
        <v>0</v>
      </c>
      <c r="AJ105">
        <f t="shared" si="31"/>
        <v>150</v>
      </c>
      <c r="AK105">
        <f t="shared" si="32"/>
        <v>221.7273453928986</v>
      </c>
      <c r="AL105">
        <f t="shared" si="41"/>
        <v>179.44444444444446</v>
      </c>
      <c r="AM105">
        <f t="shared" si="33"/>
        <v>-71.727345392898599</v>
      </c>
      <c r="AN105">
        <f t="shared" si="34"/>
        <v>0.8771929824561403</v>
      </c>
      <c r="AO105">
        <f t="shared" si="35"/>
        <v>-73.850476966846699</v>
      </c>
    </row>
    <row r="106" spans="1:41" x14ac:dyDescent="0.4">
      <c r="A106">
        <f t="shared" si="47"/>
        <v>6</v>
      </c>
      <c r="B106">
        <f t="shared" si="47"/>
        <v>1</v>
      </c>
      <c r="C106">
        <f t="shared" si="47"/>
        <v>-1</v>
      </c>
      <c r="D106">
        <f t="shared" si="47"/>
        <v>1</v>
      </c>
      <c r="E106">
        <f t="shared" si="43"/>
        <v>-1</v>
      </c>
      <c r="F106">
        <f t="shared" si="43"/>
        <v>-1</v>
      </c>
      <c r="G106">
        <f t="shared" si="44"/>
        <v>1</v>
      </c>
      <c r="H106">
        <f t="shared" si="45"/>
        <v>-1</v>
      </c>
      <c r="I106">
        <f t="shared" si="46"/>
        <v>1</v>
      </c>
      <c r="J106">
        <f t="shared" si="46"/>
        <v>1</v>
      </c>
      <c r="K106">
        <f t="shared" si="46"/>
        <v>1</v>
      </c>
      <c r="L106">
        <f t="shared" si="48"/>
        <v>150</v>
      </c>
      <c r="M106">
        <f t="shared" si="38"/>
        <v>1</v>
      </c>
      <c r="N106">
        <f t="shared" si="38"/>
        <v>-1</v>
      </c>
      <c r="O106">
        <f t="shared" si="38"/>
        <v>1</v>
      </c>
      <c r="P106">
        <f t="shared" si="38"/>
        <v>-1</v>
      </c>
      <c r="Q106">
        <f t="shared" si="38"/>
        <v>-1</v>
      </c>
      <c r="R106">
        <f t="shared" si="38"/>
        <v>1</v>
      </c>
      <c r="S106">
        <f t="shared" si="42"/>
        <v>1</v>
      </c>
      <c r="AE106" s="89">
        <v>105</v>
      </c>
      <c r="AF106">
        <v>132</v>
      </c>
      <c r="AG106">
        <f t="shared" si="49"/>
        <v>1.6819999999999999</v>
      </c>
      <c r="AH106">
        <f t="shared" si="49"/>
        <v>0</v>
      </c>
      <c r="AI106">
        <f t="shared" si="49"/>
        <v>0</v>
      </c>
      <c r="AJ106">
        <f t="shared" si="31"/>
        <v>165</v>
      </c>
      <c r="AK106">
        <f t="shared" si="32"/>
        <v>154.00167288269739</v>
      </c>
      <c r="AL106">
        <f t="shared" si="41"/>
        <v>181.11111111111111</v>
      </c>
      <c r="AM106">
        <f t="shared" si="33"/>
        <v>10.998327117302608</v>
      </c>
      <c r="AN106">
        <f t="shared" si="34"/>
        <v>63.450292397660824</v>
      </c>
      <c r="AO106">
        <f t="shared" si="35"/>
        <v>10.690062929595557</v>
      </c>
    </row>
    <row r="107" spans="1:41" x14ac:dyDescent="0.4">
      <c r="A107">
        <f t="shared" si="47"/>
        <v>7</v>
      </c>
      <c r="B107">
        <f t="shared" si="47"/>
        <v>-1</v>
      </c>
      <c r="C107">
        <f t="shared" si="47"/>
        <v>1</v>
      </c>
      <c r="D107">
        <f t="shared" si="47"/>
        <v>1</v>
      </c>
      <c r="E107">
        <f t="shared" si="43"/>
        <v>-1</v>
      </c>
      <c r="F107">
        <f t="shared" si="43"/>
        <v>1</v>
      </c>
      <c r="G107">
        <f t="shared" si="44"/>
        <v>-1</v>
      </c>
      <c r="H107">
        <f t="shared" si="45"/>
        <v>-1</v>
      </c>
      <c r="I107">
        <f t="shared" si="46"/>
        <v>1</v>
      </c>
      <c r="J107">
        <f t="shared" si="46"/>
        <v>1</v>
      </c>
      <c r="K107">
        <f t="shared" si="46"/>
        <v>1</v>
      </c>
      <c r="L107">
        <f t="shared" si="48"/>
        <v>210</v>
      </c>
      <c r="M107">
        <f t="shared" si="38"/>
        <v>-1</v>
      </c>
      <c r="N107">
        <f t="shared" si="38"/>
        <v>1</v>
      </c>
      <c r="O107">
        <f t="shared" si="38"/>
        <v>1</v>
      </c>
      <c r="P107">
        <f t="shared" si="38"/>
        <v>-1</v>
      </c>
      <c r="Q107">
        <f t="shared" si="38"/>
        <v>1</v>
      </c>
      <c r="R107">
        <f t="shared" si="38"/>
        <v>-1</v>
      </c>
      <c r="S107">
        <f t="shared" si="42"/>
        <v>1</v>
      </c>
      <c r="AE107" s="89">
        <v>106</v>
      </c>
      <c r="AF107">
        <v>120</v>
      </c>
      <c r="AG107">
        <f t="shared" si="49"/>
        <v>0</v>
      </c>
      <c r="AH107">
        <f t="shared" si="49"/>
        <v>-1.6819999999999999</v>
      </c>
      <c r="AI107">
        <f t="shared" si="49"/>
        <v>0</v>
      </c>
      <c r="AJ107">
        <f t="shared" si="31"/>
        <v>225</v>
      </c>
      <c r="AK107">
        <f t="shared" si="32"/>
        <v>236.03539671797148</v>
      </c>
      <c r="AL107">
        <f t="shared" si="41"/>
        <v>196.11111111111111</v>
      </c>
      <c r="AM107">
        <f t="shared" si="33"/>
        <v>-11.03539671797148</v>
      </c>
      <c r="AN107">
        <f t="shared" si="34"/>
        <v>36.549707602339183</v>
      </c>
      <c r="AO107">
        <f t="shared" si="35"/>
        <v>-10.690062929595554</v>
      </c>
    </row>
    <row r="108" spans="1:41" x14ac:dyDescent="0.4">
      <c r="A108">
        <f t="shared" si="47"/>
        <v>8</v>
      </c>
      <c r="B108">
        <f t="shared" si="47"/>
        <v>1</v>
      </c>
      <c r="C108">
        <f t="shared" si="47"/>
        <v>1</v>
      </c>
      <c r="D108">
        <f t="shared" si="47"/>
        <v>1</v>
      </c>
      <c r="E108">
        <f t="shared" si="43"/>
        <v>1</v>
      </c>
      <c r="F108">
        <f t="shared" si="43"/>
        <v>1</v>
      </c>
      <c r="G108">
        <f t="shared" si="44"/>
        <v>1</v>
      </c>
      <c r="H108">
        <f t="shared" si="45"/>
        <v>1</v>
      </c>
      <c r="I108">
        <f t="shared" si="46"/>
        <v>1</v>
      </c>
      <c r="J108">
        <f t="shared" si="46"/>
        <v>1</v>
      </c>
      <c r="K108">
        <f t="shared" si="46"/>
        <v>1</v>
      </c>
      <c r="L108">
        <f t="shared" si="48"/>
        <v>250</v>
      </c>
      <c r="M108">
        <f t="shared" si="38"/>
        <v>1</v>
      </c>
      <c r="N108">
        <f t="shared" si="38"/>
        <v>1</v>
      </c>
      <c r="O108">
        <f t="shared" si="38"/>
        <v>1</v>
      </c>
      <c r="P108">
        <f t="shared" si="38"/>
        <v>1</v>
      </c>
      <c r="Q108">
        <f t="shared" si="38"/>
        <v>1</v>
      </c>
      <c r="R108">
        <f t="shared" si="38"/>
        <v>1</v>
      </c>
      <c r="S108">
        <f t="shared" si="42"/>
        <v>1</v>
      </c>
      <c r="AE108" s="89">
        <v>107</v>
      </c>
      <c r="AF108">
        <v>135</v>
      </c>
      <c r="AG108">
        <f t="shared" si="49"/>
        <v>0</v>
      </c>
      <c r="AH108">
        <f t="shared" si="49"/>
        <v>1.6819999999999999</v>
      </c>
      <c r="AI108">
        <f t="shared" si="49"/>
        <v>0</v>
      </c>
      <c r="AJ108">
        <f t="shared" si="31"/>
        <v>220</v>
      </c>
      <c r="AK108">
        <f t="shared" si="32"/>
        <v>205.31737620595396</v>
      </c>
      <c r="AL108">
        <f t="shared" si="41"/>
        <v>214.44444444444446</v>
      </c>
      <c r="AM108">
        <f t="shared" si="33"/>
        <v>14.682623794046037</v>
      </c>
      <c r="AN108">
        <f t="shared" si="34"/>
        <v>68.713450292397653</v>
      </c>
      <c r="AO108">
        <f t="shared" si="35"/>
        <v>15.16569371415765</v>
      </c>
    </row>
    <row r="109" spans="1:41" x14ac:dyDescent="0.4">
      <c r="A109">
        <f t="shared" ref="A109:D124" si="50">A90</f>
        <v>9</v>
      </c>
      <c r="B109">
        <f t="shared" si="50"/>
        <v>-1.6819999999999999</v>
      </c>
      <c r="C109">
        <f t="shared" si="50"/>
        <v>0</v>
      </c>
      <c r="D109">
        <f t="shared" si="50"/>
        <v>0</v>
      </c>
      <c r="E109">
        <f t="shared" si="43"/>
        <v>0</v>
      </c>
      <c r="F109">
        <f t="shared" si="43"/>
        <v>0</v>
      </c>
      <c r="G109">
        <f t="shared" si="44"/>
        <v>0</v>
      </c>
      <c r="H109">
        <f t="shared" si="45"/>
        <v>0</v>
      </c>
      <c r="I109">
        <f t="shared" si="46"/>
        <v>2.8291239999999998</v>
      </c>
      <c r="J109">
        <f t="shared" si="46"/>
        <v>0</v>
      </c>
      <c r="K109">
        <f t="shared" si="46"/>
        <v>0</v>
      </c>
      <c r="L109">
        <f t="shared" si="48"/>
        <v>160</v>
      </c>
      <c r="M109">
        <f t="shared" si="38"/>
        <v>-1.6819999999999999</v>
      </c>
      <c r="N109">
        <f t="shared" si="38"/>
        <v>0</v>
      </c>
      <c r="O109">
        <f t="shared" si="38"/>
        <v>0</v>
      </c>
      <c r="P109">
        <f t="shared" si="38"/>
        <v>0</v>
      </c>
      <c r="Q109">
        <f t="shared" si="38"/>
        <v>0</v>
      </c>
      <c r="R109">
        <f t="shared" si="38"/>
        <v>0</v>
      </c>
      <c r="S109">
        <f t="shared" si="42"/>
        <v>2.8291239999999998</v>
      </c>
      <c r="AE109" s="89">
        <v>108</v>
      </c>
      <c r="AF109">
        <v>115</v>
      </c>
      <c r="AG109">
        <f t="shared" si="49"/>
        <v>0</v>
      </c>
      <c r="AH109">
        <f t="shared" si="49"/>
        <v>0</v>
      </c>
      <c r="AI109">
        <f t="shared" si="49"/>
        <v>-1.6819999999999999</v>
      </c>
      <c r="AJ109">
        <f t="shared" si="31"/>
        <v>200</v>
      </c>
      <c r="AK109">
        <f t="shared" si="32"/>
        <v>209.46476188984417</v>
      </c>
      <c r="AL109">
        <f t="shared" si="41"/>
        <v>195</v>
      </c>
      <c r="AM109">
        <f t="shared" si="33"/>
        <v>-9.4647618898441692</v>
      </c>
      <c r="AN109">
        <f t="shared" si="34"/>
        <v>41.812865497076025</v>
      </c>
      <c r="AO109">
        <f t="shared" si="35"/>
        <v>-6.426510213414705</v>
      </c>
    </row>
    <row r="110" spans="1:41" x14ac:dyDescent="0.4">
      <c r="A110">
        <f t="shared" si="50"/>
        <v>10</v>
      </c>
      <c r="B110">
        <f t="shared" si="50"/>
        <v>1.6819999999999999</v>
      </c>
      <c r="C110">
        <f t="shared" si="50"/>
        <v>0</v>
      </c>
      <c r="D110">
        <f t="shared" si="50"/>
        <v>0</v>
      </c>
      <c r="E110">
        <f t="shared" si="43"/>
        <v>0</v>
      </c>
      <c r="F110">
        <f t="shared" si="43"/>
        <v>0</v>
      </c>
      <c r="G110">
        <f t="shared" si="44"/>
        <v>0</v>
      </c>
      <c r="H110">
        <f t="shared" si="45"/>
        <v>0</v>
      </c>
      <c r="I110">
        <f t="shared" si="46"/>
        <v>2.8291239999999998</v>
      </c>
      <c r="J110">
        <f t="shared" si="46"/>
        <v>0</v>
      </c>
      <c r="K110">
        <f t="shared" si="46"/>
        <v>0</v>
      </c>
      <c r="L110">
        <f t="shared" si="48"/>
        <v>190</v>
      </c>
      <c r="M110">
        <f t="shared" si="38"/>
        <v>1.6819999999999999</v>
      </c>
      <c r="N110">
        <f t="shared" si="38"/>
        <v>0</v>
      </c>
      <c r="O110">
        <f t="shared" si="38"/>
        <v>0</v>
      </c>
      <c r="P110">
        <f t="shared" si="38"/>
        <v>0</v>
      </c>
      <c r="Q110">
        <f t="shared" si="38"/>
        <v>0</v>
      </c>
      <c r="R110">
        <f t="shared" si="38"/>
        <v>0</v>
      </c>
      <c r="S110">
        <f t="shared" si="42"/>
        <v>2.8291239999999998</v>
      </c>
      <c r="AE110" s="89">
        <v>109</v>
      </c>
      <c r="AF110">
        <v>130</v>
      </c>
      <c r="AG110">
        <f t="shared" si="49"/>
        <v>0</v>
      </c>
      <c r="AH110">
        <f t="shared" si="49"/>
        <v>0</v>
      </c>
      <c r="AI110">
        <f t="shared" si="49"/>
        <v>1.6819999999999999</v>
      </c>
      <c r="AJ110">
        <f t="shared" si="31"/>
        <v>245</v>
      </c>
      <c r="AK110">
        <f t="shared" si="32"/>
        <v>231.88801103408127</v>
      </c>
      <c r="AL110">
        <f t="shared" si="41"/>
        <v>226.66666666666666</v>
      </c>
      <c r="AM110">
        <f t="shared" si="33"/>
        <v>13.111988965918727</v>
      </c>
      <c r="AN110">
        <f t="shared" si="34"/>
        <v>64.619883040935676</v>
      </c>
      <c r="AO110">
        <f t="shared" si="35"/>
        <v>11.662506164000462</v>
      </c>
    </row>
    <row r="111" spans="1:41" x14ac:dyDescent="0.4">
      <c r="A111">
        <f t="shared" si="50"/>
        <v>11</v>
      </c>
      <c r="B111">
        <f t="shared" si="50"/>
        <v>0</v>
      </c>
      <c r="C111">
        <f t="shared" si="50"/>
        <v>-1.6819999999999999</v>
      </c>
      <c r="D111">
        <f t="shared" si="50"/>
        <v>0</v>
      </c>
      <c r="E111">
        <f t="shared" si="43"/>
        <v>0</v>
      </c>
      <c r="F111">
        <f t="shared" si="43"/>
        <v>0</v>
      </c>
      <c r="G111">
        <f t="shared" si="44"/>
        <v>0</v>
      </c>
      <c r="H111">
        <f t="shared" si="45"/>
        <v>0</v>
      </c>
      <c r="I111">
        <f t="shared" si="46"/>
        <v>0</v>
      </c>
      <c r="J111">
        <f t="shared" si="46"/>
        <v>2.8291239999999998</v>
      </c>
      <c r="K111">
        <f t="shared" si="46"/>
        <v>0</v>
      </c>
      <c r="L111">
        <f t="shared" si="48"/>
        <v>185</v>
      </c>
      <c r="M111">
        <f t="shared" si="38"/>
        <v>0</v>
      </c>
      <c r="N111">
        <f t="shared" si="38"/>
        <v>-1.6819999999999999</v>
      </c>
      <c r="O111">
        <f t="shared" si="38"/>
        <v>0</v>
      </c>
      <c r="P111">
        <f t="shared" si="38"/>
        <v>0</v>
      </c>
      <c r="Q111">
        <f t="shared" si="38"/>
        <v>0</v>
      </c>
      <c r="R111">
        <f t="shared" si="38"/>
        <v>0</v>
      </c>
      <c r="S111">
        <f t="shared" si="42"/>
        <v>0</v>
      </c>
      <c r="AE111" s="89">
        <v>110</v>
      </c>
      <c r="AF111">
        <v>122</v>
      </c>
      <c r="AG111">
        <f t="shared" si="49"/>
        <v>0</v>
      </c>
      <c r="AH111">
        <f t="shared" si="49"/>
        <v>0</v>
      </c>
      <c r="AI111">
        <f t="shared" si="49"/>
        <v>0</v>
      </c>
      <c r="AJ111">
        <f t="shared" si="31"/>
        <v>225</v>
      </c>
      <c r="AK111">
        <f t="shared" si="32"/>
        <v>220.67638646196272</v>
      </c>
      <c r="AL111">
        <f t="shared" si="41"/>
        <v>228.33333333333334</v>
      </c>
      <c r="AM111">
        <f t="shared" si="33"/>
        <v>4.3236135380372787</v>
      </c>
      <c r="AN111">
        <f t="shared" si="34"/>
        <v>55.847953216374272</v>
      </c>
      <c r="AO111">
        <f t="shared" si="35"/>
        <v>4.574337906650241</v>
      </c>
    </row>
    <row r="112" spans="1:41" x14ac:dyDescent="0.4">
      <c r="A112">
        <f t="shared" si="50"/>
        <v>12</v>
      </c>
      <c r="B112">
        <f t="shared" si="50"/>
        <v>0</v>
      </c>
      <c r="C112">
        <f t="shared" si="50"/>
        <v>1.6819999999999999</v>
      </c>
      <c r="D112">
        <f t="shared" si="50"/>
        <v>0</v>
      </c>
      <c r="E112">
        <f t="shared" si="43"/>
        <v>0</v>
      </c>
      <c r="F112">
        <f t="shared" si="43"/>
        <v>0</v>
      </c>
      <c r="G112">
        <f t="shared" si="44"/>
        <v>0</v>
      </c>
      <c r="H112">
        <f t="shared" si="45"/>
        <v>0</v>
      </c>
      <c r="I112">
        <f t="shared" si="46"/>
        <v>0</v>
      </c>
      <c r="J112">
        <f t="shared" si="46"/>
        <v>2.8291239999999998</v>
      </c>
      <c r="K112">
        <f t="shared" si="46"/>
        <v>0</v>
      </c>
      <c r="L112">
        <f t="shared" si="48"/>
        <v>195</v>
      </c>
      <c r="M112">
        <f t="shared" si="38"/>
        <v>0</v>
      </c>
      <c r="N112">
        <f t="shared" si="38"/>
        <v>1.6819999999999999</v>
      </c>
      <c r="O112">
        <f t="shared" si="38"/>
        <v>0</v>
      </c>
      <c r="P112">
        <f t="shared" si="38"/>
        <v>0</v>
      </c>
      <c r="Q112">
        <f t="shared" si="38"/>
        <v>0</v>
      </c>
      <c r="R112">
        <f t="shared" si="38"/>
        <v>0</v>
      </c>
      <c r="S112">
        <f t="shared" si="42"/>
        <v>0</v>
      </c>
      <c r="AE112" s="89">
        <v>111</v>
      </c>
      <c r="AF112">
        <v>141</v>
      </c>
      <c r="AG112">
        <f t="shared" si="49"/>
        <v>0</v>
      </c>
      <c r="AH112">
        <f t="shared" si="49"/>
        <v>0</v>
      </c>
      <c r="AI112">
        <f t="shared" si="49"/>
        <v>0</v>
      </c>
      <c r="AJ112">
        <f t="shared" si="31"/>
        <v>250</v>
      </c>
      <c r="AK112">
        <f t="shared" si="32"/>
        <v>220.67638646196272</v>
      </c>
      <c r="AL112">
        <f t="shared" si="41"/>
        <v>230</v>
      </c>
      <c r="AM112">
        <f t="shared" si="33"/>
        <v>29.323613538037279</v>
      </c>
      <c r="AN112">
        <f t="shared" si="34"/>
        <v>81.578947368421055</v>
      </c>
      <c r="AO112">
        <f t="shared" si="35"/>
        <v>27.966611431491081</v>
      </c>
    </row>
    <row r="113" spans="1:41" x14ac:dyDescent="0.4">
      <c r="A113">
        <f t="shared" si="50"/>
        <v>13</v>
      </c>
      <c r="B113">
        <f t="shared" si="50"/>
        <v>0</v>
      </c>
      <c r="C113">
        <f t="shared" si="50"/>
        <v>0</v>
      </c>
      <c r="D113">
        <f t="shared" si="50"/>
        <v>-1.6819999999999999</v>
      </c>
      <c r="E113">
        <f t="shared" si="43"/>
        <v>0</v>
      </c>
      <c r="F113">
        <f t="shared" si="43"/>
        <v>0</v>
      </c>
      <c r="G113">
        <f t="shared" si="44"/>
        <v>0</v>
      </c>
      <c r="H113">
        <f t="shared" si="45"/>
        <v>0</v>
      </c>
      <c r="I113">
        <f t="shared" si="46"/>
        <v>0</v>
      </c>
      <c r="J113">
        <f t="shared" si="46"/>
        <v>0</v>
      </c>
      <c r="K113">
        <f t="shared" si="46"/>
        <v>2.8291239999999998</v>
      </c>
      <c r="L113">
        <f t="shared" si="48"/>
        <v>230</v>
      </c>
      <c r="M113">
        <f t="shared" si="38"/>
        <v>0</v>
      </c>
      <c r="N113">
        <f t="shared" si="38"/>
        <v>0</v>
      </c>
      <c r="O113">
        <f t="shared" si="38"/>
        <v>-1.6819999999999999</v>
      </c>
      <c r="P113">
        <f t="shared" si="38"/>
        <v>0</v>
      </c>
      <c r="Q113">
        <f t="shared" si="38"/>
        <v>0</v>
      </c>
      <c r="R113">
        <f t="shared" si="38"/>
        <v>0</v>
      </c>
      <c r="S113">
        <f t="shared" si="42"/>
        <v>0</v>
      </c>
      <c r="AE113" s="89">
        <v>112</v>
      </c>
      <c r="AF113">
        <v>150</v>
      </c>
      <c r="AG113">
        <f t="shared" si="49"/>
        <v>0</v>
      </c>
      <c r="AH113">
        <f t="shared" si="49"/>
        <v>0</v>
      </c>
      <c r="AI113">
        <f t="shared" si="49"/>
        <v>0</v>
      </c>
      <c r="AJ113">
        <f t="shared" si="31"/>
        <v>250</v>
      </c>
      <c r="AK113">
        <f t="shared" si="32"/>
        <v>220.67638646196272</v>
      </c>
      <c r="AL113">
        <f t="shared" si="41"/>
        <v>230</v>
      </c>
      <c r="AM113">
        <f t="shared" si="33"/>
        <v>29.323613538037279</v>
      </c>
      <c r="AN113">
        <f t="shared" si="34"/>
        <v>81.578947368421055</v>
      </c>
      <c r="AO113">
        <f t="shared" si="35"/>
        <v>27.966611431491081</v>
      </c>
    </row>
    <row r="114" spans="1:41" x14ac:dyDescent="0.4">
      <c r="A114">
        <f t="shared" si="50"/>
        <v>14</v>
      </c>
      <c r="B114">
        <f t="shared" si="50"/>
        <v>0</v>
      </c>
      <c r="C114">
        <f t="shared" si="50"/>
        <v>0</v>
      </c>
      <c r="D114">
        <f t="shared" si="50"/>
        <v>1.6819999999999999</v>
      </c>
      <c r="E114">
        <f t="shared" si="43"/>
        <v>0</v>
      </c>
      <c r="F114">
        <f t="shared" si="43"/>
        <v>0</v>
      </c>
      <c r="G114">
        <f t="shared" si="44"/>
        <v>0</v>
      </c>
      <c r="H114">
        <f t="shared" si="45"/>
        <v>0</v>
      </c>
      <c r="I114">
        <f t="shared" si="46"/>
        <v>0</v>
      </c>
      <c r="J114">
        <f t="shared" si="46"/>
        <v>0</v>
      </c>
      <c r="K114">
        <f t="shared" si="46"/>
        <v>2.8291239999999998</v>
      </c>
      <c r="L114">
        <f t="shared" si="48"/>
        <v>245</v>
      </c>
      <c r="M114">
        <f t="shared" si="38"/>
        <v>0</v>
      </c>
      <c r="N114">
        <f t="shared" si="38"/>
        <v>0</v>
      </c>
      <c r="O114">
        <f t="shared" si="38"/>
        <v>1.6819999999999999</v>
      </c>
      <c r="P114">
        <f t="shared" si="38"/>
        <v>0</v>
      </c>
      <c r="Q114">
        <f t="shared" si="38"/>
        <v>0</v>
      </c>
      <c r="R114">
        <f t="shared" si="38"/>
        <v>0</v>
      </c>
      <c r="S114">
        <f t="shared" si="42"/>
        <v>0</v>
      </c>
      <c r="AE114" s="89">
        <v>113</v>
      </c>
      <c r="AF114">
        <v>159</v>
      </c>
      <c r="AG114">
        <f t="shared" si="49"/>
        <v>0</v>
      </c>
      <c r="AH114">
        <f t="shared" si="49"/>
        <v>0</v>
      </c>
      <c r="AI114">
        <f t="shared" si="49"/>
        <v>0</v>
      </c>
      <c r="AJ114">
        <f t="shared" si="31"/>
        <v>205</v>
      </c>
      <c r="AK114">
        <f t="shared" si="32"/>
        <v>220.67638646196272</v>
      </c>
      <c r="AL114">
        <f t="shared" si="41"/>
        <v>213.88888888888889</v>
      </c>
      <c r="AM114">
        <f t="shared" si="33"/>
        <v>-15.676386461962721</v>
      </c>
      <c r="AN114">
        <f t="shared" si="34"/>
        <v>28.947368421052634</v>
      </c>
      <c r="AO114">
        <f t="shared" si="35"/>
        <v>-17.254516342083573</v>
      </c>
    </row>
    <row r="115" spans="1:41" x14ac:dyDescent="0.4">
      <c r="A115">
        <f t="shared" si="50"/>
        <v>15</v>
      </c>
      <c r="B115">
        <f t="shared" si="50"/>
        <v>0</v>
      </c>
      <c r="C115">
        <f t="shared" si="50"/>
        <v>0</v>
      </c>
      <c r="D115">
        <f t="shared" si="50"/>
        <v>0</v>
      </c>
      <c r="E115">
        <f t="shared" si="43"/>
        <v>0</v>
      </c>
      <c r="F115">
        <f t="shared" si="43"/>
        <v>0</v>
      </c>
      <c r="G115">
        <f t="shared" si="44"/>
        <v>0</v>
      </c>
      <c r="H115">
        <f t="shared" si="45"/>
        <v>0</v>
      </c>
      <c r="I115">
        <f t="shared" si="46"/>
        <v>0</v>
      </c>
      <c r="J115">
        <f t="shared" si="46"/>
        <v>0</v>
      </c>
      <c r="K115">
        <f t="shared" si="46"/>
        <v>0</v>
      </c>
      <c r="L115">
        <f t="shared" si="48"/>
        <v>260</v>
      </c>
      <c r="M115">
        <f t="shared" si="38"/>
        <v>0</v>
      </c>
      <c r="N115">
        <f t="shared" si="38"/>
        <v>0</v>
      </c>
      <c r="O115">
        <f t="shared" si="38"/>
        <v>0</v>
      </c>
      <c r="P115">
        <f t="shared" si="38"/>
        <v>0</v>
      </c>
      <c r="Q115">
        <f t="shared" si="38"/>
        <v>0</v>
      </c>
      <c r="R115">
        <f t="shared" si="38"/>
        <v>0</v>
      </c>
      <c r="S115">
        <f t="shared" si="42"/>
        <v>0</v>
      </c>
      <c r="AE115" s="89">
        <v>114</v>
      </c>
      <c r="AF115">
        <v>168</v>
      </c>
      <c r="AG115">
        <f t="shared" si="49"/>
        <v>0</v>
      </c>
      <c r="AH115">
        <f t="shared" si="49"/>
        <v>0</v>
      </c>
      <c r="AI115">
        <f t="shared" si="49"/>
        <v>0</v>
      </c>
      <c r="AJ115">
        <f t="shared" si="31"/>
        <v>225</v>
      </c>
      <c r="AK115">
        <f t="shared" si="32"/>
        <v>220.67638646196272</v>
      </c>
      <c r="AL115">
        <f t="shared" si="41"/>
        <v>223.88888888888889</v>
      </c>
      <c r="AM115">
        <f t="shared" si="33"/>
        <v>4.3236135380372787</v>
      </c>
      <c r="AN115">
        <f t="shared" si="34"/>
        <v>55.847953216374272</v>
      </c>
      <c r="AO115">
        <f t="shared" si="35"/>
        <v>4.574337906650241</v>
      </c>
    </row>
    <row r="116" spans="1:41" x14ac:dyDescent="0.4">
      <c r="A116" t="str">
        <f t="shared" si="50"/>
        <v>15--1</v>
      </c>
      <c r="B116">
        <f t="shared" si="50"/>
        <v>0</v>
      </c>
      <c r="C116">
        <f t="shared" si="50"/>
        <v>0</v>
      </c>
      <c r="D116">
        <f t="shared" si="50"/>
        <v>0</v>
      </c>
      <c r="E116">
        <f t="shared" si="43"/>
        <v>0</v>
      </c>
      <c r="F116">
        <f t="shared" si="43"/>
        <v>0</v>
      </c>
      <c r="G116">
        <f t="shared" si="44"/>
        <v>0</v>
      </c>
      <c r="H116">
        <f t="shared" si="45"/>
        <v>0</v>
      </c>
      <c r="I116">
        <f t="shared" si="46"/>
        <v>0</v>
      </c>
      <c r="J116">
        <f t="shared" si="46"/>
        <v>0</v>
      </c>
      <c r="K116">
        <f t="shared" si="46"/>
        <v>0</v>
      </c>
      <c r="L116">
        <f t="shared" si="48"/>
        <v>260</v>
      </c>
      <c r="M116">
        <f t="shared" si="38"/>
        <v>0</v>
      </c>
      <c r="N116">
        <f t="shared" si="38"/>
        <v>0</v>
      </c>
      <c r="O116">
        <f t="shared" si="38"/>
        <v>0</v>
      </c>
      <c r="P116">
        <f t="shared" si="38"/>
        <v>0</v>
      </c>
      <c r="Q116">
        <f t="shared" si="38"/>
        <v>0</v>
      </c>
      <c r="R116">
        <f t="shared" si="38"/>
        <v>0</v>
      </c>
      <c r="S116">
        <f t="shared" si="42"/>
        <v>0</v>
      </c>
      <c r="AE116" s="89">
        <v>115</v>
      </c>
      <c r="AF116">
        <v>10</v>
      </c>
      <c r="AG116">
        <f t="shared" si="49"/>
        <v>-1</v>
      </c>
      <c r="AH116">
        <f t="shared" si="49"/>
        <v>-1</v>
      </c>
      <c r="AI116">
        <f t="shared" si="49"/>
        <v>-1</v>
      </c>
      <c r="AJ116">
        <f t="shared" si="31"/>
        <v>280</v>
      </c>
      <c r="AK116">
        <f t="shared" si="32"/>
        <v>263.06561184271902</v>
      </c>
      <c r="AL116">
        <f t="shared" si="41"/>
        <v>292.22222222222223</v>
      </c>
      <c r="AM116">
        <f t="shared" si="33"/>
        <v>16.934388157280978</v>
      </c>
      <c r="AN116">
        <f t="shared" si="34"/>
        <v>71.637426900584799</v>
      </c>
      <c r="AO116">
        <f t="shared" si="35"/>
        <v>17.788738796043095</v>
      </c>
    </row>
    <row r="117" spans="1:41" x14ac:dyDescent="0.4">
      <c r="A117" t="str">
        <f t="shared" si="50"/>
        <v>15--2</v>
      </c>
      <c r="B117">
        <f t="shared" si="50"/>
        <v>0</v>
      </c>
      <c r="C117">
        <f t="shared" si="50"/>
        <v>0</v>
      </c>
      <c r="D117">
        <f t="shared" si="50"/>
        <v>0</v>
      </c>
      <c r="E117">
        <f t="shared" si="43"/>
        <v>0</v>
      </c>
      <c r="F117">
        <f t="shared" si="43"/>
        <v>0</v>
      </c>
      <c r="G117">
        <f t="shared" si="44"/>
        <v>0</v>
      </c>
      <c r="H117">
        <f t="shared" si="45"/>
        <v>0</v>
      </c>
      <c r="I117">
        <f t="shared" si="46"/>
        <v>0</v>
      </c>
      <c r="J117">
        <f t="shared" si="46"/>
        <v>0</v>
      </c>
      <c r="K117">
        <f t="shared" si="46"/>
        <v>0</v>
      </c>
      <c r="L117">
        <f t="shared" si="48"/>
        <v>255</v>
      </c>
      <c r="M117">
        <f t="shared" si="38"/>
        <v>0</v>
      </c>
      <c r="N117">
        <f t="shared" si="38"/>
        <v>0</v>
      </c>
      <c r="O117">
        <f t="shared" si="38"/>
        <v>0</v>
      </c>
      <c r="P117">
        <f t="shared" si="38"/>
        <v>0</v>
      </c>
      <c r="Q117">
        <f t="shared" si="38"/>
        <v>0</v>
      </c>
      <c r="R117">
        <f t="shared" si="38"/>
        <v>0</v>
      </c>
      <c r="S117">
        <f t="shared" si="42"/>
        <v>0</v>
      </c>
      <c r="AE117" s="89">
        <v>116</v>
      </c>
      <c r="AF117">
        <v>12</v>
      </c>
      <c r="AG117">
        <f t="shared" si="49"/>
        <v>1</v>
      </c>
      <c r="AH117">
        <f t="shared" si="49"/>
        <v>-1</v>
      </c>
      <c r="AI117">
        <f t="shared" si="49"/>
        <v>-1</v>
      </c>
      <c r="AJ117">
        <f t="shared" si="31"/>
        <v>150</v>
      </c>
      <c r="AK117">
        <f t="shared" si="32"/>
        <v>185.57842379992528</v>
      </c>
      <c r="AL117">
        <f t="shared" si="41"/>
        <v>191.66666666666666</v>
      </c>
      <c r="AM117">
        <f t="shared" si="33"/>
        <v>-35.578423799925275</v>
      </c>
      <c r="AN117">
        <f t="shared" si="34"/>
        <v>13.157894736842104</v>
      </c>
      <c r="AO117">
        <f t="shared" si="35"/>
        <v>-34.792372393405806</v>
      </c>
    </row>
    <row r="118" spans="1:41" x14ac:dyDescent="0.4">
      <c r="A118" t="str">
        <f t="shared" si="50"/>
        <v>15--3</v>
      </c>
      <c r="B118">
        <f t="shared" si="50"/>
        <v>0</v>
      </c>
      <c r="C118">
        <f t="shared" si="50"/>
        <v>0</v>
      </c>
      <c r="D118">
        <f t="shared" si="50"/>
        <v>0</v>
      </c>
      <c r="E118">
        <f t="shared" si="43"/>
        <v>0</v>
      </c>
      <c r="F118">
        <f t="shared" si="43"/>
        <v>0</v>
      </c>
      <c r="G118">
        <f t="shared" si="44"/>
        <v>0</v>
      </c>
      <c r="H118">
        <f t="shared" si="45"/>
        <v>0</v>
      </c>
      <c r="I118">
        <f t="shared" si="46"/>
        <v>0</v>
      </c>
      <c r="J118">
        <f t="shared" si="46"/>
        <v>0</v>
      </c>
      <c r="K118">
        <f t="shared" si="46"/>
        <v>0</v>
      </c>
      <c r="L118">
        <f t="shared" si="48"/>
        <v>210</v>
      </c>
      <c r="M118">
        <f t="shared" si="38"/>
        <v>0</v>
      </c>
      <c r="N118">
        <f t="shared" si="38"/>
        <v>0</v>
      </c>
      <c r="O118">
        <f t="shared" si="38"/>
        <v>0</v>
      </c>
      <c r="P118">
        <f t="shared" si="38"/>
        <v>0</v>
      </c>
      <c r="Q118">
        <f t="shared" si="38"/>
        <v>0</v>
      </c>
      <c r="R118">
        <f t="shared" si="38"/>
        <v>0</v>
      </c>
      <c r="S118">
        <f t="shared" si="42"/>
        <v>0</v>
      </c>
      <c r="AE118" s="89">
        <v>117</v>
      </c>
      <c r="AF118">
        <v>7</v>
      </c>
      <c r="AG118">
        <f t="shared" ref="AG118:AI133" si="51">AG99</f>
        <v>-1</v>
      </c>
      <c r="AH118">
        <f t="shared" si="51"/>
        <v>1</v>
      </c>
      <c r="AI118">
        <f t="shared" si="51"/>
        <v>-1</v>
      </c>
      <c r="AJ118">
        <f t="shared" si="31"/>
        <v>220</v>
      </c>
      <c r="AK118">
        <f t="shared" si="32"/>
        <v>167.02503946802236</v>
      </c>
      <c r="AL118">
        <f t="shared" si="41"/>
        <v>181.66666666666666</v>
      </c>
      <c r="AM118">
        <f t="shared" si="33"/>
        <v>52.974960531977644</v>
      </c>
      <c r="AN118">
        <f t="shared" si="34"/>
        <v>96.783625730994146</v>
      </c>
      <c r="AO118">
        <f t="shared" si="35"/>
        <v>57.520034946385799</v>
      </c>
    </row>
    <row r="119" spans="1:41" x14ac:dyDescent="0.4">
      <c r="A119" t="str">
        <f t="shared" si="50"/>
        <v>15--4</v>
      </c>
      <c r="B119">
        <f t="shared" si="50"/>
        <v>0</v>
      </c>
      <c r="C119">
        <f t="shared" si="50"/>
        <v>0</v>
      </c>
      <c r="D119">
        <f t="shared" si="50"/>
        <v>0</v>
      </c>
      <c r="E119">
        <f t="shared" si="43"/>
        <v>0</v>
      </c>
      <c r="F119">
        <f t="shared" si="43"/>
        <v>0</v>
      </c>
      <c r="G119">
        <f t="shared" si="44"/>
        <v>0</v>
      </c>
      <c r="H119">
        <f t="shared" si="45"/>
        <v>0</v>
      </c>
      <c r="I119">
        <f t="shared" si="46"/>
        <v>0</v>
      </c>
      <c r="J119">
        <f t="shared" si="46"/>
        <v>0</v>
      </c>
      <c r="K119">
        <f t="shared" si="46"/>
        <v>0</v>
      </c>
      <c r="L119">
        <f t="shared" si="48"/>
        <v>250</v>
      </c>
      <c r="M119">
        <f t="shared" si="38"/>
        <v>0</v>
      </c>
      <c r="N119">
        <f t="shared" si="38"/>
        <v>0</v>
      </c>
      <c r="O119">
        <f t="shared" si="38"/>
        <v>0</v>
      </c>
      <c r="P119">
        <f t="shared" si="38"/>
        <v>0</v>
      </c>
      <c r="Q119">
        <f t="shared" si="38"/>
        <v>0</v>
      </c>
      <c r="R119">
        <f t="shared" si="38"/>
        <v>0</v>
      </c>
      <c r="S119">
        <f t="shared" si="42"/>
        <v>0</v>
      </c>
      <c r="AE119" s="89">
        <v>118</v>
      </c>
      <c r="AF119">
        <v>9</v>
      </c>
      <c r="AG119">
        <f t="shared" si="51"/>
        <v>1</v>
      </c>
      <c r="AH119">
        <f t="shared" si="51"/>
        <v>1</v>
      </c>
      <c r="AI119">
        <f t="shared" si="51"/>
        <v>-1</v>
      </c>
      <c r="AJ119">
        <f t="shared" si="31"/>
        <v>150</v>
      </c>
      <c r="AK119">
        <f t="shared" si="32"/>
        <v>193.9822958696731</v>
      </c>
      <c r="AL119">
        <f t="shared" si="41"/>
        <v>173.33333333333334</v>
      </c>
      <c r="AM119">
        <f t="shared" si="33"/>
        <v>-43.982295869673095</v>
      </c>
      <c r="AN119">
        <f t="shared" si="34"/>
        <v>7.8947368421052628</v>
      </c>
      <c r="AO119">
        <f t="shared" si="35"/>
        <v>-43.909904931395644</v>
      </c>
    </row>
    <row r="120" spans="1:41" x14ac:dyDescent="0.4">
      <c r="A120">
        <f t="shared" si="50"/>
        <v>1</v>
      </c>
      <c r="B120">
        <f t="shared" si="50"/>
        <v>-1</v>
      </c>
      <c r="C120">
        <f t="shared" si="50"/>
        <v>-1</v>
      </c>
      <c r="D120">
        <f t="shared" si="50"/>
        <v>-1</v>
      </c>
      <c r="E120">
        <f t="shared" si="43"/>
        <v>1</v>
      </c>
      <c r="F120">
        <f t="shared" si="43"/>
        <v>1</v>
      </c>
      <c r="G120">
        <f t="shared" si="44"/>
        <v>1</v>
      </c>
      <c r="H120">
        <f t="shared" si="45"/>
        <v>-1</v>
      </c>
      <c r="I120">
        <f t="shared" si="46"/>
        <v>1</v>
      </c>
      <c r="J120">
        <f t="shared" si="46"/>
        <v>1</v>
      </c>
      <c r="K120">
        <f t="shared" si="46"/>
        <v>1</v>
      </c>
      <c r="L120">
        <f>J3</f>
        <v>300</v>
      </c>
      <c r="M120">
        <f t="shared" si="38"/>
        <v>-1</v>
      </c>
      <c r="N120">
        <f t="shared" si="38"/>
        <v>-1</v>
      </c>
      <c r="O120">
        <f t="shared" si="38"/>
        <v>-1</v>
      </c>
      <c r="P120">
        <f t="shared" si="38"/>
        <v>1</v>
      </c>
      <c r="Q120">
        <f t="shared" si="38"/>
        <v>1</v>
      </c>
      <c r="R120">
        <f t="shared" si="38"/>
        <v>1</v>
      </c>
      <c r="S120">
        <f t="shared" si="42"/>
        <v>1</v>
      </c>
      <c r="AE120" s="89">
        <v>119</v>
      </c>
      <c r="AF120">
        <v>2</v>
      </c>
      <c r="AG120">
        <f t="shared" si="51"/>
        <v>-1</v>
      </c>
      <c r="AH120">
        <f t="shared" si="51"/>
        <v>-1</v>
      </c>
      <c r="AI120">
        <f t="shared" si="51"/>
        <v>1</v>
      </c>
      <c r="AJ120">
        <f t="shared" si="31"/>
        <v>275</v>
      </c>
      <c r="AK120">
        <f t="shared" si="32"/>
        <v>265.84135779978959</v>
      </c>
      <c r="AL120">
        <f t="shared" si="41"/>
        <v>297.22222222222223</v>
      </c>
      <c r="AM120">
        <f t="shared" si="33"/>
        <v>9.1586422002104086</v>
      </c>
      <c r="AN120">
        <f t="shared" si="34"/>
        <v>59.941520467836263</v>
      </c>
      <c r="AO120">
        <f t="shared" si="35"/>
        <v>7.8304008358132657</v>
      </c>
    </row>
    <row r="121" spans="1:41" x14ac:dyDescent="0.4">
      <c r="A121">
        <f t="shared" si="50"/>
        <v>2</v>
      </c>
      <c r="B121">
        <f t="shared" si="50"/>
        <v>1</v>
      </c>
      <c r="C121">
        <f t="shared" si="50"/>
        <v>-1</v>
      </c>
      <c r="D121">
        <f t="shared" si="50"/>
        <v>-1</v>
      </c>
      <c r="E121">
        <f t="shared" si="43"/>
        <v>-1</v>
      </c>
      <c r="F121">
        <f t="shared" si="43"/>
        <v>1</v>
      </c>
      <c r="G121">
        <f t="shared" si="44"/>
        <v>-1</v>
      </c>
      <c r="H121">
        <f t="shared" si="45"/>
        <v>1</v>
      </c>
      <c r="I121">
        <f t="shared" si="46"/>
        <v>1</v>
      </c>
      <c r="J121">
        <f t="shared" si="46"/>
        <v>1</v>
      </c>
      <c r="K121">
        <f t="shared" si="46"/>
        <v>1</v>
      </c>
      <c r="L121">
        <f t="shared" ref="L121:L138" si="52">J4</f>
        <v>200</v>
      </c>
      <c r="M121">
        <f t="shared" si="38"/>
        <v>1</v>
      </c>
      <c r="N121">
        <f t="shared" si="38"/>
        <v>-1</v>
      </c>
      <c r="O121">
        <f t="shared" si="38"/>
        <v>-1</v>
      </c>
      <c r="P121">
        <f t="shared" si="38"/>
        <v>-1</v>
      </c>
      <c r="Q121">
        <f t="shared" si="38"/>
        <v>1</v>
      </c>
      <c r="R121">
        <f t="shared" si="38"/>
        <v>-1</v>
      </c>
      <c r="S121">
        <f t="shared" si="42"/>
        <v>1</v>
      </c>
      <c r="AE121" s="89">
        <v>120</v>
      </c>
      <c r="AF121">
        <v>20</v>
      </c>
      <c r="AG121">
        <f t="shared" si="51"/>
        <v>1</v>
      </c>
      <c r="AH121">
        <f t="shared" si="51"/>
        <v>-1</v>
      </c>
      <c r="AI121">
        <f t="shared" si="51"/>
        <v>1</v>
      </c>
      <c r="AJ121">
        <f t="shared" si="31"/>
        <v>145</v>
      </c>
      <c r="AK121">
        <f t="shared" si="32"/>
        <v>158.35416975699584</v>
      </c>
      <c r="AL121">
        <f t="shared" si="41"/>
        <v>154.44444444444446</v>
      </c>
      <c r="AM121">
        <f t="shared" si="33"/>
        <v>-13.354169756995844</v>
      </c>
      <c r="AN121">
        <f t="shared" si="34"/>
        <v>32.456140350877192</v>
      </c>
      <c r="AO121">
        <f t="shared" si="35"/>
        <v>-14.146972339119227</v>
      </c>
    </row>
    <row r="122" spans="1:41" x14ac:dyDescent="0.4">
      <c r="A122">
        <f t="shared" si="50"/>
        <v>3</v>
      </c>
      <c r="B122">
        <f t="shared" si="50"/>
        <v>-1</v>
      </c>
      <c r="C122">
        <f t="shared" si="50"/>
        <v>1</v>
      </c>
      <c r="D122">
        <f t="shared" si="50"/>
        <v>-1</v>
      </c>
      <c r="E122">
        <f t="shared" si="43"/>
        <v>-1</v>
      </c>
      <c r="F122">
        <f t="shared" si="43"/>
        <v>-1</v>
      </c>
      <c r="G122">
        <f t="shared" si="44"/>
        <v>1</v>
      </c>
      <c r="H122">
        <f t="shared" si="45"/>
        <v>1</v>
      </c>
      <c r="I122">
        <f t="shared" si="46"/>
        <v>1</v>
      </c>
      <c r="J122">
        <f t="shared" si="46"/>
        <v>1</v>
      </c>
      <c r="K122">
        <f t="shared" si="46"/>
        <v>1</v>
      </c>
      <c r="L122">
        <f t="shared" si="52"/>
        <v>190</v>
      </c>
      <c r="M122">
        <f t="shared" si="38"/>
        <v>-1</v>
      </c>
      <c r="N122">
        <f t="shared" si="38"/>
        <v>1</v>
      </c>
      <c r="O122">
        <f t="shared" si="38"/>
        <v>-1</v>
      </c>
      <c r="P122">
        <f t="shared" ref="M122:R185" si="53">E122</f>
        <v>-1</v>
      </c>
      <c r="Q122">
        <f t="shared" si="53"/>
        <v>-1</v>
      </c>
      <c r="R122">
        <f t="shared" si="53"/>
        <v>1</v>
      </c>
      <c r="S122">
        <f t="shared" si="42"/>
        <v>1</v>
      </c>
      <c r="AE122" s="89">
        <v>121</v>
      </c>
      <c r="AF122">
        <v>19</v>
      </c>
      <c r="AG122">
        <f t="shared" si="51"/>
        <v>-1</v>
      </c>
      <c r="AH122">
        <f t="shared" si="51"/>
        <v>1</v>
      </c>
      <c r="AI122">
        <f t="shared" si="51"/>
        <v>1</v>
      </c>
      <c r="AJ122">
        <f t="shared" si="31"/>
        <v>245</v>
      </c>
      <c r="AK122">
        <f t="shared" si="32"/>
        <v>220.91189653620401</v>
      </c>
      <c r="AL122">
        <f t="shared" si="41"/>
        <v>225.55555555555554</v>
      </c>
      <c r="AM122">
        <f t="shared" si="33"/>
        <v>24.088103463795989</v>
      </c>
      <c r="AN122">
        <f t="shared" si="34"/>
        <v>76.31578947368422</v>
      </c>
      <c r="AO122">
        <f t="shared" si="35"/>
        <v>22.278440616767927</v>
      </c>
    </row>
    <row r="123" spans="1:41" x14ac:dyDescent="0.4">
      <c r="A123">
        <f t="shared" si="50"/>
        <v>4</v>
      </c>
      <c r="B123">
        <f t="shared" si="50"/>
        <v>1</v>
      </c>
      <c r="C123">
        <f t="shared" si="50"/>
        <v>1</v>
      </c>
      <c r="D123">
        <f t="shared" si="50"/>
        <v>-1</v>
      </c>
      <c r="E123">
        <f t="shared" si="43"/>
        <v>1</v>
      </c>
      <c r="F123">
        <f t="shared" si="43"/>
        <v>-1</v>
      </c>
      <c r="G123">
        <f t="shared" si="44"/>
        <v>-1</v>
      </c>
      <c r="H123">
        <f t="shared" si="45"/>
        <v>-1</v>
      </c>
      <c r="I123">
        <f t="shared" si="46"/>
        <v>1</v>
      </c>
      <c r="J123">
        <f t="shared" si="46"/>
        <v>1</v>
      </c>
      <c r="K123">
        <f t="shared" si="46"/>
        <v>1</v>
      </c>
      <c r="L123">
        <f t="shared" si="52"/>
        <v>185</v>
      </c>
      <c r="M123">
        <f t="shared" si="53"/>
        <v>1</v>
      </c>
      <c r="N123">
        <f t="shared" si="53"/>
        <v>1</v>
      </c>
      <c r="O123">
        <f t="shared" si="53"/>
        <v>-1</v>
      </c>
      <c r="P123">
        <f t="shared" si="53"/>
        <v>1</v>
      </c>
      <c r="Q123">
        <f t="shared" si="53"/>
        <v>-1</v>
      </c>
      <c r="R123">
        <f t="shared" si="53"/>
        <v>-1</v>
      </c>
      <c r="S123">
        <f t="shared" si="42"/>
        <v>1</v>
      </c>
      <c r="AE123" s="89">
        <v>122</v>
      </c>
      <c r="AF123">
        <v>8</v>
      </c>
      <c r="AG123">
        <f t="shared" si="51"/>
        <v>1</v>
      </c>
      <c r="AH123">
        <f t="shared" si="51"/>
        <v>1</v>
      </c>
      <c r="AI123">
        <f t="shared" si="51"/>
        <v>1</v>
      </c>
      <c r="AJ123">
        <f t="shared" si="31"/>
        <v>200</v>
      </c>
      <c r="AK123">
        <f t="shared" si="32"/>
        <v>217.86915293785475</v>
      </c>
      <c r="AL123">
        <f t="shared" si="41"/>
        <v>199.44444444444446</v>
      </c>
      <c r="AM123">
        <f t="shared" si="33"/>
        <v>-17.86915293785475</v>
      </c>
      <c r="AN123">
        <f t="shared" si="34"/>
        <v>26.608187134502927</v>
      </c>
      <c r="AO123">
        <f t="shared" si="35"/>
        <v>-19.424332147793837</v>
      </c>
    </row>
    <row r="124" spans="1:41" x14ac:dyDescent="0.4">
      <c r="A124">
        <f t="shared" si="50"/>
        <v>5</v>
      </c>
      <c r="B124">
        <f t="shared" si="50"/>
        <v>-1</v>
      </c>
      <c r="C124">
        <f t="shared" si="50"/>
        <v>-1</v>
      </c>
      <c r="D124">
        <f t="shared" si="50"/>
        <v>1</v>
      </c>
      <c r="E124">
        <f t="shared" si="43"/>
        <v>1</v>
      </c>
      <c r="F124">
        <f t="shared" si="43"/>
        <v>-1</v>
      </c>
      <c r="G124">
        <f t="shared" si="44"/>
        <v>-1</v>
      </c>
      <c r="H124">
        <f t="shared" si="45"/>
        <v>1</v>
      </c>
      <c r="I124">
        <f t="shared" si="46"/>
        <v>1</v>
      </c>
      <c r="J124">
        <f t="shared" si="46"/>
        <v>1</v>
      </c>
      <c r="K124">
        <f t="shared" si="46"/>
        <v>1</v>
      </c>
      <c r="L124">
        <f t="shared" si="52"/>
        <v>270</v>
      </c>
      <c r="M124">
        <f t="shared" si="53"/>
        <v>-1</v>
      </c>
      <c r="N124">
        <f t="shared" si="53"/>
        <v>-1</v>
      </c>
      <c r="O124">
        <f t="shared" si="53"/>
        <v>1</v>
      </c>
      <c r="P124">
        <f t="shared" si="53"/>
        <v>1</v>
      </c>
      <c r="Q124">
        <f t="shared" si="53"/>
        <v>-1</v>
      </c>
      <c r="R124">
        <f t="shared" si="53"/>
        <v>-1</v>
      </c>
      <c r="S124">
        <f t="shared" si="42"/>
        <v>1</v>
      </c>
      <c r="AE124" s="89">
        <v>123</v>
      </c>
      <c r="AF124">
        <v>35</v>
      </c>
      <c r="AG124">
        <f t="shared" si="51"/>
        <v>-1.6819999999999999</v>
      </c>
      <c r="AH124">
        <f t="shared" si="51"/>
        <v>0</v>
      </c>
      <c r="AI124">
        <f t="shared" si="51"/>
        <v>0</v>
      </c>
      <c r="AJ124">
        <f t="shared" si="31"/>
        <v>165</v>
      </c>
      <c r="AK124">
        <f t="shared" si="32"/>
        <v>221.7273453928986</v>
      </c>
      <c r="AL124">
        <f t="shared" si="41"/>
        <v>179.44444444444446</v>
      </c>
      <c r="AM124">
        <f t="shared" si="33"/>
        <v>-56.727345392898599</v>
      </c>
      <c r="AN124">
        <f t="shared" si="34"/>
        <v>2.6315789473684208</v>
      </c>
      <c r="AO124">
        <f t="shared" si="35"/>
        <v>-60.257142660194653</v>
      </c>
    </row>
    <row r="125" spans="1:41" x14ac:dyDescent="0.4">
      <c r="A125">
        <f t="shared" ref="A125:D140" si="54">A106</f>
        <v>6</v>
      </c>
      <c r="B125">
        <f t="shared" si="54"/>
        <v>1</v>
      </c>
      <c r="C125">
        <f t="shared" si="54"/>
        <v>-1</v>
      </c>
      <c r="D125">
        <f t="shared" si="54"/>
        <v>1</v>
      </c>
      <c r="E125">
        <f t="shared" si="43"/>
        <v>-1</v>
      </c>
      <c r="F125">
        <f t="shared" si="43"/>
        <v>-1</v>
      </c>
      <c r="G125">
        <f t="shared" si="44"/>
        <v>1</v>
      </c>
      <c r="H125">
        <f t="shared" si="45"/>
        <v>-1</v>
      </c>
      <c r="I125">
        <f t="shared" si="46"/>
        <v>1</v>
      </c>
      <c r="J125">
        <f t="shared" si="46"/>
        <v>1</v>
      </c>
      <c r="K125">
        <f t="shared" si="46"/>
        <v>1</v>
      </c>
      <c r="L125">
        <f t="shared" si="52"/>
        <v>185</v>
      </c>
      <c r="M125">
        <f t="shared" si="53"/>
        <v>1</v>
      </c>
      <c r="N125">
        <f t="shared" si="53"/>
        <v>-1</v>
      </c>
      <c r="O125">
        <f t="shared" si="53"/>
        <v>1</v>
      </c>
      <c r="P125">
        <f t="shared" si="53"/>
        <v>-1</v>
      </c>
      <c r="Q125">
        <f t="shared" si="53"/>
        <v>-1</v>
      </c>
      <c r="R125">
        <f t="shared" si="53"/>
        <v>1</v>
      </c>
      <c r="S125">
        <f t="shared" si="42"/>
        <v>1</v>
      </c>
      <c r="AE125" s="89">
        <v>124</v>
      </c>
      <c r="AF125">
        <v>25</v>
      </c>
      <c r="AG125">
        <f t="shared" si="51"/>
        <v>1.6819999999999999</v>
      </c>
      <c r="AH125">
        <f t="shared" si="51"/>
        <v>0</v>
      </c>
      <c r="AI125">
        <f t="shared" si="51"/>
        <v>0</v>
      </c>
      <c r="AJ125">
        <f t="shared" si="31"/>
        <v>155</v>
      </c>
      <c r="AK125">
        <f t="shared" si="32"/>
        <v>154.00167288269739</v>
      </c>
      <c r="AL125">
        <f t="shared" si="41"/>
        <v>181.11111111111111</v>
      </c>
      <c r="AM125">
        <f t="shared" si="33"/>
        <v>0.99832711730260826</v>
      </c>
      <c r="AN125">
        <f t="shared" si="34"/>
        <v>54.678362573099413</v>
      </c>
      <c r="AO125">
        <f t="shared" si="35"/>
        <v>3.6547106351557637</v>
      </c>
    </row>
    <row r="126" spans="1:41" x14ac:dyDescent="0.4">
      <c r="A126">
        <f t="shared" si="54"/>
        <v>7</v>
      </c>
      <c r="B126">
        <f t="shared" si="54"/>
        <v>-1</v>
      </c>
      <c r="C126">
        <f t="shared" si="54"/>
        <v>1</v>
      </c>
      <c r="D126">
        <f t="shared" si="54"/>
        <v>1</v>
      </c>
      <c r="E126">
        <f t="shared" si="43"/>
        <v>-1</v>
      </c>
      <c r="F126">
        <f t="shared" si="43"/>
        <v>1</v>
      </c>
      <c r="G126">
        <f t="shared" si="44"/>
        <v>-1</v>
      </c>
      <c r="H126">
        <f t="shared" si="45"/>
        <v>-1</v>
      </c>
      <c r="I126">
        <f t="shared" si="46"/>
        <v>1</v>
      </c>
      <c r="J126">
        <f t="shared" si="46"/>
        <v>1</v>
      </c>
      <c r="K126">
        <f t="shared" si="46"/>
        <v>1</v>
      </c>
      <c r="L126">
        <f t="shared" si="52"/>
        <v>245</v>
      </c>
      <c r="M126">
        <f t="shared" si="53"/>
        <v>-1</v>
      </c>
      <c r="N126">
        <f t="shared" si="53"/>
        <v>1</v>
      </c>
      <c r="O126">
        <f t="shared" si="53"/>
        <v>1</v>
      </c>
      <c r="P126">
        <f t="shared" si="53"/>
        <v>-1</v>
      </c>
      <c r="Q126">
        <f t="shared" si="53"/>
        <v>1</v>
      </c>
      <c r="R126">
        <f t="shared" si="53"/>
        <v>-1</v>
      </c>
      <c r="S126">
        <f t="shared" si="42"/>
        <v>1</v>
      </c>
      <c r="AE126" s="89">
        <v>125</v>
      </c>
      <c r="AF126">
        <v>45</v>
      </c>
      <c r="AG126">
        <f t="shared" si="51"/>
        <v>0</v>
      </c>
      <c r="AH126">
        <f t="shared" si="51"/>
        <v>-1.6819999999999999</v>
      </c>
      <c r="AI126">
        <f t="shared" si="51"/>
        <v>0</v>
      </c>
      <c r="AJ126">
        <f t="shared" si="31"/>
        <v>225</v>
      </c>
      <c r="AK126">
        <f t="shared" si="32"/>
        <v>236.03539671797148</v>
      </c>
      <c r="AL126">
        <f t="shared" si="41"/>
        <v>196.11111111111111</v>
      </c>
      <c r="AM126">
        <f t="shared" si="33"/>
        <v>-11.03539671797148</v>
      </c>
      <c r="AN126">
        <f t="shared" si="34"/>
        <v>36.549707602339183</v>
      </c>
      <c r="AO126">
        <f t="shared" si="35"/>
        <v>-10.690062929595554</v>
      </c>
    </row>
    <row r="127" spans="1:41" x14ac:dyDescent="0.4">
      <c r="A127">
        <f t="shared" si="54"/>
        <v>8</v>
      </c>
      <c r="B127">
        <f t="shared" si="54"/>
        <v>1</v>
      </c>
      <c r="C127">
        <f t="shared" si="54"/>
        <v>1</v>
      </c>
      <c r="D127">
        <f t="shared" si="54"/>
        <v>1</v>
      </c>
      <c r="E127">
        <f t="shared" si="43"/>
        <v>1</v>
      </c>
      <c r="F127">
        <f t="shared" si="43"/>
        <v>1</v>
      </c>
      <c r="G127">
        <f t="shared" si="44"/>
        <v>1</v>
      </c>
      <c r="H127">
        <f t="shared" si="45"/>
        <v>1</v>
      </c>
      <c r="I127">
        <f t="shared" si="46"/>
        <v>1</v>
      </c>
      <c r="J127">
        <f t="shared" si="46"/>
        <v>1</v>
      </c>
      <c r="K127">
        <f t="shared" si="46"/>
        <v>1</v>
      </c>
      <c r="L127">
        <f t="shared" si="52"/>
        <v>205</v>
      </c>
      <c r="M127">
        <f t="shared" si="53"/>
        <v>1</v>
      </c>
      <c r="N127">
        <f t="shared" si="53"/>
        <v>1</v>
      </c>
      <c r="O127">
        <f t="shared" si="53"/>
        <v>1</v>
      </c>
      <c r="P127">
        <f t="shared" si="53"/>
        <v>1</v>
      </c>
      <c r="Q127">
        <f t="shared" si="53"/>
        <v>1</v>
      </c>
      <c r="R127">
        <f t="shared" si="53"/>
        <v>1</v>
      </c>
      <c r="S127">
        <f t="shared" si="42"/>
        <v>1</v>
      </c>
      <c r="AE127" s="89">
        <v>126</v>
      </c>
      <c r="AF127">
        <v>30</v>
      </c>
      <c r="AG127">
        <f t="shared" si="51"/>
        <v>0</v>
      </c>
      <c r="AH127">
        <f t="shared" si="51"/>
        <v>1.6819999999999999</v>
      </c>
      <c r="AI127">
        <f t="shared" si="51"/>
        <v>0</v>
      </c>
      <c r="AJ127">
        <f t="shared" si="31"/>
        <v>240</v>
      </c>
      <c r="AK127">
        <f t="shared" si="32"/>
        <v>205.31737620595396</v>
      </c>
      <c r="AL127">
        <f t="shared" si="41"/>
        <v>214.44444444444446</v>
      </c>
      <c r="AM127">
        <f t="shared" si="33"/>
        <v>34.682623794046037</v>
      </c>
      <c r="AN127">
        <f t="shared" si="34"/>
        <v>88.596491228070178</v>
      </c>
      <c r="AO127">
        <f t="shared" si="35"/>
        <v>37.478435313408518</v>
      </c>
    </row>
    <row r="128" spans="1:41" x14ac:dyDescent="0.4">
      <c r="A128">
        <f t="shared" si="54"/>
        <v>9</v>
      </c>
      <c r="B128">
        <f t="shared" si="54"/>
        <v>-1.6819999999999999</v>
      </c>
      <c r="C128">
        <f t="shared" si="54"/>
        <v>0</v>
      </c>
      <c r="D128">
        <f t="shared" si="54"/>
        <v>0</v>
      </c>
      <c r="E128">
        <f t="shared" si="43"/>
        <v>0</v>
      </c>
      <c r="F128">
        <f t="shared" si="43"/>
        <v>0</v>
      </c>
      <c r="G128">
        <f t="shared" si="44"/>
        <v>0</v>
      </c>
      <c r="H128">
        <f t="shared" si="45"/>
        <v>0</v>
      </c>
      <c r="I128">
        <f t="shared" si="46"/>
        <v>2.8291239999999998</v>
      </c>
      <c r="J128">
        <f t="shared" si="46"/>
        <v>0</v>
      </c>
      <c r="K128">
        <f t="shared" si="46"/>
        <v>0</v>
      </c>
      <c r="L128">
        <f t="shared" si="52"/>
        <v>150</v>
      </c>
      <c r="M128">
        <f t="shared" si="53"/>
        <v>-1.6819999999999999</v>
      </c>
      <c r="N128">
        <f t="shared" si="53"/>
        <v>0</v>
      </c>
      <c r="O128">
        <f t="shared" si="53"/>
        <v>0</v>
      </c>
      <c r="P128">
        <f t="shared" si="53"/>
        <v>0</v>
      </c>
      <c r="Q128">
        <f t="shared" si="53"/>
        <v>0</v>
      </c>
      <c r="R128">
        <f t="shared" si="53"/>
        <v>0</v>
      </c>
      <c r="S128">
        <f t="shared" si="42"/>
        <v>2.8291239999999998</v>
      </c>
      <c r="AE128" s="89">
        <v>127</v>
      </c>
      <c r="AF128">
        <v>27</v>
      </c>
      <c r="AG128">
        <f t="shared" si="51"/>
        <v>0</v>
      </c>
      <c r="AH128">
        <f t="shared" si="51"/>
        <v>0</v>
      </c>
      <c r="AI128">
        <f t="shared" si="51"/>
        <v>-1.6819999999999999</v>
      </c>
      <c r="AJ128">
        <f t="shared" si="31"/>
        <v>175</v>
      </c>
      <c r="AK128">
        <f t="shared" si="32"/>
        <v>209.46476188984417</v>
      </c>
      <c r="AL128">
        <f t="shared" si="41"/>
        <v>195</v>
      </c>
      <c r="AM128">
        <f t="shared" si="33"/>
        <v>-34.464761889844169</v>
      </c>
      <c r="AN128">
        <f t="shared" si="34"/>
        <v>13.742690058479532</v>
      </c>
      <c r="AO128">
        <f t="shared" si="35"/>
        <v>-33.952676711445562</v>
      </c>
    </row>
    <row r="129" spans="1:53" x14ac:dyDescent="0.4">
      <c r="A129">
        <f t="shared" si="54"/>
        <v>10</v>
      </c>
      <c r="B129">
        <f t="shared" si="54"/>
        <v>1.6819999999999999</v>
      </c>
      <c r="C129">
        <f t="shared" si="54"/>
        <v>0</v>
      </c>
      <c r="D129">
        <f t="shared" si="54"/>
        <v>0</v>
      </c>
      <c r="E129">
        <f t="shared" si="43"/>
        <v>0</v>
      </c>
      <c r="F129">
        <f t="shared" si="43"/>
        <v>0</v>
      </c>
      <c r="G129">
        <f t="shared" si="44"/>
        <v>0</v>
      </c>
      <c r="H129">
        <f t="shared" si="45"/>
        <v>0</v>
      </c>
      <c r="I129">
        <f t="shared" si="46"/>
        <v>2.8291239999999998</v>
      </c>
      <c r="J129">
        <f t="shared" si="46"/>
        <v>0</v>
      </c>
      <c r="K129">
        <f t="shared" si="46"/>
        <v>0</v>
      </c>
      <c r="L129">
        <f t="shared" si="52"/>
        <v>165</v>
      </c>
      <c r="M129">
        <f t="shared" si="53"/>
        <v>1.6819999999999999</v>
      </c>
      <c r="N129">
        <f t="shared" si="53"/>
        <v>0</v>
      </c>
      <c r="O129">
        <f t="shared" si="53"/>
        <v>0</v>
      </c>
      <c r="P129">
        <f t="shared" si="53"/>
        <v>0</v>
      </c>
      <c r="Q129">
        <f t="shared" si="53"/>
        <v>0</v>
      </c>
      <c r="R129">
        <f t="shared" si="53"/>
        <v>0</v>
      </c>
      <c r="S129">
        <f t="shared" si="42"/>
        <v>2.8291239999999998</v>
      </c>
      <c r="AE129" s="89">
        <v>128</v>
      </c>
      <c r="AF129">
        <v>41</v>
      </c>
      <c r="AG129">
        <f t="shared" si="51"/>
        <v>0</v>
      </c>
      <c r="AH129">
        <f t="shared" si="51"/>
        <v>0</v>
      </c>
      <c r="AI129">
        <f t="shared" si="51"/>
        <v>1.6819999999999999</v>
      </c>
      <c r="AJ129">
        <f t="shared" si="31"/>
        <v>225</v>
      </c>
      <c r="AK129">
        <f t="shared" si="32"/>
        <v>231.88801103408127</v>
      </c>
      <c r="AL129">
        <f t="shared" si="41"/>
        <v>226.66666666666666</v>
      </c>
      <c r="AM129">
        <f t="shared" si="33"/>
        <v>-6.8880110340812735</v>
      </c>
      <c r="AN129">
        <f t="shared" si="34"/>
        <v>45.321637426900587</v>
      </c>
      <c r="AO129">
        <f t="shared" si="35"/>
        <v>-3.6547106351557619</v>
      </c>
    </row>
    <row r="130" spans="1:53" x14ac:dyDescent="0.4">
      <c r="A130">
        <f t="shared" si="54"/>
        <v>11</v>
      </c>
      <c r="B130">
        <f t="shared" si="54"/>
        <v>0</v>
      </c>
      <c r="C130">
        <f t="shared" si="54"/>
        <v>-1.6819999999999999</v>
      </c>
      <c r="D130">
        <f t="shared" si="54"/>
        <v>0</v>
      </c>
      <c r="E130">
        <f t="shared" si="43"/>
        <v>0</v>
      </c>
      <c r="F130">
        <f t="shared" si="43"/>
        <v>0</v>
      </c>
      <c r="G130">
        <f t="shared" si="44"/>
        <v>0</v>
      </c>
      <c r="H130">
        <f t="shared" si="45"/>
        <v>0</v>
      </c>
      <c r="I130">
        <f t="shared" si="46"/>
        <v>0</v>
      </c>
      <c r="J130">
        <f t="shared" si="46"/>
        <v>2.8291239999999998</v>
      </c>
      <c r="K130">
        <f t="shared" si="46"/>
        <v>0</v>
      </c>
      <c r="L130">
        <f t="shared" si="52"/>
        <v>225</v>
      </c>
      <c r="M130">
        <f t="shared" si="53"/>
        <v>0</v>
      </c>
      <c r="N130">
        <f t="shared" si="53"/>
        <v>-1.6819999999999999</v>
      </c>
      <c r="O130">
        <f t="shared" si="53"/>
        <v>0</v>
      </c>
      <c r="P130">
        <f t="shared" si="53"/>
        <v>0</v>
      </c>
      <c r="Q130">
        <f t="shared" si="53"/>
        <v>0</v>
      </c>
      <c r="R130">
        <f t="shared" si="53"/>
        <v>0</v>
      </c>
      <c r="S130">
        <f t="shared" si="42"/>
        <v>0</v>
      </c>
      <c r="AE130" s="89">
        <v>129</v>
      </c>
      <c r="AF130">
        <v>33</v>
      </c>
      <c r="AG130">
        <f t="shared" si="51"/>
        <v>0</v>
      </c>
      <c r="AH130">
        <f t="shared" si="51"/>
        <v>0</v>
      </c>
      <c r="AI130">
        <f t="shared" si="51"/>
        <v>0</v>
      </c>
      <c r="AJ130">
        <f t="shared" si="31"/>
        <v>200</v>
      </c>
      <c r="AK130">
        <f t="shared" si="32"/>
        <v>220.67638646196272</v>
      </c>
      <c r="AL130">
        <f t="shared" si="41"/>
        <v>228.33333333333334</v>
      </c>
      <c r="AM130">
        <f t="shared" si="33"/>
        <v>-20.676386461962721</v>
      </c>
      <c r="AN130">
        <f t="shared" si="34"/>
        <v>20.175438596491226</v>
      </c>
      <c r="AO130">
        <f t="shared" si="35"/>
        <v>-25.974642494090372</v>
      </c>
    </row>
    <row r="131" spans="1:53" x14ac:dyDescent="0.4">
      <c r="A131">
        <f t="shared" si="54"/>
        <v>12</v>
      </c>
      <c r="B131">
        <f t="shared" si="54"/>
        <v>0</v>
      </c>
      <c r="C131">
        <f t="shared" si="54"/>
        <v>1.6819999999999999</v>
      </c>
      <c r="D131">
        <f t="shared" si="54"/>
        <v>0</v>
      </c>
      <c r="E131">
        <f t="shared" si="43"/>
        <v>0</v>
      </c>
      <c r="F131">
        <f t="shared" si="43"/>
        <v>0</v>
      </c>
      <c r="G131">
        <f t="shared" si="44"/>
        <v>0</v>
      </c>
      <c r="H131">
        <f t="shared" si="45"/>
        <v>0</v>
      </c>
      <c r="I131">
        <f t="shared" si="46"/>
        <v>0</v>
      </c>
      <c r="J131">
        <f t="shared" si="46"/>
        <v>2.8291239999999998</v>
      </c>
      <c r="K131">
        <f t="shared" si="46"/>
        <v>0</v>
      </c>
      <c r="L131">
        <f t="shared" si="52"/>
        <v>220</v>
      </c>
      <c r="M131">
        <f t="shared" si="53"/>
        <v>0</v>
      </c>
      <c r="N131">
        <f t="shared" si="53"/>
        <v>1.6819999999999999</v>
      </c>
      <c r="O131">
        <f t="shared" si="53"/>
        <v>0</v>
      </c>
      <c r="P131">
        <f t="shared" si="53"/>
        <v>0</v>
      </c>
      <c r="Q131">
        <f t="shared" si="53"/>
        <v>0</v>
      </c>
      <c r="R131">
        <f t="shared" si="53"/>
        <v>0</v>
      </c>
      <c r="S131">
        <f t="shared" si="42"/>
        <v>0</v>
      </c>
      <c r="AE131" s="89">
        <v>130</v>
      </c>
      <c r="AF131">
        <v>142</v>
      </c>
      <c r="AG131">
        <f t="shared" si="51"/>
        <v>0</v>
      </c>
      <c r="AH131">
        <f t="shared" si="51"/>
        <v>0</v>
      </c>
      <c r="AI131">
        <f t="shared" si="51"/>
        <v>0</v>
      </c>
      <c r="AJ131">
        <f t="shared" ref="AJ131:AJ172" si="55">L154</f>
        <v>200</v>
      </c>
      <c r="AK131">
        <f t="shared" ref="AK131:AK172" si="56">$V$45+$V$46*AG131+$V$47*AH131+$V$48*AI131+$V$49*AG131*AH131+$V$50*AH131*AI131+$V$51*AG131*AI131+$V$52*AG131^2</f>
        <v>220.67638646196272</v>
      </c>
      <c r="AL131">
        <f t="shared" si="41"/>
        <v>230</v>
      </c>
      <c r="AM131">
        <f t="shared" ref="AM131:AM172" si="57">AJ131-AK131</f>
        <v>-20.676386461962721</v>
      </c>
      <c r="AN131">
        <f t="shared" ref="AN131:AN172" si="58">(_xlfn.RANK.EQ(AM131,$AM$2:$AM$172,1)-0.5)/$Q$4*100</f>
        <v>20.175438596491226</v>
      </c>
      <c r="AO131">
        <f t="shared" ref="AO131:AO136" si="59">_xlfn.NORM.INV(AN131/100,$AM$173,$AM$174)</f>
        <v>-25.974642494090372</v>
      </c>
    </row>
    <row r="132" spans="1:53" x14ac:dyDescent="0.4">
      <c r="A132">
        <f t="shared" si="54"/>
        <v>13</v>
      </c>
      <c r="B132">
        <f t="shared" si="54"/>
        <v>0</v>
      </c>
      <c r="C132">
        <f t="shared" si="54"/>
        <v>0</v>
      </c>
      <c r="D132">
        <f t="shared" si="54"/>
        <v>-1.6819999999999999</v>
      </c>
      <c r="E132">
        <f t="shared" si="43"/>
        <v>0</v>
      </c>
      <c r="F132">
        <f t="shared" si="43"/>
        <v>0</v>
      </c>
      <c r="G132">
        <f t="shared" si="44"/>
        <v>0</v>
      </c>
      <c r="H132">
        <f t="shared" si="45"/>
        <v>0</v>
      </c>
      <c r="I132">
        <f t="shared" si="46"/>
        <v>0</v>
      </c>
      <c r="J132">
        <f t="shared" si="46"/>
        <v>0</v>
      </c>
      <c r="K132">
        <f t="shared" si="46"/>
        <v>2.8291239999999998</v>
      </c>
      <c r="L132">
        <f t="shared" si="52"/>
        <v>200</v>
      </c>
      <c r="M132">
        <f t="shared" si="53"/>
        <v>0</v>
      </c>
      <c r="N132">
        <f t="shared" si="53"/>
        <v>0</v>
      </c>
      <c r="O132">
        <f t="shared" si="53"/>
        <v>-1.6819999999999999</v>
      </c>
      <c r="P132">
        <f t="shared" si="53"/>
        <v>0</v>
      </c>
      <c r="Q132">
        <f t="shared" si="53"/>
        <v>0</v>
      </c>
      <c r="R132">
        <f t="shared" si="53"/>
        <v>0</v>
      </c>
      <c r="S132">
        <f t="shared" si="42"/>
        <v>0</v>
      </c>
      <c r="AE132" s="89">
        <v>131</v>
      </c>
      <c r="AF132">
        <v>151</v>
      </c>
      <c r="AG132">
        <f t="shared" si="51"/>
        <v>0</v>
      </c>
      <c r="AH132">
        <f t="shared" si="51"/>
        <v>0</v>
      </c>
      <c r="AI132">
        <f t="shared" si="51"/>
        <v>0</v>
      </c>
      <c r="AJ132">
        <f t="shared" si="55"/>
        <v>230</v>
      </c>
      <c r="AK132">
        <f t="shared" si="56"/>
        <v>220.67638646196272</v>
      </c>
      <c r="AL132">
        <f t="shared" si="41"/>
        <v>230</v>
      </c>
      <c r="AM132">
        <f t="shared" si="57"/>
        <v>9.3236135380372787</v>
      </c>
      <c r="AN132">
        <f t="shared" si="58"/>
        <v>60.526315789473685</v>
      </c>
      <c r="AO132">
        <f t="shared" si="59"/>
        <v>8.3017913759398674</v>
      </c>
    </row>
    <row r="133" spans="1:53" x14ac:dyDescent="0.4">
      <c r="A133">
        <f t="shared" si="54"/>
        <v>14</v>
      </c>
      <c r="B133">
        <f t="shared" si="54"/>
        <v>0</v>
      </c>
      <c r="C133">
        <f t="shared" si="54"/>
        <v>0</v>
      </c>
      <c r="D133">
        <f t="shared" si="54"/>
        <v>1.6819999999999999</v>
      </c>
      <c r="E133">
        <f t="shared" si="43"/>
        <v>0</v>
      </c>
      <c r="F133">
        <f t="shared" si="43"/>
        <v>0</v>
      </c>
      <c r="G133">
        <f t="shared" si="44"/>
        <v>0</v>
      </c>
      <c r="H133">
        <f t="shared" si="45"/>
        <v>0</v>
      </c>
      <c r="I133">
        <f t="shared" si="46"/>
        <v>0</v>
      </c>
      <c r="J133">
        <f t="shared" si="46"/>
        <v>0</v>
      </c>
      <c r="K133">
        <f t="shared" si="46"/>
        <v>2.8291239999999998</v>
      </c>
      <c r="L133">
        <f t="shared" si="52"/>
        <v>245</v>
      </c>
      <c r="M133">
        <f t="shared" si="53"/>
        <v>0</v>
      </c>
      <c r="N133">
        <f t="shared" si="53"/>
        <v>0</v>
      </c>
      <c r="O133">
        <f t="shared" si="53"/>
        <v>1.6819999999999999</v>
      </c>
      <c r="P133">
        <f t="shared" si="53"/>
        <v>0</v>
      </c>
      <c r="Q133">
        <f t="shared" si="53"/>
        <v>0</v>
      </c>
      <c r="R133">
        <f t="shared" si="53"/>
        <v>0</v>
      </c>
      <c r="S133">
        <f t="shared" si="42"/>
        <v>0</v>
      </c>
      <c r="AE133" s="89">
        <v>132</v>
      </c>
      <c r="AF133">
        <v>160</v>
      </c>
      <c r="AG133">
        <f t="shared" si="51"/>
        <v>0</v>
      </c>
      <c r="AH133">
        <f t="shared" si="51"/>
        <v>0</v>
      </c>
      <c r="AI133">
        <f t="shared" si="51"/>
        <v>0</v>
      </c>
      <c r="AJ133">
        <f t="shared" si="55"/>
        <v>200</v>
      </c>
      <c r="AK133">
        <f t="shared" si="56"/>
        <v>220.67638646196272</v>
      </c>
      <c r="AL133">
        <f t="shared" si="41"/>
        <v>213.88888888888889</v>
      </c>
      <c r="AM133">
        <f t="shared" si="57"/>
        <v>-20.676386461962721</v>
      </c>
      <c r="AN133">
        <f t="shared" si="58"/>
        <v>20.175438596491226</v>
      </c>
      <c r="AO133">
        <f t="shared" si="59"/>
        <v>-25.974642494090372</v>
      </c>
    </row>
    <row r="134" spans="1:53" x14ac:dyDescent="0.4">
      <c r="A134">
        <f t="shared" si="54"/>
        <v>15</v>
      </c>
      <c r="B134">
        <f t="shared" si="54"/>
        <v>0</v>
      </c>
      <c r="C134">
        <f t="shared" si="54"/>
        <v>0</v>
      </c>
      <c r="D134">
        <f t="shared" si="54"/>
        <v>0</v>
      </c>
      <c r="E134">
        <f t="shared" si="43"/>
        <v>0</v>
      </c>
      <c r="F134">
        <f t="shared" si="43"/>
        <v>0</v>
      </c>
      <c r="G134">
        <f t="shared" si="44"/>
        <v>0</v>
      </c>
      <c r="H134">
        <f t="shared" si="45"/>
        <v>0</v>
      </c>
      <c r="I134">
        <f t="shared" si="46"/>
        <v>0</v>
      </c>
      <c r="J134">
        <f t="shared" si="46"/>
        <v>0</v>
      </c>
      <c r="K134">
        <f t="shared" si="46"/>
        <v>0</v>
      </c>
      <c r="L134">
        <f t="shared" si="52"/>
        <v>225</v>
      </c>
      <c r="M134">
        <f t="shared" si="53"/>
        <v>0</v>
      </c>
      <c r="N134">
        <f t="shared" si="53"/>
        <v>0</v>
      </c>
      <c r="O134">
        <f t="shared" si="53"/>
        <v>0</v>
      </c>
      <c r="P134">
        <f t="shared" si="53"/>
        <v>0</v>
      </c>
      <c r="Q134">
        <f t="shared" si="53"/>
        <v>0</v>
      </c>
      <c r="R134">
        <f t="shared" si="53"/>
        <v>0</v>
      </c>
      <c r="S134">
        <f t="shared" si="42"/>
        <v>0</v>
      </c>
      <c r="AE134" s="89">
        <v>133</v>
      </c>
      <c r="AF134">
        <v>169</v>
      </c>
      <c r="AG134">
        <f t="shared" ref="AG134:AI149" si="60">AG115</f>
        <v>0</v>
      </c>
      <c r="AH134">
        <f t="shared" si="60"/>
        <v>0</v>
      </c>
      <c r="AI134">
        <f t="shared" si="60"/>
        <v>0</v>
      </c>
      <c r="AJ134">
        <f t="shared" si="55"/>
        <v>200</v>
      </c>
      <c r="AK134">
        <f t="shared" si="56"/>
        <v>220.67638646196272</v>
      </c>
      <c r="AL134">
        <f t="shared" si="41"/>
        <v>223.88888888888889</v>
      </c>
      <c r="AM134">
        <f t="shared" si="57"/>
        <v>-20.676386461962721</v>
      </c>
      <c r="AN134">
        <f t="shared" si="58"/>
        <v>20.175438596491226</v>
      </c>
      <c r="AO134">
        <f t="shared" si="59"/>
        <v>-25.974642494090372</v>
      </c>
    </row>
    <row r="135" spans="1:53" x14ac:dyDescent="0.4">
      <c r="A135" t="str">
        <f t="shared" si="54"/>
        <v>15--1</v>
      </c>
      <c r="B135">
        <f t="shared" si="54"/>
        <v>0</v>
      </c>
      <c r="C135">
        <f t="shared" si="54"/>
        <v>0</v>
      </c>
      <c r="D135">
        <f t="shared" si="54"/>
        <v>0</v>
      </c>
      <c r="E135">
        <f t="shared" si="43"/>
        <v>0</v>
      </c>
      <c r="F135">
        <f t="shared" si="43"/>
        <v>0</v>
      </c>
      <c r="G135">
        <f t="shared" si="44"/>
        <v>0</v>
      </c>
      <c r="H135">
        <f t="shared" si="45"/>
        <v>0</v>
      </c>
      <c r="I135">
        <f t="shared" si="46"/>
        <v>0</v>
      </c>
      <c r="J135">
        <f t="shared" si="46"/>
        <v>0</v>
      </c>
      <c r="K135">
        <f t="shared" si="46"/>
        <v>0</v>
      </c>
      <c r="L135">
        <f t="shared" si="52"/>
        <v>250</v>
      </c>
      <c r="M135">
        <f t="shared" si="53"/>
        <v>0</v>
      </c>
      <c r="N135">
        <f t="shared" si="53"/>
        <v>0</v>
      </c>
      <c r="O135">
        <f t="shared" si="53"/>
        <v>0</v>
      </c>
      <c r="P135">
        <f t="shared" si="53"/>
        <v>0</v>
      </c>
      <c r="Q135">
        <f t="shared" si="53"/>
        <v>0</v>
      </c>
      <c r="R135">
        <f t="shared" si="53"/>
        <v>0</v>
      </c>
      <c r="S135">
        <f t="shared" si="42"/>
        <v>0</v>
      </c>
      <c r="AE135" s="89">
        <v>134</v>
      </c>
      <c r="AF135">
        <v>64</v>
      </c>
      <c r="AG135">
        <f t="shared" si="60"/>
        <v>-1</v>
      </c>
      <c r="AH135">
        <f t="shared" si="60"/>
        <v>-1</v>
      </c>
      <c r="AI135">
        <f t="shared" si="60"/>
        <v>-1</v>
      </c>
      <c r="AJ135">
        <f t="shared" si="55"/>
        <v>300</v>
      </c>
      <c r="AK135">
        <f t="shared" si="56"/>
        <v>263.06561184271902</v>
      </c>
      <c r="AL135">
        <f t="shared" si="41"/>
        <v>292.22222222222223</v>
      </c>
      <c r="AM135">
        <f t="shared" si="57"/>
        <v>36.934388157280978</v>
      </c>
      <c r="AN135">
        <f t="shared" si="58"/>
        <v>89.766081871345023</v>
      </c>
      <c r="AO135">
        <f t="shared" si="59"/>
        <v>39.437017939096833</v>
      </c>
    </row>
    <row r="136" spans="1:53" x14ac:dyDescent="0.4">
      <c r="A136" t="str">
        <f t="shared" si="54"/>
        <v>15--2</v>
      </c>
      <c r="B136">
        <f t="shared" si="54"/>
        <v>0</v>
      </c>
      <c r="C136">
        <f t="shared" si="54"/>
        <v>0</v>
      </c>
      <c r="D136">
        <f t="shared" si="54"/>
        <v>0</v>
      </c>
      <c r="E136">
        <f t="shared" si="43"/>
        <v>0</v>
      </c>
      <c r="F136">
        <f t="shared" si="43"/>
        <v>0</v>
      </c>
      <c r="G136">
        <f t="shared" si="44"/>
        <v>0</v>
      </c>
      <c r="H136">
        <f t="shared" si="45"/>
        <v>0</v>
      </c>
      <c r="I136">
        <f t="shared" si="46"/>
        <v>0</v>
      </c>
      <c r="J136">
        <f t="shared" si="46"/>
        <v>0</v>
      </c>
      <c r="K136">
        <f t="shared" si="46"/>
        <v>0</v>
      </c>
      <c r="L136">
        <f t="shared" si="52"/>
        <v>250</v>
      </c>
      <c r="M136">
        <f t="shared" si="53"/>
        <v>0</v>
      </c>
      <c r="N136">
        <f t="shared" si="53"/>
        <v>0</v>
      </c>
      <c r="O136">
        <f t="shared" si="53"/>
        <v>0</v>
      </c>
      <c r="P136">
        <f t="shared" si="53"/>
        <v>0</v>
      </c>
      <c r="Q136">
        <f t="shared" si="53"/>
        <v>0</v>
      </c>
      <c r="R136">
        <f t="shared" si="53"/>
        <v>0</v>
      </c>
      <c r="S136">
        <f t="shared" si="42"/>
        <v>0</v>
      </c>
      <c r="AE136" s="89">
        <v>135</v>
      </c>
      <c r="AF136">
        <v>56</v>
      </c>
      <c r="AG136">
        <f t="shared" si="60"/>
        <v>1</v>
      </c>
      <c r="AH136">
        <f t="shared" si="60"/>
        <v>-1</v>
      </c>
      <c r="AI136">
        <f t="shared" si="60"/>
        <v>-1</v>
      </c>
      <c r="AJ136">
        <f t="shared" si="55"/>
        <v>165</v>
      </c>
      <c r="AK136">
        <f t="shared" si="56"/>
        <v>185.57842379992528</v>
      </c>
      <c r="AL136">
        <f t="shared" si="41"/>
        <v>191.66666666666666</v>
      </c>
      <c r="AM136">
        <f t="shared" si="57"/>
        <v>-20.578423799925275</v>
      </c>
      <c r="AN136">
        <f t="shared" si="58"/>
        <v>24.269005847953213</v>
      </c>
      <c r="AO136">
        <f t="shared" si="59"/>
        <v>-21.693199891065014</v>
      </c>
    </row>
    <row r="137" spans="1:53" x14ac:dyDescent="0.4">
      <c r="A137" t="str">
        <f t="shared" si="54"/>
        <v>15--3</v>
      </c>
      <c r="B137">
        <f t="shared" si="54"/>
        <v>0</v>
      </c>
      <c r="C137">
        <f t="shared" si="54"/>
        <v>0</v>
      </c>
      <c r="D137">
        <f t="shared" si="54"/>
        <v>0</v>
      </c>
      <c r="E137">
        <f t="shared" si="43"/>
        <v>0</v>
      </c>
      <c r="F137">
        <f t="shared" si="43"/>
        <v>0</v>
      </c>
      <c r="G137">
        <f t="shared" si="44"/>
        <v>0</v>
      </c>
      <c r="H137">
        <f t="shared" si="45"/>
        <v>0</v>
      </c>
      <c r="I137">
        <f t="shared" si="46"/>
        <v>0</v>
      </c>
      <c r="J137">
        <f t="shared" si="46"/>
        <v>0</v>
      </c>
      <c r="K137">
        <f t="shared" si="46"/>
        <v>0</v>
      </c>
      <c r="L137">
        <f t="shared" si="52"/>
        <v>205</v>
      </c>
      <c r="M137">
        <f t="shared" si="53"/>
        <v>0</v>
      </c>
      <c r="N137">
        <f t="shared" si="53"/>
        <v>0</v>
      </c>
      <c r="O137">
        <f t="shared" si="53"/>
        <v>0</v>
      </c>
      <c r="P137">
        <f t="shared" si="53"/>
        <v>0</v>
      </c>
      <c r="Q137">
        <f t="shared" si="53"/>
        <v>0</v>
      </c>
      <c r="R137">
        <f t="shared" si="53"/>
        <v>0</v>
      </c>
      <c r="S137">
        <f t="shared" si="42"/>
        <v>0</v>
      </c>
      <c r="AE137" s="89">
        <v>136</v>
      </c>
      <c r="AF137">
        <v>62</v>
      </c>
      <c r="AG137">
        <f t="shared" si="60"/>
        <v>-1</v>
      </c>
      <c r="AH137">
        <f t="shared" si="60"/>
        <v>1</v>
      </c>
      <c r="AI137">
        <f t="shared" si="60"/>
        <v>-1</v>
      </c>
      <c r="AJ137">
        <f t="shared" si="55"/>
        <v>195</v>
      </c>
      <c r="AK137">
        <f t="shared" si="56"/>
        <v>167.02503946802236</v>
      </c>
      <c r="AL137">
        <f t="shared" si="41"/>
        <v>181.66666666666666</v>
      </c>
      <c r="AM137">
        <f t="shared" si="57"/>
        <v>27.974960531977644</v>
      </c>
      <c r="AN137">
        <f t="shared" si="58"/>
        <v>80.409356725146196</v>
      </c>
      <c r="AO137">
        <f>_xlfn.NORM.INV(AN137/100,$AM$173,$AM$174)</f>
        <v>26.626462750814635</v>
      </c>
    </row>
    <row r="138" spans="1:53" x14ac:dyDescent="0.4">
      <c r="A138" t="str">
        <f t="shared" si="54"/>
        <v>15--4</v>
      </c>
      <c r="B138">
        <f t="shared" si="54"/>
        <v>0</v>
      </c>
      <c r="C138">
        <f t="shared" si="54"/>
        <v>0</v>
      </c>
      <c r="D138">
        <f t="shared" si="54"/>
        <v>0</v>
      </c>
      <c r="E138">
        <f t="shared" si="43"/>
        <v>0</v>
      </c>
      <c r="F138">
        <f t="shared" si="43"/>
        <v>0</v>
      </c>
      <c r="G138">
        <f t="shared" si="44"/>
        <v>0</v>
      </c>
      <c r="H138">
        <f t="shared" si="45"/>
        <v>0</v>
      </c>
      <c r="I138">
        <f t="shared" si="46"/>
        <v>0</v>
      </c>
      <c r="J138">
        <f t="shared" si="46"/>
        <v>0</v>
      </c>
      <c r="K138">
        <f t="shared" si="46"/>
        <v>0</v>
      </c>
      <c r="L138">
        <f t="shared" si="52"/>
        <v>225</v>
      </c>
      <c r="M138">
        <f t="shared" si="53"/>
        <v>0</v>
      </c>
      <c r="N138">
        <f t="shared" si="53"/>
        <v>0</v>
      </c>
      <c r="O138">
        <f t="shared" si="53"/>
        <v>0</v>
      </c>
      <c r="P138">
        <f t="shared" si="53"/>
        <v>0</v>
      </c>
      <c r="Q138">
        <f t="shared" si="53"/>
        <v>0</v>
      </c>
      <c r="R138">
        <f t="shared" si="53"/>
        <v>0</v>
      </c>
      <c r="S138">
        <f t="shared" si="42"/>
        <v>0</v>
      </c>
      <c r="AE138" s="89">
        <v>137</v>
      </c>
      <c r="AF138">
        <v>54</v>
      </c>
      <c r="AG138">
        <f t="shared" si="60"/>
        <v>1</v>
      </c>
      <c r="AH138">
        <f t="shared" si="60"/>
        <v>1</v>
      </c>
      <c r="AI138">
        <f t="shared" si="60"/>
        <v>-1</v>
      </c>
      <c r="AJ138">
        <f t="shared" si="55"/>
        <v>155</v>
      </c>
      <c r="AK138">
        <f t="shared" si="56"/>
        <v>193.9822958696731</v>
      </c>
      <c r="AL138">
        <f t="shared" si="41"/>
        <v>173.33333333333334</v>
      </c>
      <c r="AM138">
        <f t="shared" si="57"/>
        <v>-38.982295869673095</v>
      </c>
      <c r="AN138">
        <f t="shared" si="58"/>
        <v>10.23391812865497</v>
      </c>
      <c r="AO138">
        <f t="shared" ref="AO138:AO172" si="61">_xlfn.NORM.INV(AN138/100,$AM$173,$AM$174)</f>
        <v>-39.437017939096833</v>
      </c>
    </row>
    <row r="139" spans="1:53" x14ac:dyDescent="0.4">
      <c r="A139">
        <f t="shared" si="54"/>
        <v>1</v>
      </c>
      <c r="B139">
        <f t="shared" si="54"/>
        <v>-1</v>
      </c>
      <c r="C139">
        <f t="shared" si="54"/>
        <v>-1</v>
      </c>
      <c r="D139">
        <f t="shared" si="54"/>
        <v>-1</v>
      </c>
      <c r="E139">
        <f t="shared" si="43"/>
        <v>1</v>
      </c>
      <c r="F139">
        <f t="shared" si="43"/>
        <v>1</v>
      </c>
      <c r="G139">
        <f t="shared" si="44"/>
        <v>1</v>
      </c>
      <c r="H139">
        <f t="shared" si="45"/>
        <v>-1</v>
      </c>
      <c r="I139">
        <f t="shared" si="46"/>
        <v>1</v>
      </c>
      <c r="J139">
        <f t="shared" si="46"/>
        <v>1</v>
      </c>
      <c r="K139">
        <f t="shared" si="46"/>
        <v>1</v>
      </c>
      <c r="L139">
        <f>K3</f>
        <v>280</v>
      </c>
      <c r="M139">
        <f t="shared" si="53"/>
        <v>-1</v>
      </c>
      <c r="N139">
        <f t="shared" si="53"/>
        <v>-1</v>
      </c>
      <c r="O139">
        <f t="shared" si="53"/>
        <v>-1</v>
      </c>
      <c r="P139">
        <f t="shared" si="53"/>
        <v>1</v>
      </c>
      <c r="Q139">
        <f t="shared" si="53"/>
        <v>1</v>
      </c>
      <c r="R139">
        <f t="shared" si="53"/>
        <v>1</v>
      </c>
      <c r="S139">
        <f t="shared" si="42"/>
        <v>1</v>
      </c>
      <c r="AE139" s="89">
        <v>138</v>
      </c>
      <c r="AF139">
        <v>61</v>
      </c>
      <c r="AG139">
        <f t="shared" si="60"/>
        <v>-1</v>
      </c>
      <c r="AH139">
        <f t="shared" si="60"/>
        <v>-1</v>
      </c>
      <c r="AI139">
        <f t="shared" si="60"/>
        <v>1</v>
      </c>
      <c r="AJ139">
        <f t="shared" si="55"/>
        <v>295</v>
      </c>
      <c r="AK139">
        <f t="shared" si="56"/>
        <v>265.84135779978959</v>
      </c>
      <c r="AL139">
        <f t="shared" si="41"/>
        <v>297.22222222222223</v>
      </c>
      <c r="AM139">
        <f t="shared" si="57"/>
        <v>29.158642200210409</v>
      </c>
      <c r="AN139">
        <f t="shared" si="58"/>
        <v>80.994152046783626</v>
      </c>
      <c r="AO139">
        <f t="shared" si="61"/>
        <v>27.290199751342346</v>
      </c>
    </row>
    <row r="140" spans="1:53" x14ac:dyDescent="0.4">
      <c r="A140">
        <f t="shared" si="54"/>
        <v>2</v>
      </c>
      <c r="B140">
        <f t="shared" si="54"/>
        <v>1</v>
      </c>
      <c r="C140">
        <f t="shared" si="54"/>
        <v>-1</v>
      </c>
      <c r="D140">
        <f t="shared" si="54"/>
        <v>-1</v>
      </c>
      <c r="E140">
        <f t="shared" si="43"/>
        <v>-1</v>
      </c>
      <c r="F140">
        <f t="shared" si="43"/>
        <v>1</v>
      </c>
      <c r="G140">
        <f t="shared" si="44"/>
        <v>-1</v>
      </c>
      <c r="H140">
        <f t="shared" si="45"/>
        <v>1</v>
      </c>
      <c r="I140">
        <f t="shared" si="46"/>
        <v>1</v>
      </c>
      <c r="J140">
        <f t="shared" si="46"/>
        <v>1</v>
      </c>
      <c r="K140">
        <f t="shared" si="46"/>
        <v>1</v>
      </c>
      <c r="L140">
        <f t="shared" ref="L140:L157" si="62">K4</f>
        <v>150</v>
      </c>
      <c r="M140">
        <f t="shared" si="53"/>
        <v>1</v>
      </c>
      <c r="N140">
        <f t="shared" si="53"/>
        <v>-1</v>
      </c>
      <c r="O140">
        <f t="shared" si="53"/>
        <v>-1</v>
      </c>
      <c r="P140">
        <f t="shared" si="53"/>
        <v>-1</v>
      </c>
      <c r="Q140">
        <f t="shared" si="53"/>
        <v>1</v>
      </c>
      <c r="R140">
        <f t="shared" si="53"/>
        <v>-1</v>
      </c>
      <c r="S140">
        <f t="shared" si="42"/>
        <v>1</v>
      </c>
      <c r="AE140" s="89">
        <v>139</v>
      </c>
      <c r="AF140">
        <v>48</v>
      </c>
      <c r="AG140">
        <f t="shared" si="60"/>
        <v>1</v>
      </c>
      <c r="AH140">
        <f t="shared" si="60"/>
        <v>-1</v>
      </c>
      <c r="AI140">
        <f t="shared" si="60"/>
        <v>1</v>
      </c>
      <c r="AJ140">
        <f t="shared" si="55"/>
        <v>140</v>
      </c>
      <c r="AK140">
        <f t="shared" si="56"/>
        <v>158.35416975699584</v>
      </c>
      <c r="AL140">
        <f t="shared" si="41"/>
        <v>154.44444444444446</v>
      </c>
      <c r="AM140">
        <f t="shared" si="57"/>
        <v>-18.354169756995844</v>
      </c>
      <c r="AN140">
        <f t="shared" si="58"/>
        <v>25.438596491228072</v>
      </c>
      <c r="AO140">
        <f t="shared" si="61"/>
        <v>-20.545088775326903</v>
      </c>
    </row>
    <row r="141" spans="1:53" x14ac:dyDescent="0.4">
      <c r="A141">
        <f t="shared" ref="A141:D156" si="63">A122</f>
        <v>3</v>
      </c>
      <c r="B141">
        <f t="shared" si="63"/>
        <v>-1</v>
      </c>
      <c r="C141">
        <f t="shared" si="63"/>
        <v>1</v>
      </c>
      <c r="D141">
        <f t="shared" si="63"/>
        <v>-1</v>
      </c>
      <c r="E141">
        <f t="shared" si="43"/>
        <v>-1</v>
      </c>
      <c r="F141">
        <f t="shared" si="43"/>
        <v>-1</v>
      </c>
      <c r="G141">
        <f t="shared" si="44"/>
        <v>1</v>
      </c>
      <c r="H141">
        <f t="shared" si="45"/>
        <v>1</v>
      </c>
      <c r="I141">
        <f t="shared" si="46"/>
        <v>1</v>
      </c>
      <c r="J141">
        <f t="shared" si="46"/>
        <v>1</v>
      </c>
      <c r="K141">
        <f t="shared" si="46"/>
        <v>1</v>
      </c>
      <c r="L141">
        <f t="shared" si="62"/>
        <v>220</v>
      </c>
      <c r="M141">
        <f t="shared" si="53"/>
        <v>-1</v>
      </c>
      <c r="N141">
        <f t="shared" si="53"/>
        <v>1</v>
      </c>
      <c r="O141">
        <f t="shared" si="53"/>
        <v>-1</v>
      </c>
      <c r="P141">
        <f t="shared" si="53"/>
        <v>-1</v>
      </c>
      <c r="Q141">
        <f t="shared" si="53"/>
        <v>-1</v>
      </c>
      <c r="R141">
        <f t="shared" si="53"/>
        <v>1</v>
      </c>
      <c r="S141">
        <f t="shared" si="42"/>
        <v>1</v>
      </c>
      <c r="AE141" s="89">
        <v>140</v>
      </c>
      <c r="AF141">
        <v>50</v>
      </c>
      <c r="AG141">
        <f t="shared" si="60"/>
        <v>-1</v>
      </c>
      <c r="AH141">
        <f t="shared" si="60"/>
        <v>1</v>
      </c>
      <c r="AI141">
        <f t="shared" si="60"/>
        <v>1</v>
      </c>
      <c r="AJ141">
        <f t="shared" si="55"/>
        <v>210</v>
      </c>
      <c r="AK141">
        <f t="shared" si="56"/>
        <v>220.91189653620401</v>
      </c>
      <c r="AL141">
        <f t="shared" si="41"/>
        <v>225.55555555555554</v>
      </c>
      <c r="AM141">
        <f t="shared" si="57"/>
        <v>-10.911896536204011</v>
      </c>
      <c r="AN141">
        <f t="shared" si="58"/>
        <v>37.719298245614034</v>
      </c>
      <c r="AO141">
        <f t="shared" si="61"/>
        <v>-9.7279671095894145</v>
      </c>
    </row>
    <row r="142" spans="1:53" x14ac:dyDescent="0.4">
      <c r="A142">
        <f t="shared" si="63"/>
        <v>4</v>
      </c>
      <c r="B142">
        <f t="shared" si="63"/>
        <v>1</v>
      </c>
      <c r="C142">
        <f t="shared" si="63"/>
        <v>1</v>
      </c>
      <c r="D142">
        <f t="shared" si="63"/>
        <v>-1</v>
      </c>
      <c r="E142">
        <f t="shared" si="43"/>
        <v>1</v>
      </c>
      <c r="F142">
        <f t="shared" si="43"/>
        <v>-1</v>
      </c>
      <c r="G142">
        <f t="shared" si="44"/>
        <v>-1</v>
      </c>
      <c r="H142">
        <f t="shared" si="45"/>
        <v>-1</v>
      </c>
      <c r="I142">
        <f t="shared" si="46"/>
        <v>1</v>
      </c>
      <c r="J142">
        <f t="shared" si="46"/>
        <v>1</v>
      </c>
      <c r="K142">
        <f t="shared" si="46"/>
        <v>1</v>
      </c>
      <c r="L142">
        <f t="shared" si="62"/>
        <v>150</v>
      </c>
      <c r="M142">
        <f t="shared" si="53"/>
        <v>1</v>
      </c>
      <c r="N142">
        <f t="shared" si="53"/>
        <v>1</v>
      </c>
      <c r="O142">
        <f t="shared" si="53"/>
        <v>-1</v>
      </c>
      <c r="P142">
        <f t="shared" si="53"/>
        <v>1</v>
      </c>
      <c r="Q142">
        <f t="shared" si="53"/>
        <v>-1</v>
      </c>
      <c r="R142">
        <f t="shared" si="53"/>
        <v>-1</v>
      </c>
      <c r="S142">
        <f t="shared" si="42"/>
        <v>1</v>
      </c>
      <c r="AE142" s="89">
        <v>141</v>
      </c>
      <c r="AF142">
        <v>67</v>
      </c>
      <c r="AG142">
        <f t="shared" si="60"/>
        <v>1</v>
      </c>
      <c r="AH142">
        <f t="shared" si="60"/>
        <v>1</v>
      </c>
      <c r="AI142">
        <f t="shared" si="60"/>
        <v>1</v>
      </c>
      <c r="AJ142">
        <f t="shared" si="55"/>
        <v>175</v>
      </c>
      <c r="AK142">
        <f t="shared" si="56"/>
        <v>217.86915293785475</v>
      </c>
      <c r="AL142">
        <f t="shared" si="41"/>
        <v>199.44444444444446</v>
      </c>
      <c r="AM142">
        <f t="shared" si="57"/>
        <v>-42.86915293785475</v>
      </c>
      <c r="AN142">
        <f t="shared" si="58"/>
        <v>8.4795321637426895</v>
      </c>
      <c r="AO142">
        <f t="shared" si="61"/>
        <v>-42.707603669671016</v>
      </c>
    </row>
    <row r="143" spans="1:53" x14ac:dyDescent="0.4">
      <c r="A143">
        <f t="shared" si="63"/>
        <v>5</v>
      </c>
      <c r="B143">
        <f t="shared" si="63"/>
        <v>-1</v>
      </c>
      <c r="C143">
        <f t="shared" si="63"/>
        <v>-1</v>
      </c>
      <c r="D143">
        <f t="shared" si="63"/>
        <v>1</v>
      </c>
      <c r="E143">
        <f t="shared" si="43"/>
        <v>1</v>
      </c>
      <c r="F143">
        <f t="shared" si="43"/>
        <v>-1</v>
      </c>
      <c r="G143">
        <f t="shared" si="44"/>
        <v>-1</v>
      </c>
      <c r="H143">
        <f t="shared" si="45"/>
        <v>1</v>
      </c>
      <c r="I143">
        <f t="shared" si="46"/>
        <v>1</v>
      </c>
      <c r="J143">
        <f t="shared" si="46"/>
        <v>1</v>
      </c>
      <c r="K143">
        <f t="shared" si="46"/>
        <v>1</v>
      </c>
      <c r="L143">
        <f t="shared" si="62"/>
        <v>275</v>
      </c>
      <c r="M143">
        <f t="shared" si="53"/>
        <v>-1</v>
      </c>
      <c r="N143">
        <f t="shared" si="53"/>
        <v>-1</v>
      </c>
      <c r="O143">
        <f t="shared" si="53"/>
        <v>1</v>
      </c>
      <c r="P143">
        <f t="shared" si="53"/>
        <v>1</v>
      </c>
      <c r="Q143">
        <f t="shared" si="53"/>
        <v>-1</v>
      </c>
      <c r="R143">
        <f t="shared" si="53"/>
        <v>-1</v>
      </c>
      <c r="S143">
        <f t="shared" si="42"/>
        <v>1</v>
      </c>
      <c r="AE143" s="89">
        <v>142</v>
      </c>
      <c r="AF143">
        <v>84</v>
      </c>
      <c r="AG143">
        <f t="shared" si="60"/>
        <v>-1.6819999999999999</v>
      </c>
      <c r="AH143">
        <f t="shared" si="60"/>
        <v>0</v>
      </c>
      <c r="AI143">
        <f t="shared" si="60"/>
        <v>0</v>
      </c>
      <c r="AJ143">
        <f t="shared" si="55"/>
        <v>175</v>
      </c>
      <c r="AK143">
        <f t="shared" si="56"/>
        <v>221.7273453928986</v>
      </c>
      <c r="AL143">
        <f t="shared" si="41"/>
        <v>179.44444444444446</v>
      </c>
      <c r="AM143">
        <f t="shared" si="57"/>
        <v>-46.727345392898599</v>
      </c>
      <c r="AN143">
        <f t="shared" si="58"/>
        <v>6.140350877192982</v>
      </c>
      <c r="AO143">
        <f t="shared" si="61"/>
        <v>-47.980370529061652</v>
      </c>
    </row>
    <row r="144" spans="1:53" s="89" customFormat="1" x14ac:dyDescent="0.4">
      <c r="A144">
        <f t="shared" si="63"/>
        <v>6</v>
      </c>
      <c r="B144">
        <f t="shared" si="63"/>
        <v>1</v>
      </c>
      <c r="C144">
        <f t="shared" si="63"/>
        <v>-1</v>
      </c>
      <c r="D144">
        <f t="shared" si="63"/>
        <v>1</v>
      </c>
      <c r="E144">
        <f t="shared" si="43"/>
        <v>-1</v>
      </c>
      <c r="F144">
        <f t="shared" si="43"/>
        <v>-1</v>
      </c>
      <c r="G144">
        <f t="shared" si="44"/>
        <v>1</v>
      </c>
      <c r="H144">
        <f t="shared" si="45"/>
        <v>-1</v>
      </c>
      <c r="I144">
        <f t="shared" si="46"/>
        <v>1</v>
      </c>
      <c r="J144">
        <f t="shared" si="46"/>
        <v>1</v>
      </c>
      <c r="K144">
        <f t="shared" si="46"/>
        <v>1</v>
      </c>
      <c r="L144">
        <f t="shared" si="62"/>
        <v>145</v>
      </c>
      <c r="M144">
        <f t="shared" si="53"/>
        <v>1</v>
      </c>
      <c r="N144">
        <f t="shared" si="53"/>
        <v>-1</v>
      </c>
      <c r="O144">
        <f t="shared" si="53"/>
        <v>1</v>
      </c>
      <c r="P144">
        <f t="shared" si="53"/>
        <v>-1</v>
      </c>
      <c r="Q144">
        <f t="shared" si="53"/>
        <v>-1</v>
      </c>
      <c r="R144">
        <f t="shared" si="53"/>
        <v>1</v>
      </c>
      <c r="S144">
        <f t="shared" si="42"/>
        <v>1</v>
      </c>
      <c r="T144"/>
      <c r="V144"/>
      <c r="W144"/>
      <c r="X144"/>
      <c r="Y144"/>
      <c r="Z144"/>
      <c r="AA144"/>
      <c r="AB144"/>
      <c r="AC144"/>
      <c r="AD144"/>
      <c r="AE144" s="89">
        <v>143</v>
      </c>
      <c r="AF144">
        <v>87</v>
      </c>
      <c r="AG144">
        <f t="shared" si="60"/>
        <v>1.6819999999999999</v>
      </c>
      <c r="AH144">
        <f t="shared" si="60"/>
        <v>0</v>
      </c>
      <c r="AI144">
        <f t="shared" si="60"/>
        <v>0</v>
      </c>
      <c r="AJ144">
        <f t="shared" si="55"/>
        <v>165</v>
      </c>
      <c r="AK144">
        <f t="shared" si="56"/>
        <v>154.00167288269739</v>
      </c>
      <c r="AL144">
        <f t="shared" si="41"/>
        <v>181.11111111111111</v>
      </c>
      <c r="AM144">
        <f t="shared" si="57"/>
        <v>10.998327117302608</v>
      </c>
      <c r="AN144">
        <f t="shared" si="58"/>
        <v>63.450292397660824</v>
      </c>
      <c r="AO144">
        <f t="shared" si="61"/>
        <v>10.690062929595557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 s="89" customFormat="1" x14ac:dyDescent="0.4">
      <c r="A145">
        <f t="shared" si="63"/>
        <v>7</v>
      </c>
      <c r="B145">
        <f t="shared" si="63"/>
        <v>-1</v>
      </c>
      <c r="C145">
        <f t="shared" si="63"/>
        <v>1</v>
      </c>
      <c r="D145">
        <f t="shared" si="63"/>
        <v>1</v>
      </c>
      <c r="E145">
        <f t="shared" si="43"/>
        <v>-1</v>
      </c>
      <c r="F145">
        <f t="shared" si="43"/>
        <v>1</v>
      </c>
      <c r="G145">
        <f t="shared" si="44"/>
        <v>-1</v>
      </c>
      <c r="H145">
        <f t="shared" si="45"/>
        <v>-1</v>
      </c>
      <c r="I145">
        <f t="shared" si="46"/>
        <v>1</v>
      </c>
      <c r="J145">
        <f t="shared" si="46"/>
        <v>1</v>
      </c>
      <c r="K145">
        <f t="shared" si="46"/>
        <v>1</v>
      </c>
      <c r="L145">
        <f t="shared" si="62"/>
        <v>245</v>
      </c>
      <c r="M145">
        <f t="shared" si="53"/>
        <v>-1</v>
      </c>
      <c r="N145">
        <f t="shared" si="53"/>
        <v>1</v>
      </c>
      <c r="O145">
        <f t="shared" si="53"/>
        <v>1</v>
      </c>
      <c r="P145">
        <f t="shared" si="53"/>
        <v>-1</v>
      </c>
      <c r="Q145">
        <f t="shared" si="53"/>
        <v>1</v>
      </c>
      <c r="R145">
        <f t="shared" si="53"/>
        <v>-1</v>
      </c>
      <c r="S145">
        <f t="shared" si="42"/>
        <v>1</v>
      </c>
      <c r="T145"/>
      <c r="V145"/>
      <c r="W145"/>
      <c r="X145"/>
      <c r="Y145"/>
      <c r="Z145"/>
      <c r="AA145"/>
      <c r="AB145"/>
      <c r="AC145"/>
      <c r="AD145"/>
      <c r="AE145" s="89">
        <v>144</v>
      </c>
      <c r="AF145">
        <v>80</v>
      </c>
      <c r="AG145">
        <f t="shared" si="60"/>
        <v>0</v>
      </c>
      <c r="AH145">
        <f t="shared" si="60"/>
        <v>-1.6819999999999999</v>
      </c>
      <c r="AI145">
        <f t="shared" si="60"/>
        <v>0</v>
      </c>
      <c r="AJ145">
        <f t="shared" si="55"/>
        <v>180</v>
      </c>
      <c r="AK145">
        <f t="shared" si="56"/>
        <v>236.03539671797148</v>
      </c>
      <c r="AL145">
        <f t="shared" si="41"/>
        <v>196.11111111111111</v>
      </c>
      <c r="AM145">
        <f t="shared" si="57"/>
        <v>-56.03539671797148</v>
      </c>
      <c r="AN145">
        <f t="shared" si="58"/>
        <v>3.2163742690058479</v>
      </c>
      <c r="AO145">
        <f t="shared" si="61"/>
        <v>-57.520034946385813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 s="89" customFormat="1" x14ac:dyDescent="0.4">
      <c r="A146">
        <f t="shared" si="63"/>
        <v>8</v>
      </c>
      <c r="B146">
        <f t="shared" si="63"/>
        <v>1</v>
      </c>
      <c r="C146">
        <f t="shared" si="63"/>
        <v>1</v>
      </c>
      <c r="D146">
        <f t="shared" si="63"/>
        <v>1</v>
      </c>
      <c r="E146">
        <f t="shared" si="43"/>
        <v>1</v>
      </c>
      <c r="F146">
        <f t="shared" si="43"/>
        <v>1</v>
      </c>
      <c r="G146">
        <f t="shared" si="44"/>
        <v>1</v>
      </c>
      <c r="H146">
        <f t="shared" si="45"/>
        <v>1</v>
      </c>
      <c r="I146">
        <f t="shared" si="46"/>
        <v>1</v>
      </c>
      <c r="J146">
        <f t="shared" si="46"/>
        <v>1</v>
      </c>
      <c r="K146">
        <f t="shared" si="46"/>
        <v>1</v>
      </c>
      <c r="L146">
        <f t="shared" si="62"/>
        <v>200</v>
      </c>
      <c r="M146">
        <f t="shared" si="53"/>
        <v>1</v>
      </c>
      <c r="N146">
        <f t="shared" si="53"/>
        <v>1</v>
      </c>
      <c r="O146">
        <f t="shared" si="53"/>
        <v>1</v>
      </c>
      <c r="P146">
        <f t="shared" si="53"/>
        <v>1</v>
      </c>
      <c r="Q146">
        <f t="shared" si="53"/>
        <v>1</v>
      </c>
      <c r="R146">
        <f t="shared" si="53"/>
        <v>1</v>
      </c>
      <c r="S146">
        <f t="shared" si="42"/>
        <v>1</v>
      </c>
      <c r="T146"/>
      <c r="V146"/>
      <c r="W146"/>
      <c r="X146"/>
      <c r="Y146"/>
      <c r="Z146"/>
      <c r="AA146"/>
      <c r="AB146"/>
      <c r="AC146"/>
      <c r="AD146"/>
      <c r="AE146" s="89">
        <v>145</v>
      </c>
      <c r="AF146">
        <v>75</v>
      </c>
      <c r="AG146">
        <f t="shared" si="60"/>
        <v>0</v>
      </c>
      <c r="AH146">
        <f t="shared" si="60"/>
        <v>1.6819999999999999</v>
      </c>
      <c r="AI146">
        <f t="shared" si="60"/>
        <v>0</v>
      </c>
      <c r="AJ146">
        <f t="shared" si="55"/>
        <v>235</v>
      </c>
      <c r="AK146">
        <f t="shared" si="56"/>
        <v>205.31737620595396</v>
      </c>
      <c r="AL146">
        <f t="shared" si="41"/>
        <v>214.44444444444446</v>
      </c>
      <c r="AM146">
        <f t="shared" si="57"/>
        <v>29.682623794046037</v>
      </c>
      <c r="AN146">
        <f t="shared" si="58"/>
        <v>84.502923976608187</v>
      </c>
      <c r="AO146">
        <f t="shared" si="61"/>
        <v>31.570658213532592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 s="89" customFormat="1" x14ac:dyDescent="0.4">
      <c r="A147">
        <f t="shared" si="63"/>
        <v>9</v>
      </c>
      <c r="B147">
        <f t="shared" si="63"/>
        <v>-1.6819999999999999</v>
      </c>
      <c r="C147">
        <f t="shared" si="63"/>
        <v>0</v>
      </c>
      <c r="D147">
        <f t="shared" si="63"/>
        <v>0</v>
      </c>
      <c r="E147">
        <f t="shared" si="43"/>
        <v>0</v>
      </c>
      <c r="F147">
        <f t="shared" si="43"/>
        <v>0</v>
      </c>
      <c r="G147">
        <f t="shared" si="44"/>
        <v>0</v>
      </c>
      <c r="H147">
        <f t="shared" si="45"/>
        <v>0</v>
      </c>
      <c r="I147">
        <f t="shared" si="46"/>
        <v>2.8291239999999998</v>
      </c>
      <c r="J147">
        <f t="shared" si="46"/>
        <v>0</v>
      </c>
      <c r="K147">
        <f t="shared" si="46"/>
        <v>0</v>
      </c>
      <c r="L147">
        <f t="shared" si="62"/>
        <v>165</v>
      </c>
      <c r="M147">
        <f t="shared" si="53"/>
        <v>-1.6819999999999999</v>
      </c>
      <c r="N147">
        <f t="shared" si="53"/>
        <v>0</v>
      </c>
      <c r="O147">
        <f t="shared" si="53"/>
        <v>0</v>
      </c>
      <c r="P147">
        <f t="shared" si="53"/>
        <v>0</v>
      </c>
      <c r="Q147">
        <f t="shared" si="53"/>
        <v>0</v>
      </c>
      <c r="R147">
        <f t="shared" si="53"/>
        <v>0</v>
      </c>
      <c r="S147">
        <f t="shared" si="42"/>
        <v>2.8291239999999998</v>
      </c>
      <c r="T147"/>
      <c r="V147"/>
      <c r="W147"/>
      <c r="X147"/>
      <c r="Y147"/>
      <c r="Z147"/>
      <c r="AA147"/>
      <c r="AB147"/>
      <c r="AC147"/>
      <c r="AD147"/>
      <c r="AE147" s="89">
        <v>146</v>
      </c>
      <c r="AF147">
        <v>88</v>
      </c>
      <c r="AG147">
        <f t="shared" si="60"/>
        <v>0</v>
      </c>
      <c r="AH147">
        <f t="shared" si="60"/>
        <v>0</v>
      </c>
      <c r="AI147">
        <f t="shared" si="60"/>
        <v>-1.6819999999999999</v>
      </c>
      <c r="AJ147">
        <f t="shared" si="55"/>
        <v>155</v>
      </c>
      <c r="AK147">
        <f t="shared" si="56"/>
        <v>209.46476188984417</v>
      </c>
      <c r="AL147">
        <f t="shared" si="41"/>
        <v>195</v>
      </c>
      <c r="AM147">
        <f t="shared" si="57"/>
        <v>-54.464761889844169</v>
      </c>
      <c r="AN147">
        <f t="shared" si="58"/>
        <v>4.3859649122807012</v>
      </c>
      <c r="AO147">
        <f t="shared" si="61"/>
        <v>-53.093863112428139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 s="89" customFormat="1" x14ac:dyDescent="0.4">
      <c r="A148">
        <f t="shared" si="63"/>
        <v>10</v>
      </c>
      <c r="B148">
        <f t="shared" si="63"/>
        <v>1.6819999999999999</v>
      </c>
      <c r="C148">
        <f t="shared" si="63"/>
        <v>0</v>
      </c>
      <c r="D148">
        <f t="shared" si="63"/>
        <v>0</v>
      </c>
      <c r="E148">
        <f t="shared" si="43"/>
        <v>0</v>
      </c>
      <c r="F148">
        <f t="shared" si="43"/>
        <v>0</v>
      </c>
      <c r="G148">
        <f t="shared" si="44"/>
        <v>0</v>
      </c>
      <c r="H148">
        <f t="shared" si="45"/>
        <v>0</v>
      </c>
      <c r="I148">
        <f t="shared" si="46"/>
        <v>2.8291239999999998</v>
      </c>
      <c r="J148">
        <f t="shared" si="46"/>
        <v>0</v>
      </c>
      <c r="K148">
        <f t="shared" si="46"/>
        <v>0</v>
      </c>
      <c r="L148">
        <f t="shared" si="62"/>
        <v>155</v>
      </c>
      <c r="M148">
        <f t="shared" si="53"/>
        <v>1.6819999999999999</v>
      </c>
      <c r="N148">
        <f t="shared" si="53"/>
        <v>0</v>
      </c>
      <c r="O148">
        <f t="shared" si="53"/>
        <v>0</v>
      </c>
      <c r="P148">
        <f t="shared" si="53"/>
        <v>0</v>
      </c>
      <c r="Q148">
        <f t="shared" si="53"/>
        <v>0</v>
      </c>
      <c r="R148">
        <f t="shared" si="53"/>
        <v>0</v>
      </c>
      <c r="S148">
        <f t="shared" si="42"/>
        <v>2.8291239999999998</v>
      </c>
      <c r="T148"/>
      <c r="V148"/>
      <c r="W148"/>
      <c r="X148"/>
      <c r="Y148"/>
      <c r="Z148"/>
      <c r="AA148"/>
      <c r="AB148"/>
      <c r="AC148"/>
      <c r="AD148"/>
      <c r="AE148" s="89">
        <v>147</v>
      </c>
      <c r="AF148">
        <v>70</v>
      </c>
      <c r="AG148">
        <f t="shared" si="60"/>
        <v>0</v>
      </c>
      <c r="AH148">
        <f t="shared" si="60"/>
        <v>0</v>
      </c>
      <c r="AI148">
        <f t="shared" si="60"/>
        <v>1.6819999999999999</v>
      </c>
      <c r="AJ148">
        <f t="shared" si="55"/>
        <v>230</v>
      </c>
      <c r="AK148">
        <f t="shared" si="56"/>
        <v>231.88801103408127</v>
      </c>
      <c r="AL148">
        <f t="shared" si="41"/>
        <v>226.66666666666666</v>
      </c>
      <c r="AM148">
        <f t="shared" si="57"/>
        <v>-1.8880110340812735</v>
      </c>
      <c r="AN148">
        <f t="shared" si="58"/>
        <v>49.415204678362571</v>
      </c>
      <c r="AO148">
        <f t="shared" si="61"/>
        <v>-0.4558054224860269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 s="89" customFormat="1" x14ac:dyDescent="0.4">
      <c r="A149">
        <f t="shared" si="63"/>
        <v>11</v>
      </c>
      <c r="B149">
        <f t="shared" si="63"/>
        <v>0</v>
      </c>
      <c r="C149">
        <f t="shared" si="63"/>
        <v>-1.6819999999999999</v>
      </c>
      <c r="D149">
        <f t="shared" si="63"/>
        <v>0</v>
      </c>
      <c r="E149">
        <f t="shared" si="43"/>
        <v>0</v>
      </c>
      <c r="F149">
        <f t="shared" si="43"/>
        <v>0</v>
      </c>
      <c r="G149">
        <f t="shared" si="44"/>
        <v>0</v>
      </c>
      <c r="H149">
        <f t="shared" si="45"/>
        <v>0</v>
      </c>
      <c r="I149">
        <f t="shared" si="46"/>
        <v>0</v>
      </c>
      <c r="J149">
        <f t="shared" si="46"/>
        <v>2.8291239999999998</v>
      </c>
      <c r="K149">
        <f t="shared" si="46"/>
        <v>0</v>
      </c>
      <c r="L149">
        <f t="shared" si="62"/>
        <v>225</v>
      </c>
      <c r="M149">
        <f t="shared" si="53"/>
        <v>0</v>
      </c>
      <c r="N149">
        <f t="shared" si="53"/>
        <v>-1.6819999999999999</v>
      </c>
      <c r="O149">
        <f t="shared" si="53"/>
        <v>0</v>
      </c>
      <c r="P149">
        <f t="shared" si="53"/>
        <v>0</v>
      </c>
      <c r="Q149">
        <f t="shared" si="53"/>
        <v>0</v>
      </c>
      <c r="R149">
        <f t="shared" si="53"/>
        <v>0</v>
      </c>
      <c r="S149">
        <f t="shared" si="42"/>
        <v>0</v>
      </c>
      <c r="T149"/>
      <c r="V149"/>
      <c r="W149"/>
      <c r="X149"/>
      <c r="Y149"/>
      <c r="Z149"/>
      <c r="AA149"/>
      <c r="AB149"/>
      <c r="AC149"/>
      <c r="AD149"/>
      <c r="AE149" s="89">
        <v>148</v>
      </c>
      <c r="AF149">
        <v>79</v>
      </c>
      <c r="AG149">
        <f t="shared" si="60"/>
        <v>0</v>
      </c>
      <c r="AH149">
        <f t="shared" si="60"/>
        <v>0</v>
      </c>
      <c r="AI149">
        <f t="shared" si="60"/>
        <v>0</v>
      </c>
      <c r="AJ149">
        <f t="shared" si="55"/>
        <v>200</v>
      </c>
      <c r="AK149">
        <f t="shared" si="56"/>
        <v>220.67638646196272</v>
      </c>
      <c r="AL149">
        <f t="shared" si="41"/>
        <v>228.33333333333334</v>
      </c>
      <c r="AM149">
        <f t="shared" si="57"/>
        <v>-20.676386461962721</v>
      </c>
      <c r="AN149">
        <f t="shared" si="58"/>
        <v>20.175438596491226</v>
      </c>
      <c r="AO149">
        <f t="shared" si="61"/>
        <v>-25.974642494090372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 s="89" customFormat="1" x14ac:dyDescent="0.4">
      <c r="A150">
        <f t="shared" si="63"/>
        <v>12</v>
      </c>
      <c r="B150">
        <f t="shared" si="63"/>
        <v>0</v>
      </c>
      <c r="C150">
        <f t="shared" si="63"/>
        <v>1.6819999999999999</v>
      </c>
      <c r="D150">
        <f t="shared" si="63"/>
        <v>0</v>
      </c>
      <c r="E150">
        <f t="shared" si="43"/>
        <v>0</v>
      </c>
      <c r="F150">
        <f t="shared" si="43"/>
        <v>0</v>
      </c>
      <c r="G150">
        <f t="shared" si="44"/>
        <v>0</v>
      </c>
      <c r="H150">
        <f t="shared" si="45"/>
        <v>0</v>
      </c>
      <c r="I150">
        <f t="shared" si="46"/>
        <v>0</v>
      </c>
      <c r="J150">
        <f t="shared" si="46"/>
        <v>2.8291239999999998</v>
      </c>
      <c r="K150">
        <f t="shared" si="46"/>
        <v>0</v>
      </c>
      <c r="L150">
        <f t="shared" si="62"/>
        <v>240</v>
      </c>
      <c r="M150">
        <f t="shared" si="53"/>
        <v>0</v>
      </c>
      <c r="N150">
        <f t="shared" si="53"/>
        <v>1.6819999999999999</v>
      </c>
      <c r="O150">
        <f t="shared" si="53"/>
        <v>0</v>
      </c>
      <c r="P150">
        <f t="shared" si="53"/>
        <v>0</v>
      </c>
      <c r="Q150">
        <f t="shared" si="53"/>
        <v>0</v>
      </c>
      <c r="R150">
        <f t="shared" si="53"/>
        <v>0</v>
      </c>
      <c r="S150">
        <f t="shared" si="42"/>
        <v>0</v>
      </c>
      <c r="T150"/>
      <c r="V150"/>
      <c r="W150"/>
      <c r="X150"/>
      <c r="Y150"/>
      <c r="Z150"/>
      <c r="AA150"/>
      <c r="AB150"/>
      <c r="AC150"/>
      <c r="AD150"/>
      <c r="AE150" s="89">
        <v>149</v>
      </c>
      <c r="AF150">
        <v>143</v>
      </c>
      <c r="AG150">
        <f t="shared" ref="AG150:AI165" si="64">AG131</f>
        <v>0</v>
      </c>
      <c r="AH150">
        <f t="shared" si="64"/>
        <v>0</v>
      </c>
      <c r="AI150">
        <f t="shared" si="64"/>
        <v>0</v>
      </c>
      <c r="AJ150">
        <f t="shared" si="55"/>
        <v>255</v>
      </c>
      <c r="AK150">
        <f t="shared" si="56"/>
        <v>220.67638646196272</v>
      </c>
      <c r="AL150">
        <f t="shared" ref="AL150:AL172" si="65">AL131</f>
        <v>230</v>
      </c>
      <c r="AM150">
        <f t="shared" si="57"/>
        <v>34.323613538037279</v>
      </c>
      <c r="AN150">
        <f t="shared" si="58"/>
        <v>86.257309941520461</v>
      </c>
      <c r="AO150">
        <f t="shared" si="61"/>
        <v>33.952676711445562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 s="89" customFormat="1" x14ac:dyDescent="0.4">
      <c r="A151">
        <f t="shared" si="63"/>
        <v>13</v>
      </c>
      <c r="B151">
        <f t="shared" si="63"/>
        <v>0</v>
      </c>
      <c r="C151">
        <f t="shared" si="63"/>
        <v>0</v>
      </c>
      <c r="D151">
        <f t="shared" si="63"/>
        <v>-1.6819999999999999</v>
      </c>
      <c r="E151">
        <f t="shared" si="43"/>
        <v>0</v>
      </c>
      <c r="F151">
        <f t="shared" si="43"/>
        <v>0</v>
      </c>
      <c r="G151">
        <f t="shared" si="44"/>
        <v>0</v>
      </c>
      <c r="H151">
        <f t="shared" si="45"/>
        <v>0</v>
      </c>
      <c r="I151">
        <f t="shared" si="46"/>
        <v>0</v>
      </c>
      <c r="J151">
        <f t="shared" si="46"/>
        <v>0</v>
      </c>
      <c r="K151">
        <f t="shared" si="46"/>
        <v>2.8291239999999998</v>
      </c>
      <c r="L151">
        <f t="shared" si="62"/>
        <v>175</v>
      </c>
      <c r="M151">
        <f t="shared" si="53"/>
        <v>0</v>
      </c>
      <c r="N151">
        <f t="shared" si="53"/>
        <v>0</v>
      </c>
      <c r="O151">
        <f t="shared" si="53"/>
        <v>-1.6819999999999999</v>
      </c>
      <c r="P151">
        <f t="shared" si="53"/>
        <v>0</v>
      </c>
      <c r="Q151">
        <f t="shared" si="53"/>
        <v>0</v>
      </c>
      <c r="R151">
        <f t="shared" si="53"/>
        <v>0</v>
      </c>
      <c r="S151">
        <f t="shared" si="42"/>
        <v>0</v>
      </c>
      <c r="T151"/>
      <c r="V151"/>
      <c r="W151"/>
      <c r="X151"/>
      <c r="Y151"/>
      <c r="Z151"/>
      <c r="AA151"/>
      <c r="AB151"/>
      <c r="AC151"/>
      <c r="AD151"/>
      <c r="AE151" s="89">
        <v>150</v>
      </c>
      <c r="AF151">
        <v>152</v>
      </c>
      <c r="AG151">
        <f t="shared" si="64"/>
        <v>0</v>
      </c>
      <c r="AH151">
        <f t="shared" si="64"/>
        <v>0</v>
      </c>
      <c r="AI151">
        <f t="shared" si="64"/>
        <v>0</v>
      </c>
      <c r="AJ151">
        <f t="shared" si="55"/>
        <v>230</v>
      </c>
      <c r="AK151">
        <f t="shared" si="56"/>
        <v>220.67638646196272</v>
      </c>
      <c r="AL151">
        <f t="shared" si="65"/>
        <v>230</v>
      </c>
      <c r="AM151">
        <f t="shared" si="57"/>
        <v>9.3236135380372787</v>
      </c>
      <c r="AN151">
        <f t="shared" si="58"/>
        <v>60.526315789473685</v>
      </c>
      <c r="AO151">
        <f t="shared" si="61"/>
        <v>8.3017913759398674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 s="89" customFormat="1" x14ac:dyDescent="0.4">
      <c r="A152">
        <f t="shared" si="63"/>
        <v>14</v>
      </c>
      <c r="B152">
        <f t="shared" si="63"/>
        <v>0</v>
      </c>
      <c r="C152">
        <f t="shared" si="63"/>
        <v>0</v>
      </c>
      <c r="D152">
        <f t="shared" si="63"/>
        <v>1.6819999999999999</v>
      </c>
      <c r="E152">
        <f t="shared" si="43"/>
        <v>0</v>
      </c>
      <c r="F152">
        <f t="shared" si="43"/>
        <v>0</v>
      </c>
      <c r="G152">
        <f t="shared" si="44"/>
        <v>0</v>
      </c>
      <c r="H152">
        <f t="shared" si="45"/>
        <v>0</v>
      </c>
      <c r="I152">
        <f t="shared" si="46"/>
        <v>0</v>
      </c>
      <c r="J152">
        <f t="shared" si="46"/>
        <v>0</v>
      </c>
      <c r="K152">
        <f t="shared" si="46"/>
        <v>2.8291239999999998</v>
      </c>
      <c r="L152">
        <f t="shared" si="62"/>
        <v>225</v>
      </c>
      <c r="M152">
        <f t="shared" si="53"/>
        <v>0</v>
      </c>
      <c r="N152">
        <f t="shared" si="53"/>
        <v>0</v>
      </c>
      <c r="O152">
        <f t="shared" si="53"/>
        <v>1.6819999999999999</v>
      </c>
      <c r="P152">
        <f t="shared" si="53"/>
        <v>0</v>
      </c>
      <c r="Q152">
        <f t="shared" si="53"/>
        <v>0</v>
      </c>
      <c r="R152">
        <f t="shared" si="53"/>
        <v>0</v>
      </c>
      <c r="S152">
        <f t="shared" si="42"/>
        <v>0</v>
      </c>
      <c r="T152"/>
      <c r="V152"/>
      <c r="W152"/>
      <c r="X152"/>
      <c r="Y152"/>
      <c r="Z152"/>
      <c r="AA152"/>
      <c r="AB152"/>
      <c r="AC152"/>
      <c r="AD152"/>
      <c r="AE152" s="89">
        <v>151</v>
      </c>
      <c r="AF152">
        <v>161</v>
      </c>
      <c r="AG152">
        <f t="shared" si="64"/>
        <v>0</v>
      </c>
      <c r="AH152">
        <f t="shared" si="64"/>
        <v>0</v>
      </c>
      <c r="AI152">
        <f t="shared" si="64"/>
        <v>0</v>
      </c>
      <c r="AJ152">
        <f t="shared" si="55"/>
        <v>215</v>
      </c>
      <c r="AK152">
        <f t="shared" si="56"/>
        <v>220.67638646196272</v>
      </c>
      <c r="AL152">
        <f t="shared" si="65"/>
        <v>213.88888888888889</v>
      </c>
      <c r="AM152">
        <f t="shared" si="57"/>
        <v>-5.6763864619627213</v>
      </c>
      <c r="AN152">
        <f t="shared" si="58"/>
        <v>46.491228070175438</v>
      </c>
      <c r="AO152">
        <f t="shared" si="61"/>
        <v>-2.7382699381263529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 s="89" customFormat="1" x14ac:dyDescent="0.4">
      <c r="A153">
        <f t="shared" si="63"/>
        <v>15</v>
      </c>
      <c r="B153">
        <f t="shared" si="63"/>
        <v>0</v>
      </c>
      <c r="C153">
        <f t="shared" si="63"/>
        <v>0</v>
      </c>
      <c r="D153">
        <f t="shared" si="63"/>
        <v>0</v>
      </c>
      <c r="E153">
        <f t="shared" si="43"/>
        <v>0</v>
      </c>
      <c r="F153">
        <f t="shared" si="43"/>
        <v>0</v>
      </c>
      <c r="G153">
        <f t="shared" si="44"/>
        <v>0</v>
      </c>
      <c r="H153">
        <f t="shared" si="45"/>
        <v>0</v>
      </c>
      <c r="I153">
        <f t="shared" si="46"/>
        <v>0</v>
      </c>
      <c r="J153">
        <f t="shared" si="46"/>
        <v>0</v>
      </c>
      <c r="K153">
        <f t="shared" si="46"/>
        <v>0</v>
      </c>
      <c r="L153">
        <f t="shared" si="62"/>
        <v>200</v>
      </c>
      <c r="M153">
        <f t="shared" si="53"/>
        <v>0</v>
      </c>
      <c r="N153">
        <f t="shared" si="53"/>
        <v>0</v>
      </c>
      <c r="O153">
        <f t="shared" si="53"/>
        <v>0</v>
      </c>
      <c r="P153">
        <f t="shared" si="53"/>
        <v>0</v>
      </c>
      <c r="Q153">
        <f t="shared" si="53"/>
        <v>0</v>
      </c>
      <c r="R153">
        <f t="shared" si="53"/>
        <v>0</v>
      </c>
      <c r="S153">
        <f t="shared" ref="S153:S195" si="66">I153</f>
        <v>0</v>
      </c>
      <c r="T153"/>
      <c r="V153"/>
      <c r="W153"/>
      <c r="X153"/>
      <c r="Y153"/>
      <c r="Z153"/>
      <c r="AA153"/>
      <c r="AB153"/>
      <c r="AC153"/>
      <c r="AD153"/>
      <c r="AE153" s="89">
        <v>152</v>
      </c>
      <c r="AF153">
        <v>170</v>
      </c>
      <c r="AG153">
        <f t="shared" si="64"/>
        <v>0</v>
      </c>
      <c r="AH153">
        <f t="shared" si="64"/>
        <v>0</v>
      </c>
      <c r="AI153">
        <f t="shared" si="64"/>
        <v>0</v>
      </c>
      <c r="AJ153">
        <f t="shared" si="55"/>
        <v>205</v>
      </c>
      <c r="AK153">
        <f t="shared" si="56"/>
        <v>220.67638646196272</v>
      </c>
      <c r="AL153">
        <f t="shared" si="65"/>
        <v>223.88888888888889</v>
      </c>
      <c r="AM153">
        <f t="shared" si="57"/>
        <v>-15.676386461962721</v>
      </c>
      <c r="AN153">
        <f t="shared" si="58"/>
        <v>28.947368421052634</v>
      </c>
      <c r="AO153">
        <f t="shared" si="61"/>
        <v>-17.254516342083573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 s="89" customFormat="1" x14ac:dyDescent="0.4">
      <c r="A154" t="str">
        <f t="shared" si="63"/>
        <v>15--1</v>
      </c>
      <c r="B154">
        <f t="shared" si="63"/>
        <v>0</v>
      </c>
      <c r="C154">
        <f t="shared" si="63"/>
        <v>0</v>
      </c>
      <c r="D154">
        <f t="shared" si="63"/>
        <v>0</v>
      </c>
      <c r="E154">
        <f t="shared" ref="E154:F169" si="67">B154*C154</f>
        <v>0</v>
      </c>
      <c r="F154">
        <f t="shared" si="67"/>
        <v>0</v>
      </c>
      <c r="G154">
        <f t="shared" ref="G154:G195" si="68">B154*D154</f>
        <v>0</v>
      </c>
      <c r="H154">
        <f t="shared" ref="H154:H195" si="69">B154*C154*D154</f>
        <v>0</v>
      </c>
      <c r="I154">
        <f t="shared" ref="I154:K169" si="70">B154^2</f>
        <v>0</v>
      </c>
      <c r="J154">
        <f t="shared" si="70"/>
        <v>0</v>
      </c>
      <c r="K154">
        <f t="shared" si="70"/>
        <v>0</v>
      </c>
      <c r="L154">
        <f t="shared" si="62"/>
        <v>200</v>
      </c>
      <c r="M154">
        <f t="shared" si="53"/>
        <v>0</v>
      </c>
      <c r="N154">
        <f t="shared" si="53"/>
        <v>0</v>
      </c>
      <c r="O154">
        <f t="shared" si="53"/>
        <v>0</v>
      </c>
      <c r="P154">
        <f t="shared" si="53"/>
        <v>0</v>
      </c>
      <c r="Q154">
        <f t="shared" si="53"/>
        <v>0</v>
      </c>
      <c r="R154">
        <f t="shared" si="53"/>
        <v>0</v>
      </c>
      <c r="S154">
        <f t="shared" si="66"/>
        <v>0</v>
      </c>
      <c r="T154"/>
      <c r="V154"/>
      <c r="W154"/>
      <c r="X154"/>
      <c r="Y154"/>
      <c r="Z154"/>
      <c r="AA154"/>
      <c r="AB154"/>
      <c r="AC154"/>
      <c r="AD154"/>
      <c r="AE154" s="89">
        <v>153</v>
      </c>
      <c r="AF154">
        <v>94</v>
      </c>
      <c r="AG154">
        <f t="shared" si="64"/>
        <v>-1</v>
      </c>
      <c r="AH154">
        <f t="shared" si="64"/>
        <v>-1</v>
      </c>
      <c r="AI154">
        <f t="shared" si="64"/>
        <v>-1</v>
      </c>
      <c r="AJ154">
        <f t="shared" si="55"/>
        <v>360</v>
      </c>
      <c r="AK154">
        <f t="shared" si="56"/>
        <v>263.06561184271902</v>
      </c>
      <c r="AL154">
        <f t="shared" si="65"/>
        <v>292.22222222222223</v>
      </c>
      <c r="AM154">
        <f t="shared" si="57"/>
        <v>96.934388157280978</v>
      </c>
      <c r="AN154">
        <f t="shared" si="58"/>
        <v>99.122807017543863</v>
      </c>
      <c r="AO154">
        <f t="shared" si="61"/>
        <v>73.850476966846813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 s="89" customFormat="1" x14ac:dyDescent="0.4">
      <c r="A155" t="str">
        <f t="shared" si="63"/>
        <v>15--2</v>
      </c>
      <c r="B155">
        <f t="shared" si="63"/>
        <v>0</v>
      </c>
      <c r="C155">
        <f t="shared" si="63"/>
        <v>0</v>
      </c>
      <c r="D155">
        <f t="shared" si="63"/>
        <v>0</v>
      </c>
      <c r="E155">
        <f t="shared" si="67"/>
        <v>0</v>
      </c>
      <c r="F155">
        <f t="shared" si="67"/>
        <v>0</v>
      </c>
      <c r="G155">
        <f t="shared" si="68"/>
        <v>0</v>
      </c>
      <c r="H155">
        <f t="shared" si="69"/>
        <v>0</v>
      </c>
      <c r="I155">
        <f t="shared" si="70"/>
        <v>0</v>
      </c>
      <c r="J155">
        <f t="shared" si="70"/>
        <v>0</v>
      </c>
      <c r="K155">
        <f t="shared" si="70"/>
        <v>0</v>
      </c>
      <c r="L155">
        <f t="shared" si="62"/>
        <v>230</v>
      </c>
      <c r="M155">
        <f t="shared" si="53"/>
        <v>0</v>
      </c>
      <c r="N155">
        <f t="shared" si="53"/>
        <v>0</v>
      </c>
      <c r="O155">
        <f t="shared" si="53"/>
        <v>0</v>
      </c>
      <c r="P155">
        <f t="shared" si="53"/>
        <v>0</v>
      </c>
      <c r="Q155">
        <f t="shared" si="53"/>
        <v>0</v>
      </c>
      <c r="R155">
        <f t="shared" si="53"/>
        <v>0</v>
      </c>
      <c r="S155">
        <f t="shared" si="66"/>
        <v>0</v>
      </c>
      <c r="T155"/>
      <c r="V155"/>
      <c r="W155"/>
      <c r="X155"/>
      <c r="Y155"/>
      <c r="Z155"/>
      <c r="AA155"/>
      <c r="AB155"/>
      <c r="AC155"/>
      <c r="AD155"/>
      <c r="AE155" s="89">
        <v>154</v>
      </c>
      <c r="AF155">
        <v>113</v>
      </c>
      <c r="AG155">
        <f t="shared" si="64"/>
        <v>1</v>
      </c>
      <c r="AH155">
        <f t="shared" si="64"/>
        <v>-1</v>
      </c>
      <c r="AI155">
        <f t="shared" si="64"/>
        <v>-1</v>
      </c>
      <c r="AJ155">
        <f t="shared" si="55"/>
        <v>200</v>
      </c>
      <c r="AK155">
        <f t="shared" si="56"/>
        <v>185.57842379992528</v>
      </c>
      <c r="AL155">
        <f t="shared" si="65"/>
        <v>191.66666666666666</v>
      </c>
      <c r="AM155">
        <f t="shared" si="57"/>
        <v>14.421576200074725</v>
      </c>
      <c r="AN155">
        <f t="shared" si="58"/>
        <v>66.959064327485379</v>
      </c>
      <c r="AO155">
        <f t="shared" si="61"/>
        <v>13.643317716569999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 s="89" customFormat="1" x14ac:dyDescent="0.4">
      <c r="A156" t="str">
        <f t="shared" si="63"/>
        <v>15--3</v>
      </c>
      <c r="B156">
        <f t="shared" si="63"/>
        <v>0</v>
      </c>
      <c r="C156">
        <f t="shared" si="63"/>
        <v>0</v>
      </c>
      <c r="D156">
        <f t="shared" si="63"/>
        <v>0</v>
      </c>
      <c r="E156">
        <f t="shared" si="67"/>
        <v>0</v>
      </c>
      <c r="F156">
        <f t="shared" si="67"/>
        <v>0</v>
      </c>
      <c r="G156">
        <f t="shared" si="68"/>
        <v>0</v>
      </c>
      <c r="H156">
        <f t="shared" si="69"/>
        <v>0</v>
      </c>
      <c r="I156">
        <f t="shared" si="70"/>
        <v>0</v>
      </c>
      <c r="J156">
        <f t="shared" si="70"/>
        <v>0</v>
      </c>
      <c r="K156">
        <f t="shared" si="70"/>
        <v>0</v>
      </c>
      <c r="L156">
        <f t="shared" si="62"/>
        <v>200</v>
      </c>
      <c r="M156">
        <f t="shared" si="53"/>
        <v>0</v>
      </c>
      <c r="N156">
        <f t="shared" si="53"/>
        <v>0</v>
      </c>
      <c r="O156">
        <f t="shared" si="53"/>
        <v>0</v>
      </c>
      <c r="P156">
        <f t="shared" si="53"/>
        <v>0</v>
      </c>
      <c r="Q156">
        <f t="shared" si="53"/>
        <v>0</v>
      </c>
      <c r="R156">
        <f t="shared" si="53"/>
        <v>0</v>
      </c>
      <c r="S156">
        <f t="shared" si="66"/>
        <v>0</v>
      </c>
      <c r="T156"/>
      <c r="V156"/>
      <c r="W156"/>
      <c r="X156"/>
      <c r="Y156"/>
      <c r="Z156"/>
      <c r="AA156"/>
      <c r="AB156"/>
      <c r="AC156"/>
      <c r="AD156"/>
      <c r="AE156" s="89">
        <v>155</v>
      </c>
      <c r="AF156">
        <v>110</v>
      </c>
      <c r="AG156">
        <f t="shared" si="64"/>
        <v>-1</v>
      </c>
      <c r="AH156">
        <f t="shared" si="64"/>
        <v>1</v>
      </c>
      <c r="AI156">
        <f t="shared" si="64"/>
        <v>-1</v>
      </c>
      <c r="AJ156">
        <f t="shared" si="55"/>
        <v>205</v>
      </c>
      <c r="AK156">
        <f t="shared" si="56"/>
        <v>167.02503946802236</v>
      </c>
      <c r="AL156">
        <f t="shared" si="65"/>
        <v>181.66666666666666</v>
      </c>
      <c r="AM156">
        <f t="shared" si="57"/>
        <v>37.974960531977644</v>
      </c>
      <c r="AN156">
        <f t="shared" si="58"/>
        <v>91.520467836257311</v>
      </c>
      <c r="AO156">
        <f t="shared" si="61"/>
        <v>42.707603669671016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 s="89" customFormat="1" x14ac:dyDescent="0.4">
      <c r="A157" t="str">
        <f t="shared" ref="A157:D172" si="71">A138</f>
        <v>15--4</v>
      </c>
      <c r="B157">
        <f t="shared" si="71"/>
        <v>0</v>
      </c>
      <c r="C157">
        <f t="shared" si="71"/>
        <v>0</v>
      </c>
      <c r="D157">
        <f t="shared" si="71"/>
        <v>0</v>
      </c>
      <c r="E157">
        <f t="shared" si="67"/>
        <v>0</v>
      </c>
      <c r="F157">
        <f t="shared" si="67"/>
        <v>0</v>
      </c>
      <c r="G157">
        <f t="shared" si="68"/>
        <v>0</v>
      </c>
      <c r="H157">
        <f t="shared" si="69"/>
        <v>0</v>
      </c>
      <c r="I157">
        <f t="shared" si="70"/>
        <v>0</v>
      </c>
      <c r="J157">
        <f t="shared" si="70"/>
        <v>0</v>
      </c>
      <c r="K157">
        <f t="shared" si="70"/>
        <v>0</v>
      </c>
      <c r="L157">
        <f t="shared" si="62"/>
        <v>200</v>
      </c>
      <c r="M157">
        <f t="shared" si="53"/>
        <v>0</v>
      </c>
      <c r="N157">
        <f t="shared" si="53"/>
        <v>0</v>
      </c>
      <c r="O157">
        <f t="shared" si="53"/>
        <v>0</v>
      </c>
      <c r="P157">
        <f t="shared" si="53"/>
        <v>0</v>
      </c>
      <c r="Q157">
        <f t="shared" si="53"/>
        <v>0</v>
      </c>
      <c r="R157">
        <f t="shared" si="53"/>
        <v>0</v>
      </c>
      <c r="S157">
        <f t="shared" si="66"/>
        <v>0</v>
      </c>
      <c r="T157"/>
      <c r="V157"/>
      <c r="W157"/>
      <c r="X157"/>
      <c r="Y157"/>
      <c r="Z157"/>
      <c r="AA157"/>
      <c r="AB157"/>
      <c r="AC157"/>
      <c r="AD157"/>
      <c r="AE157" s="89">
        <v>156</v>
      </c>
      <c r="AF157">
        <v>92</v>
      </c>
      <c r="AG157">
        <f t="shared" si="64"/>
        <v>1</v>
      </c>
      <c r="AH157">
        <f t="shared" si="64"/>
        <v>1</v>
      </c>
      <c r="AI157">
        <f t="shared" si="64"/>
        <v>-1</v>
      </c>
      <c r="AJ157">
        <f t="shared" si="55"/>
        <v>200</v>
      </c>
      <c r="AK157">
        <f t="shared" si="56"/>
        <v>193.9822958696731</v>
      </c>
      <c r="AL157">
        <f t="shared" si="65"/>
        <v>173.33333333333334</v>
      </c>
      <c r="AM157">
        <f t="shared" si="57"/>
        <v>6.017704130326905</v>
      </c>
      <c r="AN157">
        <f t="shared" si="58"/>
        <v>57.017543859649123</v>
      </c>
      <c r="AO157">
        <f t="shared" si="61"/>
        <v>5.4979849554520186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 s="89" customFormat="1" x14ac:dyDescent="0.4">
      <c r="A158">
        <f t="shared" si="71"/>
        <v>1</v>
      </c>
      <c r="B158">
        <f t="shared" si="71"/>
        <v>-1</v>
      </c>
      <c r="C158">
        <f t="shared" si="71"/>
        <v>-1</v>
      </c>
      <c r="D158">
        <f t="shared" si="71"/>
        <v>-1</v>
      </c>
      <c r="E158">
        <f t="shared" si="67"/>
        <v>1</v>
      </c>
      <c r="F158">
        <f t="shared" si="67"/>
        <v>1</v>
      </c>
      <c r="G158">
        <f t="shared" si="68"/>
        <v>1</v>
      </c>
      <c r="H158">
        <f t="shared" si="69"/>
        <v>-1</v>
      </c>
      <c r="I158">
        <f t="shared" si="70"/>
        <v>1</v>
      </c>
      <c r="J158">
        <f t="shared" si="70"/>
        <v>1</v>
      </c>
      <c r="K158">
        <f t="shared" si="70"/>
        <v>1</v>
      </c>
      <c r="L158">
        <f>L3</f>
        <v>300</v>
      </c>
      <c r="M158">
        <f t="shared" si="53"/>
        <v>-1</v>
      </c>
      <c r="N158">
        <f t="shared" si="53"/>
        <v>-1</v>
      </c>
      <c r="O158">
        <f t="shared" si="53"/>
        <v>-1</v>
      </c>
      <c r="P158">
        <f t="shared" si="53"/>
        <v>1</v>
      </c>
      <c r="Q158">
        <f t="shared" si="53"/>
        <v>1</v>
      </c>
      <c r="R158">
        <f t="shared" si="53"/>
        <v>1</v>
      </c>
      <c r="S158">
        <f t="shared" si="66"/>
        <v>1</v>
      </c>
      <c r="T158"/>
      <c r="V158"/>
      <c r="W158"/>
      <c r="X158"/>
      <c r="Y158"/>
      <c r="Z158"/>
      <c r="AA158"/>
      <c r="AB158"/>
      <c r="AC158"/>
      <c r="AD158"/>
      <c r="AE158" s="89">
        <v>157</v>
      </c>
      <c r="AF158">
        <v>102</v>
      </c>
      <c r="AG158">
        <f t="shared" si="64"/>
        <v>-1</v>
      </c>
      <c r="AH158">
        <f t="shared" si="64"/>
        <v>-1</v>
      </c>
      <c r="AI158">
        <f t="shared" si="64"/>
        <v>1</v>
      </c>
      <c r="AJ158">
        <f t="shared" si="55"/>
        <v>385</v>
      </c>
      <c r="AK158">
        <f t="shared" si="56"/>
        <v>265.84135779978959</v>
      </c>
      <c r="AL158">
        <f t="shared" si="65"/>
        <v>297.22222222222223</v>
      </c>
      <c r="AM158">
        <f t="shared" si="57"/>
        <v>119.15864220021041</v>
      </c>
      <c r="AN158">
        <f t="shared" si="58"/>
        <v>99.707602339181292</v>
      </c>
      <c r="AO158">
        <f t="shared" si="61"/>
        <v>85.699602537761763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 s="89" customFormat="1" x14ac:dyDescent="0.4">
      <c r="A159">
        <f t="shared" si="71"/>
        <v>2</v>
      </c>
      <c r="B159">
        <f t="shared" si="71"/>
        <v>1</v>
      </c>
      <c r="C159">
        <f t="shared" si="71"/>
        <v>-1</v>
      </c>
      <c r="D159">
        <f t="shared" si="71"/>
        <v>-1</v>
      </c>
      <c r="E159">
        <f t="shared" si="67"/>
        <v>-1</v>
      </c>
      <c r="F159">
        <f t="shared" si="67"/>
        <v>1</v>
      </c>
      <c r="G159">
        <f t="shared" si="68"/>
        <v>-1</v>
      </c>
      <c r="H159">
        <f t="shared" si="69"/>
        <v>1</v>
      </c>
      <c r="I159">
        <f t="shared" si="70"/>
        <v>1</v>
      </c>
      <c r="J159">
        <f t="shared" si="70"/>
        <v>1</v>
      </c>
      <c r="K159">
        <f t="shared" si="70"/>
        <v>1</v>
      </c>
      <c r="L159">
        <f t="shared" ref="L159:L176" si="72">L4</f>
        <v>165</v>
      </c>
      <c r="M159">
        <f t="shared" si="53"/>
        <v>1</v>
      </c>
      <c r="N159">
        <f t="shared" si="53"/>
        <v>-1</v>
      </c>
      <c r="O159">
        <f t="shared" si="53"/>
        <v>-1</v>
      </c>
      <c r="P159">
        <f t="shared" si="53"/>
        <v>-1</v>
      </c>
      <c r="Q159">
        <f t="shared" si="53"/>
        <v>1</v>
      </c>
      <c r="R159">
        <f t="shared" si="53"/>
        <v>-1</v>
      </c>
      <c r="S159">
        <f t="shared" si="66"/>
        <v>1</v>
      </c>
      <c r="T159"/>
      <c r="V159"/>
      <c r="W159"/>
      <c r="X159"/>
      <c r="Y159"/>
      <c r="Z159"/>
      <c r="AA159"/>
      <c r="AB159"/>
      <c r="AC159"/>
      <c r="AD159"/>
      <c r="AE159" s="89">
        <v>158</v>
      </c>
      <c r="AF159">
        <v>100</v>
      </c>
      <c r="AG159">
        <f t="shared" si="64"/>
        <v>1</v>
      </c>
      <c r="AH159">
        <f t="shared" si="64"/>
        <v>-1</v>
      </c>
      <c r="AI159">
        <f t="shared" si="64"/>
        <v>1</v>
      </c>
      <c r="AJ159">
        <f t="shared" si="55"/>
        <v>135</v>
      </c>
      <c r="AK159">
        <f t="shared" si="56"/>
        <v>158.35416975699584</v>
      </c>
      <c r="AL159">
        <f t="shared" si="65"/>
        <v>154.44444444444446</v>
      </c>
      <c r="AM159">
        <f t="shared" si="57"/>
        <v>-23.354169756995844</v>
      </c>
      <c r="AN159">
        <f t="shared" si="58"/>
        <v>18.421052631578945</v>
      </c>
      <c r="AO159">
        <f t="shared" si="61"/>
        <v>-27.966611431491081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 x14ac:dyDescent="0.4">
      <c r="A160">
        <f t="shared" si="71"/>
        <v>3</v>
      </c>
      <c r="B160">
        <f t="shared" si="71"/>
        <v>-1</v>
      </c>
      <c r="C160">
        <f t="shared" si="71"/>
        <v>1</v>
      </c>
      <c r="D160">
        <f t="shared" si="71"/>
        <v>-1</v>
      </c>
      <c r="E160">
        <f t="shared" si="67"/>
        <v>-1</v>
      </c>
      <c r="F160">
        <f t="shared" si="67"/>
        <v>-1</v>
      </c>
      <c r="G160">
        <f t="shared" si="68"/>
        <v>1</v>
      </c>
      <c r="H160">
        <f t="shared" si="69"/>
        <v>1</v>
      </c>
      <c r="I160">
        <f t="shared" si="70"/>
        <v>1</v>
      </c>
      <c r="J160">
        <f t="shared" si="70"/>
        <v>1</v>
      </c>
      <c r="K160">
        <f t="shared" si="70"/>
        <v>1</v>
      </c>
      <c r="L160">
        <f t="shared" si="72"/>
        <v>195</v>
      </c>
      <c r="M160">
        <f t="shared" si="53"/>
        <v>-1</v>
      </c>
      <c r="N160">
        <f t="shared" si="53"/>
        <v>1</v>
      </c>
      <c r="O160">
        <f t="shared" si="53"/>
        <v>-1</v>
      </c>
      <c r="P160">
        <f t="shared" si="53"/>
        <v>-1</v>
      </c>
      <c r="Q160">
        <f t="shared" si="53"/>
        <v>-1</v>
      </c>
      <c r="R160">
        <f t="shared" si="53"/>
        <v>1</v>
      </c>
      <c r="S160">
        <f t="shared" si="66"/>
        <v>1</v>
      </c>
      <c r="AE160" s="89">
        <v>159</v>
      </c>
      <c r="AF160">
        <v>109</v>
      </c>
      <c r="AG160">
        <f t="shared" si="64"/>
        <v>-1</v>
      </c>
      <c r="AH160">
        <f t="shared" si="64"/>
        <v>1</v>
      </c>
      <c r="AI160">
        <f t="shared" si="64"/>
        <v>1</v>
      </c>
      <c r="AJ160">
        <f t="shared" si="55"/>
        <v>275</v>
      </c>
      <c r="AK160">
        <f t="shared" si="56"/>
        <v>220.91189653620401</v>
      </c>
      <c r="AL160">
        <f t="shared" si="65"/>
        <v>225.55555555555554</v>
      </c>
      <c r="AM160">
        <f t="shared" si="57"/>
        <v>54.088103463795989</v>
      </c>
      <c r="AN160">
        <f t="shared" si="58"/>
        <v>97.368421052631575</v>
      </c>
      <c r="AO160">
        <f t="shared" si="61"/>
        <v>60.25714266019461</v>
      </c>
    </row>
    <row r="161" spans="1:41" x14ac:dyDescent="0.4">
      <c r="A161">
        <f t="shared" si="71"/>
        <v>4</v>
      </c>
      <c r="B161">
        <f t="shared" si="71"/>
        <v>1</v>
      </c>
      <c r="C161">
        <f t="shared" si="71"/>
        <v>1</v>
      </c>
      <c r="D161">
        <f t="shared" si="71"/>
        <v>-1</v>
      </c>
      <c r="E161">
        <f t="shared" si="67"/>
        <v>1</v>
      </c>
      <c r="F161">
        <f t="shared" si="67"/>
        <v>-1</v>
      </c>
      <c r="G161">
        <f t="shared" si="68"/>
        <v>-1</v>
      </c>
      <c r="H161">
        <f t="shared" si="69"/>
        <v>-1</v>
      </c>
      <c r="I161">
        <f t="shared" si="70"/>
        <v>1</v>
      </c>
      <c r="J161">
        <f t="shared" si="70"/>
        <v>1</v>
      </c>
      <c r="K161">
        <f t="shared" si="70"/>
        <v>1</v>
      </c>
      <c r="L161">
        <f t="shared" si="72"/>
        <v>155</v>
      </c>
      <c r="M161">
        <f t="shared" si="53"/>
        <v>1</v>
      </c>
      <c r="N161">
        <f t="shared" si="53"/>
        <v>1</v>
      </c>
      <c r="O161">
        <f t="shared" si="53"/>
        <v>-1</v>
      </c>
      <c r="P161">
        <f t="shared" si="53"/>
        <v>1</v>
      </c>
      <c r="Q161">
        <f t="shared" si="53"/>
        <v>-1</v>
      </c>
      <c r="R161">
        <f t="shared" si="53"/>
        <v>-1</v>
      </c>
      <c r="S161">
        <f t="shared" si="66"/>
        <v>1</v>
      </c>
      <c r="AE161" s="89">
        <v>160</v>
      </c>
      <c r="AF161">
        <v>91</v>
      </c>
      <c r="AG161">
        <f t="shared" si="64"/>
        <v>1</v>
      </c>
      <c r="AH161">
        <f t="shared" si="64"/>
        <v>1</v>
      </c>
      <c r="AI161">
        <f t="shared" si="64"/>
        <v>1</v>
      </c>
      <c r="AJ161">
        <f t="shared" si="55"/>
        <v>205</v>
      </c>
      <c r="AK161">
        <f t="shared" si="56"/>
        <v>217.86915293785475</v>
      </c>
      <c r="AL161">
        <f t="shared" si="65"/>
        <v>199.44444444444446</v>
      </c>
      <c r="AM161">
        <f t="shared" si="57"/>
        <v>-12.86915293785475</v>
      </c>
      <c r="AN161">
        <f t="shared" si="58"/>
        <v>33.62573099415205</v>
      </c>
      <c r="AO161">
        <f t="shared" si="61"/>
        <v>-13.143217765844154</v>
      </c>
    </row>
    <row r="162" spans="1:41" x14ac:dyDescent="0.4">
      <c r="A162">
        <f t="shared" si="71"/>
        <v>5</v>
      </c>
      <c r="B162">
        <f t="shared" si="71"/>
        <v>-1</v>
      </c>
      <c r="C162">
        <f t="shared" si="71"/>
        <v>-1</v>
      </c>
      <c r="D162">
        <f t="shared" si="71"/>
        <v>1</v>
      </c>
      <c r="E162">
        <f t="shared" si="67"/>
        <v>1</v>
      </c>
      <c r="F162">
        <f t="shared" si="67"/>
        <v>-1</v>
      </c>
      <c r="G162">
        <f t="shared" si="68"/>
        <v>-1</v>
      </c>
      <c r="H162">
        <f t="shared" si="69"/>
        <v>1</v>
      </c>
      <c r="I162">
        <f t="shared" si="70"/>
        <v>1</v>
      </c>
      <c r="J162">
        <f t="shared" si="70"/>
        <v>1</v>
      </c>
      <c r="K162">
        <f t="shared" si="70"/>
        <v>1</v>
      </c>
      <c r="L162">
        <f t="shared" si="72"/>
        <v>295</v>
      </c>
      <c r="M162">
        <f t="shared" si="53"/>
        <v>-1</v>
      </c>
      <c r="N162">
        <f t="shared" si="53"/>
        <v>-1</v>
      </c>
      <c r="O162">
        <f t="shared" si="53"/>
        <v>1</v>
      </c>
      <c r="P162">
        <f t="shared" si="53"/>
        <v>1</v>
      </c>
      <c r="Q162">
        <f t="shared" si="53"/>
        <v>-1</v>
      </c>
      <c r="R162">
        <f t="shared" si="53"/>
        <v>-1</v>
      </c>
      <c r="S162">
        <f t="shared" si="66"/>
        <v>1</v>
      </c>
      <c r="AE162" s="89">
        <v>161</v>
      </c>
      <c r="AF162">
        <v>129</v>
      </c>
      <c r="AG162">
        <f t="shared" si="64"/>
        <v>-1.6819999999999999</v>
      </c>
      <c r="AH162">
        <f t="shared" si="64"/>
        <v>0</v>
      </c>
      <c r="AI162">
        <f t="shared" si="64"/>
        <v>0</v>
      </c>
      <c r="AJ162">
        <f t="shared" si="55"/>
        <v>175</v>
      </c>
      <c r="AK162">
        <f t="shared" si="56"/>
        <v>221.7273453928986</v>
      </c>
      <c r="AL162">
        <f t="shared" si="65"/>
        <v>179.44444444444446</v>
      </c>
      <c r="AM162">
        <f t="shared" si="57"/>
        <v>-46.727345392898599</v>
      </c>
      <c r="AN162">
        <f t="shared" si="58"/>
        <v>6.140350877192982</v>
      </c>
      <c r="AO162">
        <f t="shared" si="61"/>
        <v>-47.980370529061652</v>
      </c>
    </row>
    <row r="163" spans="1:41" x14ac:dyDescent="0.4">
      <c r="A163">
        <f t="shared" si="71"/>
        <v>6</v>
      </c>
      <c r="B163">
        <f t="shared" si="71"/>
        <v>1</v>
      </c>
      <c r="C163">
        <f t="shared" si="71"/>
        <v>-1</v>
      </c>
      <c r="D163">
        <f t="shared" si="71"/>
        <v>1</v>
      </c>
      <c r="E163">
        <f t="shared" si="67"/>
        <v>-1</v>
      </c>
      <c r="F163">
        <f t="shared" si="67"/>
        <v>-1</v>
      </c>
      <c r="G163">
        <f t="shared" si="68"/>
        <v>1</v>
      </c>
      <c r="H163">
        <f t="shared" si="69"/>
        <v>-1</v>
      </c>
      <c r="I163">
        <f t="shared" si="70"/>
        <v>1</v>
      </c>
      <c r="J163">
        <f t="shared" si="70"/>
        <v>1</v>
      </c>
      <c r="K163">
        <f t="shared" si="70"/>
        <v>1</v>
      </c>
      <c r="L163">
        <f t="shared" si="72"/>
        <v>140</v>
      </c>
      <c r="M163">
        <f t="shared" si="53"/>
        <v>1</v>
      </c>
      <c r="N163">
        <f t="shared" si="53"/>
        <v>-1</v>
      </c>
      <c r="O163">
        <f t="shared" si="53"/>
        <v>1</v>
      </c>
      <c r="P163">
        <f t="shared" si="53"/>
        <v>-1</v>
      </c>
      <c r="Q163">
        <f t="shared" si="53"/>
        <v>-1</v>
      </c>
      <c r="R163">
        <f t="shared" si="53"/>
        <v>1</v>
      </c>
      <c r="S163">
        <f t="shared" si="66"/>
        <v>1</v>
      </c>
      <c r="AE163" s="89">
        <v>162</v>
      </c>
      <c r="AF163">
        <v>123</v>
      </c>
      <c r="AG163">
        <f t="shared" si="64"/>
        <v>1.6819999999999999</v>
      </c>
      <c r="AH163">
        <f t="shared" si="64"/>
        <v>0</v>
      </c>
      <c r="AI163">
        <f t="shared" si="64"/>
        <v>0</v>
      </c>
      <c r="AJ163">
        <f t="shared" si="55"/>
        <v>170</v>
      </c>
      <c r="AK163">
        <f t="shared" si="56"/>
        <v>154.00167288269739</v>
      </c>
      <c r="AL163">
        <f t="shared" si="65"/>
        <v>181.11111111111111</v>
      </c>
      <c r="AM163">
        <f t="shared" si="57"/>
        <v>15.998327117302608</v>
      </c>
      <c r="AN163">
        <f t="shared" si="58"/>
        <v>69.883040935672511</v>
      </c>
      <c r="AO163">
        <f t="shared" si="61"/>
        <v>16.200963599381751</v>
      </c>
    </row>
    <row r="164" spans="1:41" x14ac:dyDescent="0.4">
      <c r="A164">
        <f t="shared" si="71"/>
        <v>7</v>
      </c>
      <c r="B164">
        <f t="shared" si="71"/>
        <v>-1</v>
      </c>
      <c r="C164">
        <f t="shared" si="71"/>
        <v>1</v>
      </c>
      <c r="D164">
        <f t="shared" si="71"/>
        <v>1</v>
      </c>
      <c r="E164">
        <f t="shared" si="67"/>
        <v>-1</v>
      </c>
      <c r="F164">
        <f t="shared" si="67"/>
        <v>1</v>
      </c>
      <c r="G164">
        <f t="shared" si="68"/>
        <v>-1</v>
      </c>
      <c r="H164">
        <f t="shared" si="69"/>
        <v>-1</v>
      </c>
      <c r="I164">
        <f t="shared" si="70"/>
        <v>1</v>
      </c>
      <c r="J164">
        <f t="shared" si="70"/>
        <v>1</v>
      </c>
      <c r="K164">
        <f t="shared" si="70"/>
        <v>1</v>
      </c>
      <c r="L164">
        <f t="shared" si="72"/>
        <v>210</v>
      </c>
      <c r="M164">
        <f t="shared" si="53"/>
        <v>-1</v>
      </c>
      <c r="N164">
        <f t="shared" si="53"/>
        <v>1</v>
      </c>
      <c r="O164">
        <f t="shared" si="53"/>
        <v>1</v>
      </c>
      <c r="P164">
        <f t="shared" si="53"/>
        <v>-1</v>
      </c>
      <c r="Q164">
        <f t="shared" si="53"/>
        <v>1</v>
      </c>
      <c r="R164">
        <f t="shared" si="53"/>
        <v>-1</v>
      </c>
      <c r="S164">
        <f t="shared" si="66"/>
        <v>1</v>
      </c>
      <c r="AE164" s="89">
        <v>163</v>
      </c>
      <c r="AF164">
        <v>134</v>
      </c>
      <c r="AG164">
        <f t="shared" si="64"/>
        <v>0</v>
      </c>
      <c r="AH164">
        <f t="shared" si="64"/>
        <v>-1.6819999999999999</v>
      </c>
      <c r="AI164">
        <f t="shared" si="64"/>
        <v>0</v>
      </c>
      <c r="AJ164">
        <f t="shared" si="55"/>
        <v>205</v>
      </c>
      <c r="AK164">
        <f t="shared" si="56"/>
        <v>236.03539671797148</v>
      </c>
      <c r="AL164">
        <f t="shared" si="65"/>
        <v>196.11111111111111</v>
      </c>
      <c r="AM164">
        <f t="shared" si="57"/>
        <v>-31.03539671797148</v>
      </c>
      <c r="AN164">
        <f t="shared" si="58"/>
        <v>15.497076023391813</v>
      </c>
      <c r="AO164">
        <f t="shared" si="61"/>
        <v>-31.570658213532592</v>
      </c>
    </row>
    <row r="165" spans="1:41" x14ac:dyDescent="0.4">
      <c r="A165">
        <f t="shared" si="71"/>
        <v>8</v>
      </c>
      <c r="B165">
        <f t="shared" si="71"/>
        <v>1</v>
      </c>
      <c r="C165">
        <f t="shared" si="71"/>
        <v>1</v>
      </c>
      <c r="D165">
        <f t="shared" si="71"/>
        <v>1</v>
      </c>
      <c r="E165">
        <f t="shared" si="67"/>
        <v>1</v>
      </c>
      <c r="F165">
        <f t="shared" si="67"/>
        <v>1</v>
      </c>
      <c r="G165">
        <f t="shared" si="68"/>
        <v>1</v>
      </c>
      <c r="H165">
        <f t="shared" si="69"/>
        <v>1</v>
      </c>
      <c r="I165">
        <f t="shared" si="70"/>
        <v>1</v>
      </c>
      <c r="J165">
        <f t="shared" si="70"/>
        <v>1</v>
      </c>
      <c r="K165">
        <f t="shared" si="70"/>
        <v>1</v>
      </c>
      <c r="L165">
        <f t="shared" si="72"/>
        <v>175</v>
      </c>
      <c r="M165">
        <f t="shared" ref="M165:R207" si="73">B165</f>
        <v>1</v>
      </c>
      <c r="N165">
        <f t="shared" si="73"/>
        <v>1</v>
      </c>
      <c r="O165">
        <f t="shared" si="73"/>
        <v>1</v>
      </c>
      <c r="P165">
        <f t="shared" si="73"/>
        <v>1</v>
      </c>
      <c r="Q165">
        <f t="shared" si="73"/>
        <v>1</v>
      </c>
      <c r="R165">
        <f t="shared" si="73"/>
        <v>1</v>
      </c>
      <c r="S165">
        <f t="shared" si="66"/>
        <v>1</v>
      </c>
      <c r="AE165" s="89">
        <v>164</v>
      </c>
      <c r="AF165">
        <v>126</v>
      </c>
      <c r="AG165">
        <f t="shared" si="64"/>
        <v>0</v>
      </c>
      <c r="AH165">
        <f t="shared" si="64"/>
        <v>1.6819999999999999</v>
      </c>
      <c r="AI165">
        <f t="shared" si="64"/>
        <v>0</v>
      </c>
      <c r="AJ165">
        <f t="shared" si="55"/>
        <v>220</v>
      </c>
      <c r="AK165">
        <f t="shared" si="56"/>
        <v>205.31737620595396</v>
      </c>
      <c r="AL165">
        <f t="shared" si="65"/>
        <v>214.44444444444446</v>
      </c>
      <c r="AM165">
        <f t="shared" si="57"/>
        <v>14.682623794046037</v>
      </c>
      <c r="AN165">
        <f t="shared" si="58"/>
        <v>68.713450292397653</v>
      </c>
      <c r="AO165">
        <f t="shared" si="61"/>
        <v>15.16569371415765</v>
      </c>
    </row>
    <row r="166" spans="1:41" x14ac:dyDescent="0.4">
      <c r="A166">
        <f t="shared" si="71"/>
        <v>9</v>
      </c>
      <c r="B166">
        <f t="shared" si="71"/>
        <v>-1.6819999999999999</v>
      </c>
      <c r="C166">
        <f t="shared" si="71"/>
        <v>0</v>
      </c>
      <c r="D166">
        <f t="shared" si="71"/>
        <v>0</v>
      </c>
      <c r="E166">
        <f t="shared" si="67"/>
        <v>0</v>
      </c>
      <c r="F166">
        <f t="shared" si="67"/>
        <v>0</v>
      </c>
      <c r="G166">
        <f t="shared" si="68"/>
        <v>0</v>
      </c>
      <c r="H166">
        <f t="shared" si="69"/>
        <v>0</v>
      </c>
      <c r="I166">
        <f t="shared" si="70"/>
        <v>2.8291239999999998</v>
      </c>
      <c r="J166">
        <f t="shared" si="70"/>
        <v>0</v>
      </c>
      <c r="K166">
        <f t="shared" si="70"/>
        <v>0</v>
      </c>
      <c r="L166">
        <f t="shared" si="72"/>
        <v>175</v>
      </c>
      <c r="M166">
        <f t="shared" si="73"/>
        <v>-1.6819999999999999</v>
      </c>
      <c r="N166">
        <f t="shared" si="73"/>
        <v>0</v>
      </c>
      <c r="O166">
        <f t="shared" si="73"/>
        <v>0</v>
      </c>
      <c r="P166">
        <f t="shared" si="73"/>
        <v>0</v>
      </c>
      <c r="Q166">
        <f t="shared" si="73"/>
        <v>0</v>
      </c>
      <c r="R166">
        <f t="shared" si="73"/>
        <v>0</v>
      </c>
      <c r="S166">
        <f t="shared" si="66"/>
        <v>2.8291239999999998</v>
      </c>
      <c r="AE166" s="89">
        <v>165</v>
      </c>
      <c r="AF166">
        <v>125</v>
      </c>
      <c r="AG166">
        <f t="shared" ref="AG166:AI172" si="74">AG147</f>
        <v>0</v>
      </c>
      <c r="AH166">
        <f t="shared" si="74"/>
        <v>0</v>
      </c>
      <c r="AI166">
        <f t="shared" si="74"/>
        <v>-1.6819999999999999</v>
      </c>
      <c r="AJ166">
        <f t="shared" si="55"/>
        <v>170</v>
      </c>
      <c r="AK166">
        <f t="shared" si="56"/>
        <v>209.46476188984417</v>
      </c>
      <c r="AL166">
        <f t="shared" si="65"/>
        <v>195</v>
      </c>
      <c r="AM166">
        <f t="shared" si="57"/>
        <v>-39.464761889844169</v>
      </c>
      <c r="AN166">
        <f t="shared" si="58"/>
        <v>9.6491228070175428</v>
      </c>
      <c r="AO166">
        <f t="shared" si="61"/>
        <v>-40.477774650089685</v>
      </c>
    </row>
    <row r="167" spans="1:41" x14ac:dyDescent="0.4">
      <c r="A167">
        <f t="shared" si="71"/>
        <v>10</v>
      </c>
      <c r="B167">
        <f t="shared" si="71"/>
        <v>1.6819999999999999</v>
      </c>
      <c r="C167">
        <f t="shared" si="71"/>
        <v>0</v>
      </c>
      <c r="D167">
        <f t="shared" si="71"/>
        <v>0</v>
      </c>
      <c r="E167">
        <f t="shared" si="67"/>
        <v>0</v>
      </c>
      <c r="F167">
        <f t="shared" si="67"/>
        <v>0</v>
      </c>
      <c r="G167">
        <f t="shared" si="68"/>
        <v>0</v>
      </c>
      <c r="H167">
        <f t="shared" si="69"/>
        <v>0</v>
      </c>
      <c r="I167">
        <f t="shared" si="70"/>
        <v>2.8291239999999998</v>
      </c>
      <c r="J167">
        <f t="shared" si="70"/>
        <v>0</v>
      </c>
      <c r="K167">
        <f t="shared" si="70"/>
        <v>0</v>
      </c>
      <c r="L167">
        <f t="shared" si="72"/>
        <v>165</v>
      </c>
      <c r="M167">
        <f t="shared" si="73"/>
        <v>1.6819999999999999</v>
      </c>
      <c r="N167">
        <f t="shared" si="73"/>
        <v>0</v>
      </c>
      <c r="O167">
        <f t="shared" si="73"/>
        <v>0</v>
      </c>
      <c r="P167">
        <f t="shared" si="73"/>
        <v>0</v>
      </c>
      <c r="Q167">
        <f t="shared" si="73"/>
        <v>0</v>
      </c>
      <c r="R167">
        <f t="shared" si="73"/>
        <v>0</v>
      </c>
      <c r="S167">
        <f t="shared" si="66"/>
        <v>2.8291239999999998</v>
      </c>
      <c r="AE167" s="89">
        <v>166</v>
      </c>
      <c r="AF167">
        <v>118</v>
      </c>
      <c r="AG167">
        <f t="shared" si="74"/>
        <v>0</v>
      </c>
      <c r="AH167">
        <f t="shared" si="74"/>
        <v>0</v>
      </c>
      <c r="AI167">
        <f t="shared" si="74"/>
        <v>1.6819999999999999</v>
      </c>
      <c r="AJ167">
        <f t="shared" si="55"/>
        <v>240</v>
      </c>
      <c r="AK167">
        <f t="shared" si="56"/>
        <v>231.88801103408127</v>
      </c>
      <c r="AL167">
        <f t="shared" si="65"/>
        <v>226.66666666666666</v>
      </c>
      <c r="AM167">
        <f t="shared" si="57"/>
        <v>8.1119889659187265</v>
      </c>
      <c r="AN167">
        <f t="shared" si="58"/>
        <v>58.187134502923975</v>
      </c>
      <c r="AO167">
        <f t="shared" si="61"/>
        <v>6.4265102134147067</v>
      </c>
    </row>
    <row r="168" spans="1:41" x14ac:dyDescent="0.4">
      <c r="A168">
        <f t="shared" si="71"/>
        <v>11</v>
      </c>
      <c r="B168">
        <f t="shared" si="71"/>
        <v>0</v>
      </c>
      <c r="C168">
        <f t="shared" si="71"/>
        <v>-1.6819999999999999</v>
      </c>
      <c r="D168">
        <f t="shared" si="71"/>
        <v>0</v>
      </c>
      <c r="E168">
        <f t="shared" si="67"/>
        <v>0</v>
      </c>
      <c r="F168">
        <f t="shared" si="67"/>
        <v>0</v>
      </c>
      <c r="G168">
        <f t="shared" si="68"/>
        <v>0</v>
      </c>
      <c r="H168">
        <f t="shared" si="69"/>
        <v>0</v>
      </c>
      <c r="I168">
        <f t="shared" si="70"/>
        <v>0</v>
      </c>
      <c r="J168">
        <f t="shared" si="70"/>
        <v>2.8291239999999998</v>
      </c>
      <c r="K168">
        <f t="shared" si="70"/>
        <v>0</v>
      </c>
      <c r="L168">
        <f t="shared" si="72"/>
        <v>180</v>
      </c>
      <c r="M168">
        <f t="shared" si="73"/>
        <v>0</v>
      </c>
      <c r="N168">
        <f t="shared" si="73"/>
        <v>-1.6819999999999999</v>
      </c>
      <c r="O168">
        <f t="shared" si="73"/>
        <v>0</v>
      </c>
      <c r="P168">
        <f t="shared" si="73"/>
        <v>0</v>
      </c>
      <c r="Q168">
        <f t="shared" si="73"/>
        <v>0</v>
      </c>
      <c r="R168">
        <f t="shared" si="73"/>
        <v>0</v>
      </c>
      <c r="S168">
        <f t="shared" si="66"/>
        <v>0</v>
      </c>
      <c r="AE168" s="89">
        <v>167</v>
      </c>
      <c r="AF168">
        <v>128</v>
      </c>
      <c r="AG168">
        <f t="shared" si="74"/>
        <v>0</v>
      </c>
      <c r="AH168">
        <f t="shared" si="74"/>
        <v>0</v>
      </c>
      <c r="AI168">
        <f t="shared" si="74"/>
        <v>0</v>
      </c>
      <c r="AJ168">
        <f t="shared" si="55"/>
        <v>220</v>
      </c>
      <c r="AK168">
        <f t="shared" si="56"/>
        <v>220.67638646196272</v>
      </c>
      <c r="AL168">
        <f t="shared" si="65"/>
        <v>228.33333333333334</v>
      </c>
      <c r="AM168">
        <f t="shared" si="57"/>
        <v>-0.67638646196272134</v>
      </c>
      <c r="AN168">
        <f t="shared" si="58"/>
        <v>51.169590643274852</v>
      </c>
      <c r="AO168">
        <f t="shared" si="61"/>
        <v>0.91170881989325192</v>
      </c>
    </row>
    <row r="169" spans="1:41" x14ac:dyDescent="0.4">
      <c r="A169">
        <f t="shared" si="71"/>
        <v>12</v>
      </c>
      <c r="B169">
        <f t="shared" si="71"/>
        <v>0</v>
      </c>
      <c r="C169">
        <f t="shared" si="71"/>
        <v>1.6819999999999999</v>
      </c>
      <c r="D169">
        <f t="shared" si="71"/>
        <v>0</v>
      </c>
      <c r="E169">
        <f t="shared" si="67"/>
        <v>0</v>
      </c>
      <c r="F169">
        <f t="shared" si="67"/>
        <v>0</v>
      </c>
      <c r="G169">
        <f t="shared" si="68"/>
        <v>0</v>
      </c>
      <c r="H169">
        <f t="shared" si="69"/>
        <v>0</v>
      </c>
      <c r="I169">
        <f t="shared" si="70"/>
        <v>0</v>
      </c>
      <c r="J169">
        <f t="shared" si="70"/>
        <v>2.8291239999999998</v>
      </c>
      <c r="K169">
        <f t="shared" si="70"/>
        <v>0</v>
      </c>
      <c r="L169">
        <f t="shared" si="72"/>
        <v>235</v>
      </c>
      <c r="M169">
        <f t="shared" si="73"/>
        <v>0</v>
      </c>
      <c r="N169">
        <f t="shared" si="73"/>
        <v>1.6819999999999999</v>
      </c>
      <c r="O169">
        <f t="shared" si="73"/>
        <v>0</v>
      </c>
      <c r="P169">
        <f t="shared" si="73"/>
        <v>0</v>
      </c>
      <c r="Q169">
        <f t="shared" si="73"/>
        <v>0</v>
      </c>
      <c r="R169">
        <f t="shared" si="73"/>
        <v>0</v>
      </c>
      <c r="S169">
        <f t="shared" si="66"/>
        <v>0</v>
      </c>
      <c r="AE169" s="89">
        <v>168</v>
      </c>
      <c r="AF169">
        <v>144</v>
      </c>
      <c r="AG169">
        <f t="shared" si="74"/>
        <v>0</v>
      </c>
      <c r="AH169">
        <f t="shared" si="74"/>
        <v>0</v>
      </c>
      <c r="AI169">
        <f t="shared" si="74"/>
        <v>0</v>
      </c>
      <c r="AJ169">
        <f t="shared" si="55"/>
        <v>245</v>
      </c>
      <c r="AK169">
        <f t="shared" si="56"/>
        <v>220.67638646196272</v>
      </c>
      <c r="AL169">
        <f t="shared" si="65"/>
        <v>230</v>
      </c>
      <c r="AM169">
        <f t="shared" si="57"/>
        <v>24.323613538037279</v>
      </c>
      <c r="AN169">
        <f t="shared" si="58"/>
        <v>78.070175438596493</v>
      </c>
      <c r="AO169">
        <f t="shared" si="61"/>
        <v>24.083977877480539</v>
      </c>
    </row>
    <row r="170" spans="1:41" x14ac:dyDescent="0.4">
      <c r="A170">
        <f t="shared" si="71"/>
        <v>13</v>
      </c>
      <c r="B170">
        <f t="shared" si="71"/>
        <v>0</v>
      </c>
      <c r="C170">
        <f t="shared" si="71"/>
        <v>0</v>
      </c>
      <c r="D170">
        <f t="shared" si="71"/>
        <v>-1.6819999999999999</v>
      </c>
      <c r="E170">
        <f t="shared" ref="E170:F195" si="75">B170*C170</f>
        <v>0</v>
      </c>
      <c r="F170">
        <f t="shared" si="75"/>
        <v>0</v>
      </c>
      <c r="G170">
        <f t="shared" si="68"/>
        <v>0</v>
      </c>
      <c r="H170">
        <f t="shared" si="69"/>
        <v>0</v>
      </c>
      <c r="I170">
        <f t="shared" ref="I170:K195" si="76">B170^2</f>
        <v>0</v>
      </c>
      <c r="J170">
        <f t="shared" si="76"/>
        <v>0</v>
      </c>
      <c r="K170">
        <f t="shared" si="76"/>
        <v>2.8291239999999998</v>
      </c>
      <c r="L170">
        <f t="shared" si="72"/>
        <v>155</v>
      </c>
      <c r="M170">
        <f t="shared" si="73"/>
        <v>0</v>
      </c>
      <c r="N170">
        <f t="shared" si="73"/>
        <v>0</v>
      </c>
      <c r="O170">
        <f t="shared" si="73"/>
        <v>-1.6819999999999999</v>
      </c>
      <c r="P170">
        <f t="shared" si="73"/>
        <v>0</v>
      </c>
      <c r="Q170">
        <f t="shared" si="73"/>
        <v>0</v>
      </c>
      <c r="R170">
        <f t="shared" si="73"/>
        <v>0</v>
      </c>
      <c r="S170">
        <f t="shared" si="66"/>
        <v>0</v>
      </c>
      <c r="AE170" s="89">
        <v>169</v>
      </c>
      <c r="AF170">
        <v>153</v>
      </c>
      <c r="AG170">
        <f t="shared" si="74"/>
        <v>0</v>
      </c>
      <c r="AH170">
        <f t="shared" si="74"/>
        <v>0</v>
      </c>
      <c r="AI170">
        <f t="shared" si="74"/>
        <v>0</v>
      </c>
      <c r="AJ170">
        <f t="shared" si="55"/>
        <v>220</v>
      </c>
      <c r="AK170">
        <f t="shared" si="56"/>
        <v>220.67638646196272</v>
      </c>
      <c r="AL170">
        <f t="shared" si="65"/>
        <v>230</v>
      </c>
      <c r="AM170">
        <f t="shared" si="57"/>
        <v>-0.67638646196272134</v>
      </c>
      <c r="AN170">
        <f t="shared" si="58"/>
        <v>51.169590643274852</v>
      </c>
      <c r="AO170">
        <f t="shared" si="61"/>
        <v>0.91170881989325192</v>
      </c>
    </row>
    <row r="171" spans="1:41" x14ac:dyDescent="0.4">
      <c r="A171">
        <f t="shared" si="71"/>
        <v>14</v>
      </c>
      <c r="B171">
        <f t="shared" si="71"/>
        <v>0</v>
      </c>
      <c r="C171">
        <f t="shared" si="71"/>
        <v>0</v>
      </c>
      <c r="D171">
        <f t="shared" si="71"/>
        <v>1.6819999999999999</v>
      </c>
      <c r="E171">
        <f t="shared" si="75"/>
        <v>0</v>
      </c>
      <c r="F171">
        <f t="shared" si="75"/>
        <v>0</v>
      </c>
      <c r="G171">
        <f t="shared" si="68"/>
        <v>0</v>
      </c>
      <c r="H171">
        <f t="shared" si="69"/>
        <v>0</v>
      </c>
      <c r="I171">
        <f t="shared" si="76"/>
        <v>0</v>
      </c>
      <c r="J171">
        <f t="shared" si="76"/>
        <v>0</v>
      </c>
      <c r="K171">
        <f t="shared" si="76"/>
        <v>2.8291239999999998</v>
      </c>
      <c r="L171">
        <f t="shared" si="72"/>
        <v>230</v>
      </c>
      <c r="M171">
        <f t="shared" si="73"/>
        <v>0</v>
      </c>
      <c r="N171">
        <f t="shared" si="73"/>
        <v>0</v>
      </c>
      <c r="O171">
        <f t="shared" si="73"/>
        <v>1.6819999999999999</v>
      </c>
      <c r="P171">
        <f t="shared" si="73"/>
        <v>0</v>
      </c>
      <c r="Q171">
        <f t="shared" si="73"/>
        <v>0</v>
      </c>
      <c r="R171">
        <f t="shared" si="73"/>
        <v>0</v>
      </c>
      <c r="S171">
        <f t="shared" si="66"/>
        <v>0</v>
      </c>
      <c r="AE171" s="89">
        <v>170</v>
      </c>
      <c r="AF171">
        <v>162</v>
      </c>
      <c r="AG171">
        <f t="shared" si="74"/>
        <v>0</v>
      </c>
      <c r="AH171">
        <f t="shared" si="74"/>
        <v>0</v>
      </c>
      <c r="AI171">
        <f t="shared" si="74"/>
        <v>0</v>
      </c>
      <c r="AJ171">
        <f t="shared" si="55"/>
        <v>200</v>
      </c>
      <c r="AK171">
        <f t="shared" si="56"/>
        <v>220.67638646196272</v>
      </c>
      <c r="AL171">
        <f t="shared" si="65"/>
        <v>213.88888888888889</v>
      </c>
      <c r="AM171">
        <f t="shared" si="57"/>
        <v>-20.676386461962721</v>
      </c>
      <c r="AN171">
        <f t="shared" si="58"/>
        <v>20.175438596491226</v>
      </c>
      <c r="AO171">
        <f t="shared" si="61"/>
        <v>-25.974642494090372</v>
      </c>
    </row>
    <row r="172" spans="1:41" x14ac:dyDescent="0.4">
      <c r="A172">
        <f t="shared" si="71"/>
        <v>15</v>
      </c>
      <c r="B172">
        <f t="shared" si="71"/>
        <v>0</v>
      </c>
      <c r="C172">
        <f t="shared" si="71"/>
        <v>0</v>
      </c>
      <c r="D172">
        <f t="shared" si="71"/>
        <v>0</v>
      </c>
      <c r="E172">
        <f t="shared" si="75"/>
        <v>0</v>
      </c>
      <c r="F172">
        <f t="shared" si="75"/>
        <v>0</v>
      </c>
      <c r="G172">
        <f t="shared" si="68"/>
        <v>0</v>
      </c>
      <c r="H172">
        <f t="shared" si="69"/>
        <v>0</v>
      </c>
      <c r="I172">
        <f t="shared" si="76"/>
        <v>0</v>
      </c>
      <c r="J172">
        <f t="shared" si="76"/>
        <v>0</v>
      </c>
      <c r="K172">
        <f t="shared" si="76"/>
        <v>0</v>
      </c>
      <c r="L172">
        <f t="shared" si="72"/>
        <v>200</v>
      </c>
      <c r="M172">
        <f t="shared" si="73"/>
        <v>0</v>
      </c>
      <c r="N172">
        <f t="shared" si="73"/>
        <v>0</v>
      </c>
      <c r="O172">
        <f t="shared" si="73"/>
        <v>0</v>
      </c>
      <c r="P172">
        <f t="shared" si="73"/>
        <v>0</v>
      </c>
      <c r="Q172">
        <f t="shared" si="73"/>
        <v>0</v>
      </c>
      <c r="R172">
        <f t="shared" si="73"/>
        <v>0</v>
      </c>
      <c r="S172">
        <f t="shared" si="66"/>
        <v>0</v>
      </c>
      <c r="AE172" s="89">
        <v>171</v>
      </c>
      <c r="AF172">
        <v>171</v>
      </c>
      <c r="AG172">
        <f t="shared" si="74"/>
        <v>0</v>
      </c>
      <c r="AH172">
        <f t="shared" si="74"/>
        <v>0</v>
      </c>
      <c r="AI172">
        <f t="shared" si="74"/>
        <v>0</v>
      </c>
      <c r="AJ172">
        <f t="shared" si="55"/>
        <v>210</v>
      </c>
      <c r="AK172">
        <f t="shared" si="56"/>
        <v>220.67638646196272</v>
      </c>
      <c r="AL172">
        <f t="shared" si="65"/>
        <v>223.88888888888889</v>
      </c>
      <c r="AM172">
        <f t="shared" si="57"/>
        <v>-10.676386461962721</v>
      </c>
      <c r="AN172">
        <f t="shared" si="58"/>
        <v>39.473684210526315</v>
      </c>
      <c r="AO172">
        <f t="shared" si="61"/>
        <v>-8.3017913759398674</v>
      </c>
    </row>
    <row r="173" spans="1:41" x14ac:dyDescent="0.4">
      <c r="A173" t="str">
        <f t="shared" ref="A173:D188" si="77">A154</f>
        <v>15--1</v>
      </c>
      <c r="B173">
        <f t="shared" si="77"/>
        <v>0</v>
      </c>
      <c r="C173">
        <f t="shared" si="77"/>
        <v>0</v>
      </c>
      <c r="D173">
        <f t="shared" si="77"/>
        <v>0</v>
      </c>
      <c r="E173">
        <f t="shared" si="75"/>
        <v>0</v>
      </c>
      <c r="F173">
        <f t="shared" si="75"/>
        <v>0</v>
      </c>
      <c r="G173">
        <f t="shared" si="68"/>
        <v>0</v>
      </c>
      <c r="H173">
        <f t="shared" si="69"/>
        <v>0</v>
      </c>
      <c r="I173">
        <f t="shared" si="76"/>
        <v>0</v>
      </c>
      <c r="J173">
        <f t="shared" si="76"/>
        <v>0</v>
      </c>
      <c r="K173">
        <f t="shared" si="76"/>
        <v>0</v>
      </c>
      <c r="L173">
        <f t="shared" si="72"/>
        <v>255</v>
      </c>
      <c r="M173">
        <f t="shared" si="73"/>
        <v>0</v>
      </c>
      <c r="N173">
        <f t="shared" si="73"/>
        <v>0</v>
      </c>
      <c r="O173">
        <f t="shared" si="73"/>
        <v>0</v>
      </c>
      <c r="P173">
        <f t="shared" si="73"/>
        <v>0</v>
      </c>
      <c r="Q173">
        <f t="shared" si="73"/>
        <v>0</v>
      </c>
      <c r="R173">
        <f t="shared" si="73"/>
        <v>0</v>
      </c>
      <c r="S173">
        <f t="shared" si="66"/>
        <v>0</v>
      </c>
      <c r="AL173" t="s">
        <v>119</v>
      </c>
      <c r="AM173">
        <f>AVERAGE(AM2:AM172)</f>
        <v>8.3104413539193E-16</v>
      </c>
    </row>
    <row r="174" spans="1:41" x14ac:dyDescent="0.4">
      <c r="A174" t="str">
        <f t="shared" si="77"/>
        <v>15--2</v>
      </c>
      <c r="B174">
        <f t="shared" si="77"/>
        <v>0</v>
      </c>
      <c r="C174">
        <f t="shared" si="77"/>
        <v>0</v>
      </c>
      <c r="D174">
        <f t="shared" si="77"/>
        <v>0</v>
      </c>
      <c r="E174">
        <f t="shared" si="75"/>
        <v>0</v>
      </c>
      <c r="F174">
        <f t="shared" si="75"/>
        <v>0</v>
      </c>
      <c r="G174">
        <f t="shared" si="68"/>
        <v>0</v>
      </c>
      <c r="H174">
        <f t="shared" si="69"/>
        <v>0</v>
      </c>
      <c r="I174">
        <f t="shared" si="76"/>
        <v>0</v>
      </c>
      <c r="J174">
        <f t="shared" si="76"/>
        <v>0</v>
      </c>
      <c r="K174">
        <f t="shared" si="76"/>
        <v>0</v>
      </c>
      <c r="L174">
        <f t="shared" si="72"/>
        <v>230</v>
      </c>
      <c r="M174">
        <f t="shared" si="73"/>
        <v>0</v>
      </c>
      <c r="N174">
        <f t="shared" si="73"/>
        <v>0</v>
      </c>
      <c r="O174">
        <f t="shared" si="73"/>
        <v>0</v>
      </c>
      <c r="P174">
        <f t="shared" si="73"/>
        <v>0</v>
      </c>
      <c r="Q174">
        <f t="shared" si="73"/>
        <v>0</v>
      </c>
      <c r="R174">
        <f t="shared" si="73"/>
        <v>0</v>
      </c>
      <c r="S174">
        <f t="shared" si="66"/>
        <v>0</v>
      </c>
      <c r="AL174" t="s">
        <v>247</v>
      </c>
      <c r="AM174">
        <f>_xlfn.STDEV.S(AM2:AM172)</f>
        <v>31.093535722362653</v>
      </c>
    </row>
    <row r="175" spans="1:41" x14ac:dyDescent="0.4">
      <c r="A175" t="str">
        <f t="shared" si="77"/>
        <v>15--3</v>
      </c>
      <c r="B175">
        <f t="shared" si="77"/>
        <v>0</v>
      </c>
      <c r="C175">
        <f t="shared" si="77"/>
        <v>0</v>
      </c>
      <c r="D175">
        <f t="shared" si="77"/>
        <v>0</v>
      </c>
      <c r="E175">
        <f t="shared" si="75"/>
        <v>0</v>
      </c>
      <c r="F175">
        <f t="shared" si="75"/>
        <v>0</v>
      </c>
      <c r="G175">
        <f t="shared" si="68"/>
        <v>0</v>
      </c>
      <c r="H175">
        <f t="shared" si="69"/>
        <v>0</v>
      </c>
      <c r="I175">
        <f t="shared" si="76"/>
        <v>0</v>
      </c>
      <c r="J175">
        <f t="shared" si="76"/>
        <v>0</v>
      </c>
      <c r="K175">
        <f t="shared" si="76"/>
        <v>0</v>
      </c>
      <c r="L175">
        <f t="shared" si="72"/>
        <v>215</v>
      </c>
      <c r="M175">
        <f t="shared" si="73"/>
        <v>0</v>
      </c>
      <c r="N175">
        <f t="shared" si="73"/>
        <v>0</v>
      </c>
      <c r="O175">
        <f t="shared" si="73"/>
        <v>0</v>
      </c>
      <c r="P175">
        <f t="shared" si="73"/>
        <v>0</v>
      </c>
      <c r="Q175">
        <f t="shared" si="73"/>
        <v>0</v>
      </c>
      <c r="R175">
        <f t="shared" si="73"/>
        <v>0</v>
      </c>
      <c r="S175">
        <f t="shared" si="66"/>
        <v>0</v>
      </c>
    </row>
    <row r="176" spans="1:41" x14ac:dyDescent="0.4">
      <c r="A176" t="str">
        <f t="shared" si="77"/>
        <v>15--4</v>
      </c>
      <c r="B176">
        <f t="shared" si="77"/>
        <v>0</v>
      </c>
      <c r="C176">
        <f t="shared" si="77"/>
        <v>0</v>
      </c>
      <c r="D176">
        <f t="shared" si="77"/>
        <v>0</v>
      </c>
      <c r="E176">
        <f t="shared" si="75"/>
        <v>0</v>
      </c>
      <c r="F176">
        <f t="shared" si="75"/>
        <v>0</v>
      </c>
      <c r="G176">
        <f t="shared" si="68"/>
        <v>0</v>
      </c>
      <c r="H176">
        <f t="shared" si="69"/>
        <v>0</v>
      </c>
      <c r="I176">
        <f t="shared" si="76"/>
        <v>0</v>
      </c>
      <c r="J176">
        <f t="shared" si="76"/>
        <v>0</v>
      </c>
      <c r="K176">
        <f t="shared" si="76"/>
        <v>0</v>
      </c>
      <c r="L176">
        <f t="shared" si="72"/>
        <v>205</v>
      </c>
      <c r="M176">
        <f t="shared" si="73"/>
        <v>0</v>
      </c>
      <c r="N176">
        <f t="shared" si="73"/>
        <v>0</v>
      </c>
      <c r="O176">
        <f t="shared" si="73"/>
        <v>0</v>
      </c>
      <c r="P176">
        <f t="shared" si="73"/>
        <v>0</v>
      </c>
      <c r="Q176">
        <f t="shared" si="73"/>
        <v>0</v>
      </c>
      <c r="R176">
        <f t="shared" si="73"/>
        <v>0</v>
      </c>
      <c r="S176">
        <f t="shared" si="66"/>
        <v>0</v>
      </c>
    </row>
    <row r="177" spans="1:19" x14ac:dyDescent="0.4">
      <c r="A177">
        <f t="shared" si="77"/>
        <v>1</v>
      </c>
      <c r="B177">
        <f t="shared" si="77"/>
        <v>-1</v>
      </c>
      <c r="C177">
        <f t="shared" si="77"/>
        <v>-1</v>
      </c>
      <c r="D177">
        <f t="shared" si="77"/>
        <v>-1</v>
      </c>
      <c r="E177">
        <f t="shared" si="75"/>
        <v>1</v>
      </c>
      <c r="F177">
        <f t="shared" si="75"/>
        <v>1</v>
      </c>
      <c r="G177">
        <f t="shared" si="68"/>
        <v>1</v>
      </c>
      <c r="H177">
        <f t="shared" si="69"/>
        <v>-1</v>
      </c>
      <c r="I177">
        <f t="shared" si="76"/>
        <v>1</v>
      </c>
      <c r="J177">
        <f t="shared" si="76"/>
        <v>1</v>
      </c>
      <c r="K177">
        <f t="shared" si="76"/>
        <v>1</v>
      </c>
      <c r="L177">
        <f>M3</f>
        <v>360</v>
      </c>
      <c r="M177">
        <f t="shared" si="73"/>
        <v>-1</v>
      </c>
      <c r="N177">
        <f t="shared" si="73"/>
        <v>-1</v>
      </c>
      <c r="O177">
        <f t="shared" si="73"/>
        <v>-1</v>
      </c>
      <c r="P177">
        <f t="shared" si="73"/>
        <v>1</v>
      </c>
      <c r="Q177">
        <f t="shared" si="73"/>
        <v>1</v>
      </c>
      <c r="R177">
        <f t="shared" si="73"/>
        <v>1</v>
      </c>
      <c r="S177">
        <f t="shared" si="66"/>
        <v>1</v>
      </c>
    </row>
    <row r="178" spans="1:19" x14ac:dyDescent="0.4">
      <c r="A178">
        <f t="shared" si="77"/>
        <v>2</v>
      </c>
      <c r="B178">
        <f t="shared" si="77"/>
        <v>1</v>
      </c>
      <c r="C178">
        <f t="shared" si="77"/>
        <v>-1</v>
      </c>
      <c r="D178">
        <f t="shared" si="77"/>
        <v>-1</v>
      </c>
      <c r="E178">
        <f t="shared" si="75"/>
        <v>-1</v>
      </c>
      <c r="F178">
        <f t="shared" si="75"/>
        <v>1</v>
      </c>
      <c r="G178">
        <f t="shared" si="68"/>
        <v>-1</v>
      </c>
      <c r="H178">
        <f t="shared" si="69"/>
        <v>1</v>
      </c>
      <c r="I178">
        <f t="shared" si="76"/>
        <v>1</v>
      </c>
      <c r="J178">
        <f t="shared" si="76"/>
        <v>1</v>
      </c>
      <c r="K178">
        <f t="shared" si="76"/>
        <v>1</v>
      </c>
      <c r="L178">
        <f t="shared" ref="L178:L195" si="78">M4</f>
        <v>200</v>
      </c>
      <c r="M178">
        <f t="shared" si="73"/>
        <v>1</v>
      </c>
      <c r="N178">
        <f t="shared" si="73"/>
        <v>-1</v>
      </c>
      <c r="O178">
        <f t="shared" si="73"/>
        <v>-1</v>
      </c>
      <c r="P178">
        <f t="shared" si="73"/>
        <v>-1</v>
      </c>
      <c r="Q178">
        <f t="shared" si="73"/>
        <v>1</v>
      </c>
      <c r="R178">
        <f t="shared" si="73"/>
        <v>-1</v>
      </c>
      <c r="S178">
        <f t="shared" si="66"/>
        <v>1</v>
      </c>
    </row>
    <row r="179" spans="1:19" x14ac:dyDescent="0.4">
      <c r="A179">
        <f t="shared" si="77"/>
        <v>3</v>
      </c>
      <c r="B179">
        <f t="shared" si="77"/>
        <v>-1</v>
      </c>
      <c r="C179">
        <f t="shared" si="77"/>
        <v>1</v>
      </c>
      <c r="D179">
        <f t="shared" si="77"/>
        <v>-1</v>
      </c>
      <c r="E179">
        <f t="shared" si="75"/>
        <v>-1</v>
      </c>
      <c r="F179">
        <f t="shared" si="75"/>
        <v>-1</v>
      </c>
      <c r="G179">
        <f t="shared" si="68"/>
        <v>1</v>
      </c>
      <c r="H179">
        <f t="shared" si="69"/>
        <v>1</v>
      </c>
      <c r="I179">
        <f t="shared" si="76"/>
        <v>1</v>
      </c>
      <c r="J179">
        <f t="shared" si="76"/>
        <v>1</v>
      </c>
      <c r="K179">
        <f t="shared" si="76"/>
        <v>1</v>
      </c>
      <c r="L179">
        <f t="shared" si="78"/>
        <v>205</v>
      </c>
      <c r="M179">
        <f t="shared" si="73"/>
        <v>-1</v>
      </c>
      <c r="N179">
        <f t="shared" si="73"/>
        <v>1</v>
      </c>
      <c r="O179">
        <f t="shared" si="73"/>
        <v>-1</v>
      </c>
      <c r="P179">
        <f t="shared" si="73"/>
        <v>-1</v>
      </c>
      <c r="Q179">
        <f t="shared" si="73"/>
        <v>-1</v>
      </c>
      <c r="R179">
        <f t="shared" si="73"/>
        <v>1</v>
      </c>
      <c r="S179">
        <f t="shared" si="66"/>
        <v>1</v>
      </c>
    </row>
    <row r="180" spans="1:19" x14ac:dyDescent="0.4">
      <c r="A180">
        <f t="shared" si="77"/>
        <v>4</v>
      </c>
      <c r="B180">
        <f t="shared" si="77"/>
        <v>1</v>
      </c>
      <c r="C180">
        <f t="shared" si="77"/>
        <v>1</v>
      </c>
      <c r="D180">
        <f t="shared" si="77"/>
        <v>-1</v>
      </c>
      <c r="E180">
        <f t="shared" si="75"/>
        <v>1</v>
      </c>
      <c r="F180">
        <f t="shared" si="75"/>
        <v>-1</v>
      </c>
      <c r="G180">
        <f t="shared" si="68"/>
        <v>-1</v>
      </c>
      <c r="H180">
        <f t="shared" si="69"/>
        <v>-1</v>
      </c>
      <c r="I180">
        <f t="shared" si="76"/>
        <v>1</v>
      </c>
      <c r="J180">
        <f t="shared" si="76"/>
        <v>1</v>
      </c>
      <c r="K180">
        <f t="shared" si="76"/>
        <v>1</v>
      </c>
      <c r="L180">
        <f t="shared" si="78"/>
        <v>200</v>
      </c>
      <c r="M180">
        <f t="shared" si="73"/>
        <v>1</v>
      </c>
      <c r="N180">
        <f t="shared" si="73"/>
        <v>1</v>
      </c>
      <c r="O180">
        <f t="shared" si="73"/>
        <v>-1</v>
      </c>
      <c r="P180">
        <f t="shared" si="73"/>
        <v>1</v>
      </c>
      <c r="Q180">
        <f t="shared" si="73"/>
        <v>-1</v>
      </c>
      <c r="R180">
        <f t="shared" si="73"/>
        <v>-1</v>
      </c>
      <c r="S180">
        <f t="shared" si="66"/>
        <v>1</v>
      </c>
    </row>
    <row r="181" spans="1:19" x14ac:dyDescent="0.4">
      <c r="A181">
        <f t="shared" si="77"/>
        <v>5</v>
      </c>
      <c r="B181">
        <f t="shared" si="77"/>
        <v>-1</v>
      </c>
      <c r="C181">
        <f t="shared" si="77"/>
        <v>-1</v>
      </c>
      <c r="D181">
        <f t="shared" si="77"/>
        <v>1</v>
      </c>
      <c r="E181">
        <f t="shared" si="75"/>
        <v>1</v>
      </c>
      <c r="F181">
        <f t="shared" si="75"/>
        <v>-1</v>
      </c>
      <c r="G181">
        <f t="shared" si="68"/>
        <v>-1</v>
      </c>
      <c r="H181">
        <f t="shared" si="69"/>
        <v>1</v>
      </c>
      <c r="I181">
        <f t="shared" si="76"/>
        <v>1</v>
      </c>
      <c r="J181">
        <f t="shared" si="76"/>
        <v>1</v>
      </c>
      <c r="K181">
        <f t="shared" si="76"/>
        <v>1</v>
      </c>
      <c r="L181">
        <f t="shared" si="78"/>
        <v>385</v>
      </c>
      <c r="M181">
        <f t="shared" si="73"/>
        <v>-1</v>
      </c>
      <c r="N181">
        <f t="shared" si="73"/>
        <v>-1</v>
      </c>
      <c r="O181">
        <f t="shared" si="73"/>
        <v>1</v>
      </c>
      <c r="P181">
        <f t="shared" si="73"/>
        <v>1</v>
      </c>
      <c r="Q181">
        <f t="shared" si="73"/>
        <v>-1</v>
      </c>
      <c r="R181">
        <f t="shared" si="73"/>
        <v>-1</v>
      </c>
      <c r="S181">
        <f t="shared" si="66"/>
        <v>1</v>
      </c>
    </row>
    <row r="182" spans="1:19" x14ac:dyDescent="0.4">
      <c r="A182">
        <f t="shared" si="77"/>
        <v>6</v>
      </c>
      <c r="B182">
        <f t="shared" si="77"/>
        <v>1</v>
      </c>
      <c r="C182">
        <f t="shared" si="77"/>
        <v>-1</v>
      </c>
      <c r="D182">
        <f t="shared" si="77"/>
        <v>1</v>
      </c>
      <c r="E182">
        <f t="shared" si="75"/>
        <v>-1</v>
      </c>
      <c r="F182">
        <f t="shared" si="75"/>
        <v>-1</v>
      </c>
      <c r="G182">
        <f t="shared" si="68"/>
        <v>1</v>
      </c>
      <c r="H182">
        <f t="shared" si="69"/>
        <v>-1</v>
      </c>
      <c r="I182">
        <f t="shared" si="76"/>
        <v>1</v>
      </c>
      <c r="J182">
        <f t="shared" si="76"/>
        <v>1</v>
      </c>
      <c r="K182">
        <f t="shared" si="76"/>
        <v>1</v>
      </c>
      <c r="L182">
        <f t="shared" si="78"/>
        <v>135</v>
      </c>
      <c r="M182">
        <f t="shared" si="73"/>
        <v>1</v>
      </c>
      <c r="N182">
        <f t="shared" si="73"/>
        <v>-1</v>
      </c>
      <c r="O182">
        <f t="shared" si="73"/>
        <v>1</v>
      </c>
      <c r="P182">
        <f t="shared" si="73"/>
        <v>-1</v>
      </c>
      <c r="Q182">
        <f t="shared" si="73"/>
        <v>-1</v>
      </c>
      <c r="R182">
        <f t="shared" si="73"/>
        <v>1</v>
      </c>
      <c r="S182">
        <f t="shared" si="66"/>
        <v>1</v>
      </c>
    </row>
    <row r="183" spans="1:19" x14ac:dyDescent="0.4">
      <c r="A183">
        <f t="shared" si="77"/>
        <v>7</v>
      </c>
      <c r="B183">
        <f t="shared" si="77"/>
        <v>-1</v>
      </c>
      <c r="C183">
        <f t="shared" si="77"/>
        <v>1</v>
      </c>
      <c r="D183">
        <f t="shared" si="77"/>
        <v>1</v>
      </c>
      <c r="E183">
        <f t="shared" si="75"/>
        <v>-1</v>
      </c>
      <c r="F183">
        <f t="shared" si="75"/>
        <v>1</v>
      </c>
      <c r="G183">
        <f t="shared" si="68"/>
        <v>-1</v>
      </c>
      <c r="H183">
        <f t="shared" si="69"/>
        <v>-1</v>
      </c>
      <c r="I183">
        <f t="shared" si="76"/>
        <v>1</v>
      </c>
      <c r="J183">
        <f t="shared" si="76"/>
        <v>1</v>
      </c>
      <c r="K183">
        <f t="shared" si="76"/>
        <v>1</v>
      </c>
      <c r="L183">
        <f t="shared" si="78"/>
        <v>275</v>
      </c>
      <c r="M183">
        <f t="shared" si="73"/>
        <v>-1</v>
      </c>
      <c r="N183">
        <f t="shared" si="73"/>
        <v>1</v>
      </c>
      <c r="O183">
        <f t="shared" si="73"/>
        <v>1</v>
      </c>
      <c r="P183">
        <f t="shared" si="73"/>
        <v>-1</v>
      </c>
      <c r="Q183">
        <f t="shared" si="73"/>
        <v>1</v>
      </c>
      <c r="R183">
        <f t="shared" si="73"/>
        <v>-1</v>
      </c>
      <c r="S183">
        <f t="shared" si="66"/>
        <v>1</v>
      </c>
    </row>
    <row r="184" spans="1:19" x14ac:dyDescent="0.4">
      <c r="A184">
        <f t="shared" si="77"/>
        <v>8</v>
      </c>
      <c r="B184">
        <f t="shared" si="77"/>
        <v>1</v>
      </c>
      <c r="C184">
        <f t="shared" si="77"/>
        <v>1</v>
      </c>
      <c r="D184">
        <f t="shared" si="77"/>
        <v>1</v>
      </c>
      <c r="E184">
        <f t="shared" si="75"/>
        <v>1</v>
      </c>
      <c r="F184">
        <f t="shared" si="75"/>
        <v>1</v>
      </c>
      <c r="G184">
        <f t="shared" si="68"/>
        <v>1</v>
      </c>
      <c r="H184">
        <f t="shared" si="69"/>
        <v>1</v>
      </c>
      <c r="I184">
        <f t="shared" si="76"/>
        <v>1</v>
      </c>
      <c r="J184">
        <f t="shared" si="76"/>
        <v>1</v>
      </c>
      <c r="K184">
        <f t="shared" si="76"/>
        <v>1</v>
      </c>
      <c r="L184">
        <f t="shared" si="78"/>
        <v>205</v>
      </c>
      <c r="M184">
        <f t="shared" si="73"/>
        <v>1</v>
      </c>
      <c r="N184">
        <f t="shared" si="73"/>
        <v>1</v>
      </c>
      <c r="O184">
        <f t="shared" si="73"/>
        <v>1</v>
      </c>
      <c r="P184">
        <f t="shared" si="73"/>
        <v>1</v>
      </c>
      <c r="Q184">
        <f t="shared" si="73"/>
        <v>1</v>
      </c>
      <c r="R184">
        <f t="shared" si="73"/>
        <v>1</v>
      </c>
      <c r="S184">
        <f t="shared" si="66"/>
        <v>1</v>
      </c>
    </row>
    <row r="185" spans="1:19" x14ac:dyDescent="0.4">
      <c r="A185">
        <f t="shared" si="77"/>
        <v>9</v>
      </c>
      <c r="B185">
        <f t="shared" si="77"/>
        <v>-1.6819999999999999</v>
      </c>
      <c r="C185">
        <f t="shared" si="77"/>
        <v>0</v>
      </c>
      <c r="D185">
        <f t="shared" si="77"/>
        <v>0</v>
      </c>
      <c r="E185">
        <f t="shared" si="75"/>
        <v>0</v>
      </c>
      <c r="F185">
        <f t="shared" si="75"/>
        <v>0</v>
      </c>
      <c r="G185">
        <f t="shared" si="68"/>
        <v>0</v>
      </c>
      <c r="H185">
        <f t="shared" si="69"/>
        <v>0</v>
      </c>
      <c r="I185">
        <f t="shared" si="76"/>
        <v>2.8291239999999998</v>
      </c>
      <c r="J185">
        <f t="shared" si="76"/>
        <v>0</v>
      </c>
      <c r="K185">
        <f t="shared" si="76"/>
        <v>0</v>
      </c>
      <c r="L185">
        <f t="shared" si="78"/>
        <v>175</v>
      </c>
      <c r="M185">
        <f t="shared" si="73"/>
        <v>-1.6819999999999999</v>
      </c>
      <c r="N185">
        <f t="shared" si="73"/>
        <v>0</v>
      </c>
      <c r="O185">
        <f t="shared" si="73"/>
        <v>0</v>
      </c>
      <c r="P185">
        <f t="shared" si="73"/>
        <v>0</v>
      </c>
      <c r="Q185">
        <f t="shared" si="73"/>
        <v>0</v>
      </c>
      <c r="R185">
        <f t="shared" si="73"/>
        <v>0</v>
      </c>
      <c r="S185">
        <f t="shared" si="66"/>
        <v>2.8291239999999998</v>
      </c>
    </row>
    <row r="186" spans="1:19" x14ac:dyDescent="0.4">
      <c r="A186">
        <f t="shared" si="77"/>
        <v>10</v>
      </c>
      <c r="B186">
        <f t="shared" si="77"/>
        <v>1.6819999999999999</v>
      </c>
      <c r="C186">
        <f t="shared" si="77"/>
        <v>0</v>
      </c>
      <c r="D186">
        <f t="shared" si="77"/>
        <v>0</v>
      </c>
      <c r="E186">
        <f t="shared" si="75"/>
        <v>0</v>
      </c>
      <c r="F186">
        <f t="shared" si="75"/>
        <v>0</v>
      </c>
      <c r="G186">
        <f t="shared" si="68"/>
        <v>0</v>
      </c>
      <c r="H186">
        <f t="shared" si="69"/>
        <v>0</v>
      </c>
      <c r="I186">
        <f t="shared" si="76"/>
        <v>2.8291239999999998</v>
      </c>
      <c r="J186">
        <f t="shared" si="76"/>
        <v>0</v>
      </c>
      <c r="K186">
        <f t="shared" si="76"/>
        <v>0</v>
      </c>
      <c r="L186">
        <f t="shared" si="78"/>
        <v>170</v>
      </c>
      <c r="M186">
        <f t="shared" si="73"/>
        <v>1.6819999999999999</v>
      </c>
      <c r="N186">
        <f t="shared" si="73"/>
        <v>0</v>
      </c>
      <c r="O186">
        <f t="shared" si="73"/>
        <v>0</v>
      </c>
      <c r="P186">
        <f t="shared" si="73"/>
        <v>0</v>
      </c>
      <c r="Q186">
        <f t="shared" si="73"/>
        <v>0</v>
      </c>
      <c r="R186">
        <f t="shared" si="73"/>
        <v>0</v>
      </c>
      <c r="S186">
        <f t="shared" si="66"/>
        <v>2.8291239999999998</v>
      </c>
    </row>
    <row r="187" spans="1:19" x14ac:dyDescent="0.4">
      <c r="A187">
        <f t="shared" si="77"/>
        <v>11</v>
      </c>
      <c r="B187">
        <f t="shared" si="77"/>
        <v>0</v>
      </c>
      <c r="C187">
        <f t="shared" si="77"/>
        <v>-1.6819999999999999</v>
      </c>
      <c r="D187">
        <f t="shared" si="77"/>
        <v>0</v>
      </c>
      <c r="E187">
        <f t="shared" si="75"/>
        <v>0</v>
      </c>
      <c r="F187">
        <f t="shared" si="75"/>
        <v>0</v>
      </c>
      <c r="G187">
        <f t="shared" si="68"/>
        <v>0</v>
      </c>
      <c r="H187">
        <f t="shared" si="69"/>
        <v>0</v>
      </c>
      <c r="I187">
        <f t="shared" si="76"/>
        <v>0</v>
      </c>
      <c r="J187">
        <f t="shared" si="76"/>
        <v>2.8291239999999998</v>
      </c>
      <c r="K187">
        <f t="shared" si="76"/>
        <v>0</v>
      </c>
      <c r="L187">
        <f t="shared" si="78"/>
        <v>205</v>
      </c>
      <c r="M187">
        <f t="shared" si="73"/>
        <v>0</v>
      </c>
      <c r="N187">
        <f t="shared" si="73"/>
        <v>-1.6819999999999999</v>
      </c>
      <c r="O187">
        <f t="shared" si="73"/>
        <v>0</v>
      </c>
      <c r="P187">
        <f t="shared" si="73"/>
        <v>0</v>
      </c>
      <c r="Q187">
        <f t="shared" si="73"/>
        <v>0</v>
      </c>
      <c r="R187">
        <f t="shared" si="73"/>
        <v>0</v>
      </c>
      <c r="S187">
        <f t="shared" si="66"/>
        <v>0</v>
      </c>
    </row>
    <row r="188" spans="1:19" x14ac:dyDescent="0.4">
      <c r="A188">
        <f t="shared" si="77"/>
        <v>12</v>
      </c>
      <c r="B188">
        <f t="shared" si="77"/>
        <v>0</v>
      </c>
      <c r="C188">
        <f t="shared" si="77"/>
        <v>1.6819999999999999</v>
      </c>
      <c r="D188">
        <f t="shared" si="77"/>
        <v>0</v>
      </c>
      <c r="E188">
        <f t="shared" si="75"/>
        <v>0</v>
      </c>
      <c r="F188">
        <f t="shared" si="75"/>
        <v>0</v>
      </c>
      <c r="G188">
        <f t="shared" si="68"/>
        <v>0</v>
      </c>
      <c r="H188">
        <f t="shared" si="69"/>
        <v>0</v>
      </c>
      <c r="I188">
        <f t="shared" si="76"/>
        <v>0</v>
      </c>
      <c r="J188">
        <f t="shared" si="76"/>
        <v>2.8291239999999998</v>
      </c>
      <c r="K188">
        <f t="shared" si="76"/>
        <v>0</v>
      </c>
      <c r="L188">
        <f t="shared" si="78"/>
        <v>220</v>
      </c>
      <c r="M188">
        <f t="shared" si="73"/>
        <v>0</v>
      </c>
      <c r="N188">
        <f t="shared" si="73"/>
        <v>1.6819999999999999</v>
      </c>
      <c r="O188">
        <f t="shared" si="73"/>
        <v>0</v>
      </c>
      <c r="P188">
        <f t="shared" si="73"/>
        <v>0</v>
      </c>
      <c r="Q188">
        <f t="shared" si="73"/>
        <v>0</v>
      </c>
      <c r="R188">
        <f t="shared" si="73"/>
        <v>0</v>
      </c>
      <c r="S188">
        <f t="shared" si="66"/>
        <v>0</v>
      </c>
    </row>
    <row r="189" spans="1:19" x14ac:dyDescent="0.4">
      <c r="A189">
        <f t="shared" ref="A189:D195" si="79">A170</f>
        <v>13</v>
      </c>
      <c r="B189">
        <f t="shared" si="79"/>
        <v>0</v>
      </c>
      <c r="C189">
        <f t="shared" si="79"/>
        <v>0</v>
      </c>
      <c r="D189">
        <f t="shared" si="79"/>
        <v>-1.6819999999999999</v>
      </c>
      <c r="E189">
        <f t="shared" si="75"/>
        <v>0</v>
      </c>
      <c r="F189">
        <f t="shared" si="75"/>
        <v>0</v>
      </c>
      <c r="G189">
        <f t="shared" si="68"/>
        <v>0</v>
      </c>
      <c r="H189">
        <f t="shared" si="69"/>
        <v>0</v>
      </c>
      <c r="I189">
        <f t="shared" si="76"/>
        <v>0</v>
      </c>
      <c r="J189">
        <f t="shared" si="76"/>
        <v>0</v>
      </c>
      <c r="K189">
        <f t="shared" si="76"/>
        <v>2.8291239999999998</v>
      </c>
      <c r="L189">
        <f t="shared" si="78"/>
        <v>170</v>
      </c>
      <c r="M189">
        <f t="shared" si="73"/>
        <v>0</v>
      </c>
      <c r="N189">
        <f t="shared" si="73"/>
        <v>0</v>
      </c>
      <c r="O189">
        <f t="shared" si="73"/>
        <v>-1.6819999999999999</v>
      </c>
      <c r="P189">
        <f t="shared" si="73"/>
        <v>0</v>
      </c>
      <c r="Q189">
        <f t="shared" si="73"/>
        <v>0</v>
      </c>
      <c r="R189">
        <f t="shared" si="73"/>
        <v>0</v>
      </c>
      <c r="S189">
        <f t="shared" si="66"/>
        <v>0</v>
      </c>
    </row>
    <row r="190" spans="1:19" x14ac:dyDescent="0.4">
      <c r="A190">
        <f t="shared" si="79"/>
        <v>14</v>
      </c>
      <c r="B190">
        <f t="shared" si="79"/>
        <v>0</v>
      </c>
      <c r="C190">
        <f t="shared" si="79"/>
        <v>0</v>
      </c>
      <c r="D190">
        <f t="shared" si="79"/>
        <v>1.6819999999999999</v>
      </c>
      <c r="E190">
        <f t="shared" si="75"/>
        <v>0</v>
      </c>
      <c r="F190">
        <f t="shared" si="75"/>
        <v>0</v>
      </c>
      <c r="G190">
        <f t="shared" si="68"/>
        <v>0</v>
      </c>
      <c r="H190">
        <f t="shared" si="69"/>
        <v>0</v>
      </c>
      <c r="I190">
        <f t="shared" si="76"/>
        <v>0</v>
      </c>
      <c r="J190">
        <f t="shared" si="76"/>
        <v>0</v>
      </c>
      <c r="K190">
        <f t="shared" si="76"/>
        <v>2.8291239999999998</v>
      </c>
      <c r="L190">
        <f t="shared" si="78"/>
        <v>240</v>
      </c>
      <c r="M190">
        <f t="shared" si="73"/>
        <v>0</v>
      </c>
      <c r="N190">
        <f t="shared" si="73"/>
        <v>0</v>
      </c>
      <c r="O190">
        <f t="shared" si="73"/>
        <v>1.6819999999999999</v>
      </c>
      <c r="P190">
        <f t="shared" si="73"/>
        <v>0</v>
      </c>
      <c r="Q190">
        <f t="shared" si="73"/>
        <v>0</v>
      </c>
      <c r="R190">
        <f t="shared" si="73"/>
        <v>0</v>
      </c>
      <c r="S190">
        <f t="shared" si="66"/>
        <v>0</v>
      </c>
    </row>
    <row r="191" spans="1:19" x14ac:dyDescent="0.4">
      <c r="A191">
        <f t="shared" si="79"/>
        <v>15</v>
      </c>
      <c r="B191">
        <f t="shared" si="79"/>
        <v>0</v>
      </c>
      <c r="C191">
        <f t="shared" si="79"/>
        <v>0</v>
      </c>
      <c r="D191">
        <f t="shared" si="79"/>
        <v>0</v>
      </c>
      <c r="E191">
        <f t="shared" si="75"/>
        <v>0</v>
      </c>
      <c r="F191">
        <f t="shared" si="75"/>
        <v>0</v>
      </c>
      <c r="G191">
        <f t="shared" si="68"/>
        <v>0</v>
      </c>
      <c r="H191">
        <f t="shared" si="69"/>
        <v>0</v>
      </c>
      <c r="I191">
        <f t="shared" si="76"/>
        <v>0</v>
      </c>
      <c r="J191">
        <f t="shared" si="76"/>
        <v>0</v>
      </c>
      <c r="K191">
        <f t="shared" si="76"/>
        <v>0</v>
      </c>
      <c r="L191">
        <f t="shared" si="78"/>
        <v>220</v>
      </c>
      <c r="M191">
        <f t="shared" si="73"/>
        <v>0</v>
      </c>
      <c r="N191">
        <f t="shared" si="73"/>
        <v>0</v>
      </c>
      <c r="O191">
        <f t="shared" si="73"/>
        <v>0</v>
      </c>
      <c r="P191">
        <f t="shared" si="73"/>
        <v>0</v>
      </c>
      <c r="Q191">
        <f t="shared" si="73"/>
        <v>0</v>
      </c>
      <c r="R191">
        <f t="shared" si="73"/>
        <v>0</v>
      </c>
      <c r="S191">
        <f t="shared" si="66"/>
        <v>0</v>
      </c>
    </row>
    <row r="192" spans="1:19" x14ac:dyDescent="0.4">
      <c r="A192" t="str">
        <f t="shared" si="79"/>
        <v>15--1</v>
      </c>
      <c r="B192">
        <f t="shared" si="79"/>
        <v>0</v>
      </c>
      <c r="C192">
        <f t="shared" si="79"/>
        <v>0</v>
      </c>
      <c r="D192">
        <f t="shared" si="79"/>
        <v>0</v>
      </c>
      <c r="E192">
        <f t="shared" si="75"/>
        <v>0</v>
      </c>
      <c r="F192">
        <f t="shared" si="75"/>
        <v>0</v>
      </c>
      <c r="G192">
        <f t="shared" si="68"/>
        <v>0</v>
      </c>
      <c r="H192">
        <f t="shared" si="69"/>
        <v>0</v>
      </c>
      <c r="I192">
        <f t="shared" si="76"/>
        <v>0</v>
      </c>
      <c r="J192">
        <f t="shared" si="76"/>
        <v>0</v>
      </c>
      <c r="K192">
        <f t="shared" si="76"/>
        <v>0</v>
      </c>
      <c r="L192">
        <f t="shared" si="78"/>
        <v>245</v>
      </c>
      <c r="M192">
        <f t="shared" si="73"/>
        <v>0</v>
      </c>
      <c r="N192">
        <f t="shared" si="73"/>
        <v>0</v>
      </c>
      <c r="O192">
        <f t="shared" si="73"/>
        <v>0</v>
      </c>
      <c r="P192">
        <f t="shared" si="73"/>
        <v>0</v>
      </c>
      <c r="Q192">
        <f t="shared" si="73"/>
        <v>0</v>
      </c>
      <c r="R192">
        <f t="shared" si="73"/>
        <v>0</v>
      </c>
      <c r="S192">
        <f t="shared" si="66"/>
        <v>0</v>
      </c>
    </row>
    <row r="193" spans="1:19" x14ac:dyDescent="0.4">
      <c r="A193" t="str">
        <f t="shared" si="79"/>
        <v>15--2</v>
      </c>
      <c r="B193">
        <f t="shared" si="79"/>
        <v>0</v>
      </c>
      <c r="C193">
        <f t="shared" si="79"/>
        <v>0</v>
      </c>
      <c r="D193">
        <f t="shared" si="79"/>
        <v>0</v>
      </c>
      <c r="E193">
        <f t="shared" si="75"/>
        <v>0</v>
      </c>
      <c r="F193">
        <f t="shared" si="75"/>
        <v>0</v>
      </c>
      <c r="G193">
        <f t="shared" si="68"/>
        <v>0</v>
      </c>
      <c r="H193">
        <f t="shared" si="69"/>
        <v>0</v>
      </c>
      <c r="I193">
        <f t="shared" si="76"/>
        <v>0</v>
      </c>
      <c r="J193">
        <f t="shared" si="76"/>
        <v>0</v>
      </c>
      <c r="K193">
        <f t="shared" si="76"/>
        <v>0</v>
      </c>
      <c r="L193">
        <f t="shared" si="78"/>
        <v>220</v>
      </c>
      <c r="M193">
        <f t="shared" si="73"/>
        <v>0</v>
      </c>
      <c r="N193">
        <f t="shared" si="73"/>
        <v>0</v>
      </c>
      <c r="O193">
        <f t="shared" si="73"/>
        <v>0</v>
      </c>
      <c r="P193">
        <f t="shared" si="73"/>
        <v>0</v>
      </c>
      <c r="Q193">
        <f t="shared" si="73"/>
        <v>0</v>
      </c>
      <c r="R193">
        <f t="shared" si="73"/>
        <v>0</v>
      </c>
      <c r="S193">
        <f t="shared" si="66"/>
        <v>0</v>
      </c>
    </row>
    <row r="194" spans="1:19" x14ac:dyDescent="0.4">
      <c r="A194" t="str">
        <f t="shared" si="79"/>
        <v>15--3</v>
      </c>
      <c r="B194">
        <f t="shared" si="79"/>
        <v>0</v>
      </c>
      <c r="C194">
        <f t="shared" si="79"/>
        <v>0</v>
      </c>
      <c r="D194">
        <f t="shared" si="79"/>
        <v>0</v>
      </c>
      <c r="E194">
        <f t="shared" si="75"/>
        <v>0</v>
      </c>
      <c r="F194">
        <f t="shared" si="75"/>
        <v>0</v>
      </c>
      <c r="G194">
        <f t="shared" si="68"/>
        <v>0</v>
      </c>
      <c r="H194">
        <f t="shared" si="69"/>
        <v>0</v>
      </c>
      <c r="I194">
        <f t="shared" si="76"/>
        <v>0</v>
      </c>
      <c r="J194">
        <f t="shared" si="76"/>
        <v>0</v>
      </c>
      <c r="K194">
        <f t="shared" si="76"/>
        <v>0</v>
      </c>
      <c r="L194">
        <f t="shared" si="78"/>
        <v>200</v>
      </c>
      <c r="M194">
        <f t="shared" si="73"/>
        <v>0</v>
      </c>
      <c r="N194">
        <f t="shared" si="73"/>
        <v>0</v>
      </c>
      <c r="O194">
        <f t="shared" si="73"/>
        <v>0</v>
      </c>
      <c r="P194">
        <f t="shared" si="73"/>
        <v>0</v>
      </c>
      <c r="Q194">
        <f t="shared" si="73"/>
        <v>0</v>
      </c>
      <c r="R194">
        <f t="shared" si="73"/>
        <v>0</v>
      </c>
      <c r="S194">
        <f t="shared" si="66"/>
        <v>0</v>
      </c>
    </row>
    <row r="195" spans="1:19" x14ac:dyDescent="0.4">
      <c r="A195" t="str">
        <f t="shared" si="79"/>
        <v>15--4</v>
      </c>
      <c r="B195">
        <f t="shared" si="79"/>
        <v>0</v>
      </c>
      <c r="C195">
        <f t="shared" si="79"/>
        <v>0</v>
      </c>
      <c r="D195">
        <f t="shared" si="79"/>
        <v>0</v>
      </c>
      <c r="E195">
        <f t="shared" si="75"/>
        <v>0</v>
      </c>
      <c r="F195">
        <f t="shared" si="75"/>
        <v>0</v>
      </c>
      <c r="G195">
        <f t="shared" si="68"/>
        <v>0</v>
      </c>
      <c r="H195">
        <f t="shared" si="69"/>
        <v>0</v>
      </c>
      <c r="I195">
        <f t="shared" si="76"/>
        <v>0</v>
      </c>
      <c r="J195">
        <f t="shared" si="76"/>
        <v>0</v>
      </c>
      <c r="K195">
        <f t="shared" si="76"/>
        <v>0</v>
      </c>
      <c r="L195">
        <f t="shared" si="78"/>
        <v>210</v>
      </c>
      <c r="M195">
        <f t="shared" si="73"/>
        <v>0</v>
      </c>
      <c r="N195">
        <f t="shared" si="73"/>
        <v>0</v>
      </c>
      <c r="O195">
        <f t="shared" si="73"/>
        <v>0</v>
      </c>
      <c r="P195">
        <f t="shared" si="73"/>
        <v>0</v>
      </c>
      <c r="Q195">
        <f t="shared" si="73"/>
        <v>0</v>
      </c>
      <c r="R195">
        <f t="shared" si="73"/>
        <v>0</v>
      </c>
      <c r="S195">
        <f t="shared" si="66"/>
        <v>0</v>
      </c>
    </row>
  </sheetData>
  <mergeCells count="5">
    <mergeCell ref="E1:G1"/>
    <mergeCell ref="H1:J1"/>
    <mergeCell ref="K1:M1"/>
    <mergeCell ref="AV3:AY3"/>
    <mergeCell ref="AV10:AW10"/>
  </mergeCells>
  <phoneticPr fontId="1" type="noConversion"/>
  <conditionalFormatting sqref="Y17:Y27">
    <cfRule type="cellIs" dxfId="3" priority="4" operator="lessThan">
      <formula>0.05</formula>
    </cfRule>
  </conditionalFormatting>
  <conditionalFormatting sqref="Y45:Y52">
    <cfRule type="cellIs" dxfId="2" priority="3" operator="lessThan">
      <formula>0.05</formula>
    </cfRule>
  </conditionalFormatting>
  <conditionalFormatting sqref="AW12">
    <cfRule type="containsText" dxfId="1" priority="2" operator="containsText" text="higher">
      <formula>NOT(ISERROR(SEARCH("higher",AW12)))</formula>
    </cfRule>
  </conditionalFormatting>
  <conditionalFormatting sqref="AM2:AM17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FE-27A7-4966-B2CB-15BB4886B62F}">
  <dimension ref="A1:AD59"/>
  <sheetViews>
    <sheetView topLeftCell="K22" zoomScale="85" zoomScaleNormal="85" workbookViewId="0">
      <selection activeCell="AB12" sqref="AB12"/>
    </sheetView>
  </sheetViews>
  <sheetFormatPr defaultRowHeight="17" x14ac:dyDescent="0.4"/>
  <cols>
    <col min="27" max="27" width="17.453125" bestFit="1" customWidth="1"/>
    <col min="28" max="28" width="12.453125" bestFit="1" customWidth="1"/>
    <col min="29" max="29" width="11" bestFit="1" customWidth="1"/>
    <col min="30" max="30" width="12.453125" bestFit="1" customWidth="1"/>
  </cols>
  <sheetData>
    <row r="1" spans="1:30" x14ac:dyDescent="0.4">
      <c r="E1" s="2" t="s">
        <v>207</v>
      </c>
      <c r="F1" s="2"/>
      <c r="G1" s="2"/>
      <c r="H1" s="2" t="s">
        <v>122</v>
      </c>
      <c r="I1" s="2"/>
      <c r="J1" s="2"/>
      <c r="K1" s="2" t="s">
        <v>123</v>
      </c>
      <c r="L1" s="2"/>
      <c r="M1" s="2"/>
      <c r="P1" t="s">
        <v>208</v>
      </c>
      <c r="AA1" s="78" t="s">
        <v>194</v>
      </c>
      <c r="AB1" s="16"/>
      <c r="AC1" s="16"/>
      <c r="AD1" s="18"/>
    </row>
    <row r="2" spans="1:30" ht="17.5" thickBot="1" x14ac:dyDescent="0.45">
      <c r="A2" t="s">
        <v>3</v>
      </c>
      <c r="B2" t="s">
        <v>4</v>
      </c>
      <c r="C2" t="s">
        <v>5</v>
      </c>
      <c r="D2" t="s">
        <v>6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16</v>
      </c>
      <c r="K2" t="s">
        <v>14</v>
      </c>
      <c r="L2" t="s">
        <v>15</v>
      </c>
      <c r="M2" t="s">
        <v>16</v>
      </c>
      <c r="N2" t="s">
        <v>201</v>
      </c>
      <c r="AA2" s="25"/>
      <c r="AB2" t="s">
        <v>18</v>
      </c>
      <c r="AC2" t="s">
        <v>19</v>
      </c>
      <c r="AD2" s="20" t="s">
        <v>20</v>
      </c>
    </row>
    <row r="3" spans="1:30" x14ac:dyDescent="0.4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20" cm="1">
        <f t="array" ref="N3">-10*LOG10(1/9*SUM((1/(E3:M3))^2))</f>
        <v>49.157749372692273</v>
      </c>
      <c r="P3" s="82" t="s">
        <v>214</v>
      </c>
      <c r="Q3" s="82"/>
      <c r="AA3" s="25" t="s">
        <v>195</v>
      </c>
      <c r="AB3">
        <v>290</v>
      </c>
      <c r="AC3">
        <v>265</v>
      </c>
      <c r="AD3" s="20">
        <v>310</v>
      </c>
    </row>
    <row r="4" spans="1:30" x14ac:dyDescent="0.4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20" cm="1">
        <f t="array" ref="N4">-10*LOG10(1/9*SUM((1/(E4:M4))^2))</f>
        <v>45.37337831854871</v>
      </c>
      <c r="P4" t="s">
        <v>215</v>
      </c>
      <c r="Q4">
        <v>0.85227280067049493</v>
      </c>
      <c r="AA4" s="25" t="s">
        <v>196</v>
      </c>
      <c r="AB4">
        <v>260</v>
      </c>
      <c r="AC4">
        <v>275</v>
      </c>
      <c r="AD4" s="20">
        <v>270</v>
      </c>
    </row>
    <row r="5" spans="1:30" x14ac:dyDescent="0.4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20" cm="1">
        <f t="array" ref="N5">-10*LOG10(1/9*SUM((1/(E5:M5))^2))</f>
        <v>44.967222461522169</v>
      </c>
      <c r="P5" t="s">
        <v>216</v>
      </c>
      <c r="Q5">
        <v>0.72636892676272913</v>
      </c>
      <c r="AA5" s="25" t="s">
        <v>197</v>
      </c>
      <c r="AB5">
        <v>300</v>
      </c>
      <c r="AC5">
        <v>295</v>
      </c>
      <c r="AD5" s="20">
        <v>280</v>
      </c>
    </row>
    <row r="6" spans="1:30" ht="17.5" thickBot="1" x14ac:dyDescent="0.45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20" cm="1">
        <f t="array" ref="N6">-10*LOG10(1/9*SUM((1/(E6:M6))^2))</f>
        <v>44.624732599887565</v>
      </c>
      <c r="P6" t="s">
        <v>217</v>
      </c>
      <c r="Q6">
        <v>0.38433008521614065</v>
      </c>
      <c r="AA6" s="79" t="s">
        <v>119</v>
      </c>
      <c r="AB6" s="43">
        <f>AVERAGE(AB3:AD5)</f>
        <v>282.77777777777777</v>
      </c>
      <c r="AC6" s="43" t="s">
        <v>201</v>
      </c>
      <c r="AD6" s="80" cm="1">
        <f t="array" ref="AD6">-10*LOG10(1/9*SUM(1/(AB3:AD5)^2))</f>
        <v>48.987609621201187</v>
      </c>
    </row>
    <row r="7" spans="1:30" x14ac:dyDescent="0.4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20" cm="1">
        <f t="array" ref="N7">-10*LOG10(1/9*SUM((1/(E7:M7))^2))</f>
        <v>49.216382573157517</v>
      </c>
      <c r="P7" t="s">
        <v>218</v>
      </c>
      <c r="Q7">
        <v>1.1359351799590673</v>
      </c>
    </row>
    <row r="8" spans="1:30" ht="17.5" thickBot="1" x14ac:dyDescent="0.45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20" cm="1">
        <f t="array" ref="N8">-10*LOG10(1/9*SUM((1/(E8:M8))^2))</f>
        <v>43.574886027993323</v>
      </c>
      <c r="P8" s="27" t="s">
        <v>219</v>
      </c>
      <c r="Q8" s="27">
        <v>19</v>
      </c>
    </row>
    <row r="9" spans="1:30" x14ac:dyDescent="0.4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20" cm="1">
        <f t="array" ref="N9">-10*LOG10(1/9*SUM((1/(E9:M9))^2))</f>
        <v>46.870002521783093</v>
      </c>
    </row>
    <row r="10" spans="1:30" ht="17.5" thickBot="1" x14ac:dyDescent="0.45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20" cm="1">
        <f t="array" ref="N10">-10*LOG10(1/9*SUM((1/(E10:M10))^2))</f>
        <v>45.858507375207637</v>
      </c>
      <c r="P10" t="s">
        <v>220</v>
      </c>
    </row>
    <row r="11" spans="1:30" x14ac:dyDescent="0.4">
      <c r="A11">
        <v>9</v>
      </c>
      <c r="B11">
        <v>-1.6819999999999999</v>
      </c>
      <c r="C11">
        <v>0</v>
      </c>
      <c r="D11">
        <v>0</v>
      </c>
      <c r="E11">
        <v>210</v>
      </c>
      <c r="F11">
        <v>220</v>
      </c>
      <c r="G11">
        <v>215</v>
      </c>
      <c r="H11">
        <v>145</v>
      </c>
      <c r="I11">
        <v>160</v>
      </c>
      <c r="J11">
        <v>150</v>
      </c>
      <c r="K11">
        <v>165</v>
      </c>
      <c r="L11">
        <v>175</v>
      </c>
      <c r="M11">
        <v>175</v>
      </c>
      <c r="N11" s="20" cm="1">
        <f t="array" ref="N11">-10*LOG10(1/9*SUM((1/(E11:M11))^2))</f>
        <v>44.799145561382723</v>
      </c>
      <c r="P11" s="83"/>
      <c r="Q11" s="83" t="s">
        <v>221</v>
      </c>
      <c r="R11" s="83" t="s">
        <v>222</v>
      </c>
      <c r="S11" s="83" t="s">
        <v>223</v>
      </c>
      <c r="T11" s="83" t="s">
        <v>224</v>
      </c>
      <c r="U11" s="83" t="s">
        <v>225</v>
      </c>
      <c r="AA11" s="2" t="s">
        <v>248</v>
      </c>
      <c r="AB11" s="2"/>
    </row>
    <row r="12" spans="1:30" x14ac:dyDescent="0.4">
      <c r="A12">
        <v>10</v>
      </c>
      <c r="B12">
        <v>1.6819999999999999</v>
      </c>
      <c r="C12">
        <v>0</v>
      </c>
      <c r="D12">
        <v>0</v>
      </c>
      <c r="E12">
        <v>195</v>
      </c>
      <c r="F12">
        <v>205</v>
      </c>
      <c r="G12">
        <v>215</v>
      </c>
      <c r="H12">
        <v>170</v>
      </c>
      <c r="I12">
        <v>190</v>
      </c>
      <c r="J12">
        <v>165</v>
      </c>
      <c r="K12">
        <v>155</v>
      </c>
      <c r="L12">
        <v>165</v>
      </c>
      <c r="M12">
        <v>170</v>
      </c>
      <c r="N12" s="20" cm="1">
        <f t="array" ref="N12">-10*LOG10(1/9*SUM((1/(E12:M12))^2))</f>
        <v>45.013566192410856</v>
      </c>
      <c r="P12" t="s">
        <v>226</v>
      </c>
      <c r="Q12">
        <v>10</v>
      </c>
      <c r="R12">
        <v>27.402420735337756</v>
      </c>
      <c r="S12">
        <v>2.7402420735337758</v>
      </c>
      <c r="T12">
        <v>2.1236445646883988</v>
      </c>
      <c r="U12">
        <v>0.14906372357699071</v>
      </c>
      <c r="AA12">
        <f>(AD6-S51)^2</f>
        <v>0.89570189554520585</v>
      </c>
      <c r="AB12" t="str">
        <f>IF(AA12&lt;S13,"lower","higher")</f>
        <v>lower</v>
      </c>
    </row>
    <row r="13" spans="1:30" x14ac:dyDescent="0.4">
      <c r="A13">
        <v>11</v>
      </c>
      <c r="B13">
        <v>0</v>
      </c>
      <c r="C13">
        <v>-1.6819999999999999</v>
      </c>
      <c r="D13">
        <v>0</v>
      </c>
      <c r="E13">
        <v>205</v>
      </c>
      <c r="F13">
        <v>185</v>
      </c>
      <c r="G13">
        <v>180</v>
      </c>
      <c r="H13">
        <v>175</v>
      </c>
      <c r="I13">
        <v>185</v>
      </c>
      <c r="J13">
        <v>225</v>
      </c>
      <c r="K13">
        <v>225</v>
      </c>
      <c r="L13">
        <v>180</v>
      </c>
      <c r="M13">
        <v>205</v>
      </c>
      <c r="N13" s="20" cm="1">
        <f t="array" ref="N13">-10*LOG10(1/9*SUM((1/(E13:M13))^2))</f>
        <v>45.7418481049448</v>
      </c>
      <c r="P13" t="s">
        <v>227</v>
      </c>
      <c r="Q13">
        <v>8</v>
      </c>
      <c r="R13">
        <v>10.322789864549108</v>
      </c>
      <c r="S13">
        <v>1.2903487330686385</v>
      </c>
    </row>
    <row r="14" spans="1:30" ht="17.5" thickBot="1" x14ac:dyDescent="0.45">
      <c r="A14">
        <v>12</v>
      </c>
      <c r="B14">
        <v>0</v>
      </c>
      <c r="C14">
        <v>1.6819999999999999</v>
      </c>
      <c r="D14">
        <v>0</v>
      </c>
      <c r="E14">
        <v>200</v>
      </c>
      <c r="F14">
        <v>190</v>
      </c>
      <c r="G14">
        <v>205</v>
      </c>
      <c r="H14">
        <v>225</v>
      </c>
      <c r="I14">
        <v>195</v>
      </c>
      <c r="J14">
        <v>220</v>
      </c>
      <c r="K14">
        <v>240</v>
      </c>
      <c r="L14">
        <v>235</v>
      </c>
      <c r="M14">
        <v>220</v>
      </c>
      <c r="N14" s="20" cm="1">
        <f t="array" ref="N14">-10*LOG10(1/9*SUM((1/(E14:M14))^2))</f>
        <v>46.546503836247908</v>
      </c>
      <c r="P14" s="27" t="s">
        <v>228</v>
      </c>
      <c r="Q14" s="27">
        <v>18</v>
      </c>
      <c r="R14" s="27">
        <v>37.725210599886864</v>
      </c>
      <c r="S14" s="27"/>
      <c r="T14" s="27"/>
      <c r="U14" s="27"/>
    </row>
    <row r="15" spans="1:30" ht="17.5" thickBot="1" x14ac:dyDescent="0.45">
      <c r="A15">
        <v>13</v>
      </c>
      <c r="B15">
        <v>0</v>
      </c>
      <c r="C15">
        <v>0</v>
      </c>
      <c r="D15">
        <v>-1.6819999999999999</v>
      </c>
      <c r="E15">
        <v>205</v>
      </c>
      <c r="F15">
        <v>190</v>
      </c>
      <c r="G15">
        <v>220</v>
      </c>
      <c r="H15">
        <v>210</v>
      </c>
      <c r="I15">
        <v>230</v>
      </c>
      <c r="J15">
        <v>200</v>
      </c>
      <c r="K15">
        <v>175</v>
      </c>
      <c r="L15">
        <v>155</v>
      </c>
      <c r="M15">
        <v>170</v>
      </c>
      <c r="N15" s="20" cm="1">
        <f t="array" ref="N15">-10*LOG10(1/9*SUM((1/(E15:M15))^2))</f>
        <v>45.604653439090292</v>
      </c>
    </row>
    <row r="16" spans="1:30" x14ac:dyDescent="0.4">
      <c r="A16">
        <v>14</v>
      </c>
      <c r="B16">
        <v>0</v>
      </c>
      <c r="C16">
        <v>0</v>
      </c>
      <c r="D16">
        <v>1.6819999999999999</v>
      </c>
      <c r="E16">
        <v>195</v>
      </c>
      <c r="F16">
        <v>220</v>
      </c>
      <c r="G16">
        <v>210</v>
      </c>
      <c r="H16">
        <v>230</v>
      </c>
      <c r="I16">
        <v>245</v>
      </c>
      <c r="J16">
        <v>245</v>
      </c>
      <c r="K16">
        <v>225</v>
      </c>
      <c r="L16">
        <v>230</v>
      </c>
      <c r="M16">
        <v>240</v>
      </c>
      <c r="N16" s="20" cm="1">
        <f t="array" ref="N16">-10*LOG10(1/9*SUM((1/(E16:M16))^2))</f>
        <v>47.04124634858222</v>
      </c>
      <c r="P16" s="83"/>
      <c r="Q16" s="83" t="s">
        <v>229</v>
      </c>
      <c r="R16" s="83" t="s">
        <v>218</v>
      </c>
      <c r="S16" s="83" t="s">
        <v>230</v>
      </c>
      <c r="T16" s="83" t="s">
        <v>231</v>
      </c>
      <c r="U16" s="83" t="s">
        <v>232</v>
      </c>
      <c r="V16" s="83" t="s">
        <v>233</v>
      </c>
      <c r="W16" s="83" t="s">
        <v>234</v>
      </c>
      <c r="X16" s="83" t="s">
        <v>235</v>
      </c>
    </row>
    <row r="17" spans="1:24" x14ac:dyDescent="0.4">
      <c r="A17">
        <v>15</v>
      </c>
      <c r="B17">
        <v>0</v>
      </c>
      <c r="C17">
        <v>0</v>
      </c>
      <c r="D17">
        <v>0</v>
      </c>
      <c r="E17">
        <v>250</v>
      </c>
      <c r="F17">
        <v>230</v>
      </c>
      <c r="G17">
        <v>260</v>
      </c>
      <c r="H17">
        <v>210</v>
      </c>
      <c r="I17">
        <v>260</v>
      </c>
      <c r="J17">
        <v>225</v>
      </c>
      <c r="K17">
        <v>200</v>
      </c>
      <c r="L17">
        <v>200</v>
      </c>
      <c r="M17">
        <v>220</v>
      </c>
      <c r="N17" s="20" cm="1">
        <f t="array" ref="N17">-10*LOG10(1/9*SUM((1/(E17:M17))^2))</f>
        <v>47.048499963215917</v>
      </c>
      <c r="P17" t="s">
        <v>236</v>
      </c>
      <c r="Q17">
        <v>46.926930408607653</v>
      </c>
      <c r="R17">
        <v>0.50741348773867245</v>
      </c>
      <c r="S17">
        <v>92.482623230496216</v>
      </c>
      <c r="T17">
        <v>2.0858122254833477E-13</v>
      </c>
      <c r="U17">
        <v>45.756832807623908</v>
      </c>
      <c r="V17">
        <v>48.097028009591398</v>
      </c>
      <c r="W17">
        <v>45.756832807623908</v>
      </c>
      <c r="X17">
        <v>48.097028009591398</v>
      </c>
    </row>
    <row r="18" spans="1:24" x14ac:dyDescent="0.4">
      <c r="A18" t="s">
        <v>100</v>
      </c>
      <c r="B18">
        <v>0</v>
      </c>
      <c r="C18">
        <v>0</v>
      </c>
      <c r="D18">
        <v>0</v>
      </c>
      <c r="E18">
        <v>220</v>
      </c>
      <c r="F18">
        <v>220</v>
      </c>
      <c r="G18">
        <v>215</v>
      </c>
      <c r="H18">
        <v>205</v>
      </c>
      <c r="I18">
        <v>260</v>
      </c>
      <c r="J18">
        <v>250</v>
      </c>
      <c r="K18">
        <v>200</v>
      </c>
      <c r="L18">
        <v>255</v>
      </c>
      <c r="M18">
        <v>245</v>
      </c>
      <c r="N18" s="20" cm="1">
        <f t="array" ref="N18">-10*LOG10(1/9*SUM((1/(E18:M18))^2))</f>
        <v>47.122422631883616</v>
      </c>
      <c r="P18" t="s">
        <v>4</v>
      </c>
      <c r="Q18">
        <v>-0.7628501917763173</v>
      </c>
      <c r="R18">
        <v>0.30736616097693753</v>
      </c>
      <c r="S18">
        <v>-2.4818938732606806</v>
      </c>
      <c r="T18">
        <v>3.7999311640379486E-2</v>
      </c>
      <c r="U18">
        <v>-1.4716378300109649</v>
      </c>
      <c r="V18">
        <v>-5.4062553541669667E-2</v>
      </c>
      <c r="W18">
        <v>-1.4716378300109649</v>
      </c>
      <c r="X18">
        <v>-5.4062553541669667E-2</v>
      </c>
    </row>
    <row r="19" spans="1:24" x14ac:dyDescent="0.4">
      <c r="A19" t="s">
        <v>101</v>
      </c>
      <c r="B19">
        <v>0</v>
      </c>
      <c r="C19">
        <v>0</v>
      </c>
      <c r="D19">
        <v>0</v>
      </c>
      <c r="E19">
        <v>205</v>
      </c>
      <c r="F19">
        <v>245</v>
      </c>
      <c r="G19">
        <v>200</v>
      </c>
      <c r="H19">
        <v>235</v>
      </c>
      <c r="I19">
        <v>255</v>
      </c>
      <c r="J19">
        <v>250</v>
      </c>
      <c r="K19">
        <v>230</v>
      </c>
      <c r="L19">
        <v>230</v>
      </c>
      <c r="M19">
        <v>220</v>
      </c>
      <c r="N19" s="20" cm="1">
        <f t="array" ref="N19">-10*LOG10(1/9*SUM((1/(E19:M19))^2))</f>
        <v>47.151687043736253</v>
      </c>
      <c r="P19" t="s">
        <v>5</v>
      </c>
      <c r="Q19">
        <v>-0.26712799430348116</v>
      </c>
      <c r="R19">
        <v>0.30736616097693753</v>
      </c>
      <c r="S19">
        <v>-0.86908719377057408</v>
      </c>
      <c r="T19">
        <v>0.4101144412724852</v>
      </c>
      <c r="U19">
        <v>-0.97591563253812885</v>
      </c>
      <c r="V19">
        <v>0.44165964393116647</v>
      </c>
      <c r="W19">
        <v>-0.97591563253812885</v>
      </c>
      <c r="X19">
        <v>0.44165964393116647</v>
      </c>
    </row>
    <row r="20" spans="1:24" x14ac:dyDescent="0.4">
      <c r="A20" t="s">
        <v>102</v>
      </c>
      <c r="B20">
        <v>0</v>
      </c>
      <c r="C20">
        <v>0</v>
      </c>
      <c r="D20">
        <v>0</v>
      </c>
      <c r="E20">
        <v>215</v>
      </c>
      <c r="F20">
        <v>245</v>
      </c>
      <c r="G20">
        <v>185</v>
      </c>
      <c r="H20">
        <v>250</v>
      </c>
      <c r="I20">
        <v>210</v>
      </c>
      <c r="J20">
        <v>205</v>
      </c>
      <c r="K20">
        <v>200</v>
      </c>
      <c r="L20">
        <v>215</v>
      </c>
      <c r="M20">
        <v>200</v>
      </c>
      <c r="N20" s="20" cm="1">
        <f t="array" ref="N20">-10*LOG10(1/9*SUM((1/(E20:M20))^2))</f>
        <v>46.497178163805295</v>
      </c>
      <c r="P20" t="s">
        <v>6</v>
      </c>
      <c r="Q20">
        <v>0.27917526605581289</v>
      </c>
      <c r="R20">
        <v>0.30736616097693759</v>
      </c>
      <c r="S20">
        <v>0.90828237294722913</v>
      </c>
      <c r="T20">
        <v>0.39026978364381093</v>
      </c>
      <c r="U20">
        <v>-0.42961237217883486</v>
      </c>
      <c r="V20">
        <v>0.98796290429046063</v>
      </c>
      <c r="W20">
        <v>-0.42961237217883486</v>
      </c>
      <c r="X20">
        <v>0.98796290429046063</v>
      </c>
    </row>
    <row r="21" spans="1:24" x14ac:dyDescent="0.4">
      <c r="A21" t="s">
        <v>111</v>
      </c>
      <c r="B21">
        <v>0</v>
      </c>
      <c r="C21">
        <v>0</v>
      </c>
      <c r="D21">
        <v>0</v>
      </c>
      <c r="E21">
        <v>235</v>
      </c>
      <c r="F21">
        <v>230</v>
      </c>
      <c r="G21">
        <v>205</v>
      </c>
      <c r="H21">
        <v>255</v>
      </c>
      <c r="I21">
        <v>250</v>
      </c>
      <c r="J21">
        <v>225</v>
      </c>
      <c r="K21">
        <v>200</v>
      </c>
      <c r="L21">
        <v>205</v>
      </c>
      <c r="M21">
        <v>210</v>
      </c>
      <c r="N21" s="20" cm="1">
        <f t="array" ref="N21">-10*LOG10(1/9*SUM((1/(E21:M21))^2))</f>
        <v>46.908205015341338</v>
      </c>
      <c r="P21" t="s">
        <v>237</v>
      </c>
      <c r="Q21">
        <v>1.0089853238872122</v>
      </c>
      <c r="R21">
        <v>0.40161373436870879</v>
      </c>
      <c r="S21">
        <v>2.5123277356866858</v>
      </c>
      <c r="T21">
        <v>3.6239283087591528E-2</v>
      </c>
      <c r="U21">
        <v>8.2862391678181768E-2</v>
      </c>
      <c r="V21">
        <v>1.9351082560962425</v>
      </c>
      <c r="W21">
        <v>8.2862391678181768E-2</v>
      </c>
      <c r="X21">
        <v>1.9351082560962425</v>
      </c>
    </row>
    <row r="22" spans="1:24" x14ac:dyDescent="0.4">
      <c r="P22" t="s">
        <v>238</v>
      </c>
      <c r="Q22">
        <v>0.60955174070889218</v>
      </c>
      <c r="R22">
        <v>0.40161373436870884</v>
      </c>
      <c r="S22">
        <v>1.5177562133601787</v>
      </c>
      <c r="T22">
        <v>0.16755368662935877</v>
      </c>
      <c r="U22">
        <v>-0.31657119150013835</v>
      </c>
      <c r="V22">
        <v>1.5356746729179227</v>
      </c>
      <c r="W22">
        <v>-0.31657119150013835</v>
      </c>
      <c r="X22">
        <v>1.5356746729179227</v>
      </c>
    </row>
    <row r="23" spans="1:24" x14ac:dyDescent="0.4">
      <c r="P23" t="s">
        <v>239</v>
      </c>
      <c r="Q23">
        <v>-0.31576634699518563</v>
      </c>
      <c r="R23">
        <v>0.40161373436870879</v>
      </c>
      <c r="S23">
        <v>-0.78624389549708629</v>
      </c>
      <c r="T23">
        <v>0.4543811585738553</v>
      </c>
      <c r="U23">
        <v>-1.241889279204216</v>
      </c>
      <c r="V23">
        <v>0.61035658521384484</v>
      </c>
      <c r="W23">
        <v>-1.241889279204216</v>
      </c>
      <c r="X23">
        <v>0.61035658521384484</v>
      </c>
    </row>
    <row r="24" spans="1:24" x14ac:dyDescent="0.4">
      <c r="P24" t="s">
        <v>243</v>
      </c>
      <c r="Q24">
        <v>0.14851502575997286</v>
      </c>
      <c r="R24">
        <v>0.40161373436870873</v>
      </c>
      <c r="S24">
        <v>0.36979568438669469</v>
      </c>
      <c r="T24">
        <v>0.72113239088729797</v>
      </c>
      <c r="U24">
        <v>-0.77760790644905742</v>
      </c>
      <c r="V24">
        <v>1.0746379579690031</v>
      </c>
      <c r="W24">
        <v>-0.77760790644905742</v>
      </c>
      <c r="X24">
        <v>1.0746379579690031</v>
      </c>
    </row>
    <row r="25" spans="1:24" x14ac:dyDescent="0.4">
      <c r="P25" t="s">
        <v>244</v>
      </c>
      <c r="Q25">
        <v>-0.61766477331422653</v>
      </c>
      <c r="R25">
        <v>0.30740177287753606</v>
      </c>
      <c r="S25">
        <v>-2.0093077783266211</v>
      </c>
      <c r="T25">
        <v>7.9363292751800069E-2</v>
      </c>
      <c r="U25">
        <v>-1.3265345327389169</v>
      </c>
      <c r="V25">
        <v>9.1204986110463793E-2</v>
      </c>
      <c r="W25">
        <v>-1.3265345327389169</v>
      </c>
      <c r="X25">
        <v>9.1204986110463793E-2</v>
      </c>
    </row>
    <row r="26" spans="1:24" x14ac:dyDescent="0.4">
      <c r="A26" t="s">
        <v>17</v>
      </c>
      <c r="B26" t="s">
        <v>113</v>
      </c>
      <c r="C26" t="s">
        <v>114</v>
      </c>
      <c r="D26" t="s">
        <v>115</v>
      </c>
      <c r="E26" t="s">
        <v>165</v>
      </c>
      <c r="F26" t="s">
        <v>166</v>
      </c>
      <c r="G26" t="s">
        <v>167</v>
      </c>
      <c r="H26" t="s">
        <v>168</v>
      </c>
      <c r="I26" t="s">
        <v>240</v>
      </c>
      <c r="J26" t="s">
        <v>241</v>
      </c>
      <c r="K26" t="s">
        <v>242</v>
      </c>
      <c r="L26" t="s">
        <v>201</v>
      </c>
      <c r="M26" t="str">
        <f>B26</f>
        <v>x1</v>
      </c>
      <c r="N26" t="str">
        <f>E26</f>
        <v>x1x2</v>
      </c>
      <c r="P26" t="s">
        <v>245</v>
      </c>
      <c r="Q26">
        <v>-0.18013708145640595</v>
      </c>
      <c r="R26">
        <v>0.30740177287753612</v>
      </c>
      <c r="S26">
        <v>-0.58599883719008228</v>
      </c>
      <c r="T26">
        <v>0.57403273489842777</v>
      </c>
      <c r="U26">
        <v>-0.88900684088109638</v>
      </c>
      <c r="V26">
        <v>0.52873267796828449</v>
      </c>
      <c r="W26">
        <v>-0.88900684088109638</v>
      </c>
      <c r="X26">
        <v>0.52873267796828449</v>
      </c>
    </row>
    <row r="27" spans="1:24" ht="17.5" thickBot="1" x14ac:dyDescent="0.45">
      <c r="A27">
        <v>1</v>
      </c>
      <c r="B27">
        <f>B3</f>
        <v>-1</v>
      </c>
      <c r="C27">
        <f>C3</f>
        <v>-1</v>
      </c>
      <c r="D27">
        <f>D3</f>
        <v>-1</v>
      </c>
      <c r="E27">
        <f>B27*C27</f>
        <v>1</v>
      </c>
      <c r="F27">
        <f>C27*D27</f>
        <v>1</v>
      </c>
      <c r="G27">
        <f>B27*D27</f>
        <v>1</v>
      </c>
      <c r="H27">
        <f>B27*C27*D27</f>
        <v>-1</v>
      </c>
      <c r="I27">
        <f>B27^2</f>
        <v>1</v>
      </c>
      <c r="J27">
        <f>C27^2</f>
        <v>1</v>
      </c>
      <c r="K27">
        <f>D27^2</f>
        <v>1</v>
      </c>
      <c r="L27">
        <f>N3</f>
        <v>49.157749372692273</v>
      </c>
      <c r="M27">
        <f t="shared" ref="M27:M45" si="0">B27</f>
        <v>-1</v>
      </c>
      <c r="N27">
        <f t="shared" ref="N27:N45" si="1">E27</f>
        <v>1</v>
      </c>
      <c r="P27" s="27" t="s">
        <v>246</v>
      </c>
      <c r="Q27" s="27">
        <v>-0.11694652379972437</v>
      </c>
      <c r="R27" s="27">
        <v>0.30740177287753617</v>
      </c>
      <c r="S27" s="27">
        <v>-0.38043542398928826</v>
      </c>
      <c r="T27" s="27">
        <v>0.71352463631372587</v>
      </c>
      <c r="U27" s="27">
        <v>-0.82581628322441492</v>
      </c>
      <c r="V27" s="27">
        <v>0.59192323562496618</v>
      </c>
      <c r="W27" s="27">
        <v>-0.82581628322441492</v>
      </c>
      <c r="X27" s="27">
        <v>0.59192323562496618</v>
      </c>
    </row>
    <row r="28" spans="1:24" x14ac:dyDescent="0.4">
      <c r="A28">
        <v>2</v>
      </c>
      <c r="B28">
        <f>B4</f>
        <v>1</v>
      </c>
      <c r="C28">
        <f>C4</f>
        <v>-1</v>
      </c>
      <c r="D28">
        <f>D4</f>
        <v>-1</v>
      </c>
      <c r="E28">
        <f t="shared" ref="E28:F45" si="2">B28*C28</f>
        <v>-1</v>
      </c>
      <c r="F28">
        <f t="shared" si="2"/>
        <v>1</v>
      </c>
      <c r="G28">
        <f>B28*D28</f>
        <v>-1</v>
      </c>
      <c r="H28">
        <f>B28*C28*D28</f>
        <v>1</v>
      </c>
      <c r="I28">
        <f>B28^2</f>
        <v>1</v>
      </c>
      <c r="J28">
        <f>C28^2</f>
        <v>1</v>
      </c>
      <c r="K28">
        <f>D28^2</f>
        <v>1</v>
      </c>
      <c r="L28">
        <f>N4</f>
        <v>45.37337831854871</v>
      </c>
      <c r="M28">
        <f t="shared" si="0"/>
        <v>1</v>
      </c>
      <c r="N28">
        <f t="shared" si="1"/>
        <v>-1</v>
      </c>
    </row>
    <row r="29" spans="1:24" x14ac:dyDescent="0.4">
      <c r="A29">
        <v>3</v>
      </c>
      <c r="B29">
        <f>B5</f>
        <v>-1</v>
      </c>
      <c r="C29">
        <f>C5</f>
        <v>1</v>
      </c>
      <c r="D29">
        <f>D5</f>
        <v>-1</v>
      </c>
      <c r="E29">
        <f t="shared" si="2"/>
        <v>-1</v>
      </c>
      <c r="F29">
        <f t="shared" si="2"/>
        <v>-1</v>
      </c>
      <c r="G29">
        <f>B29*D29</f>
        <v>1</v>
      </c>
      <c r="H29">
        <f>B29*C29*D29</f>
        <v>1</v>
      </c>
      <c r="I29">
        <f>B29^2</f>
        <v>1</v>
      </c>
      <c r="J29">
        <f>C29^2</f>
        <v>1</v>
      </c>
      <c r="K29">
        <f>D29^2</f>
        <v>1</v>
      </c>
      <c r="L29">
        <f>N5</f>
        <v>44.967222461522169</v>
      </c>
      <c r="M29">
        <f t="shared" si="0"/>
        <v>-1</v>
      </c>
      <c r="N29">
        <f t="shared" si="1"/>
        <v>-1</v>
      </c>
      <c r="P29" t="s">
        <v>208</v>
      </c>
    </row>
    <row r="30" spans="1:24" ht="17.5" thickBot="1" x14ac:dyDescent="0.45">
      <c r="A30">
        <v>4</v>
      </c>
      <c r="B30">
        <f>B6</f>
        <v>1</v>
      </c>
      <c r="C30">
        <f>C6</f>
        <v>1</v>
      </c>
      <c r="D30">
        <f>D6</f>
        <v>-1</v>
      </c>
      <c r="E30">
        <f t="shared" si="2"/>
        <v>1</v>
      </c>
      <c r="F30">
        <f t="shared" si="2"/>
        <v>-1</v>
      </c>
      <c r="G30">
        <f>B30*D30</f>
        <v>-1</v>
      </c>
      <c r="H30">
        <f>B30*C30*D30</f>
        <v>-1</v>
      </c>
      <c r="I30">
        <f>B30^2</f>
        <v>1</v>
      </c>
      <c r="J30">
        <f>C30^2</f>
        <v>1</v>
      </c>
      <c r="K30">
        <f>D30^2</f>
        <v>1</v>
      </c>
      <c r="L30">
        <f>N6</f>
        <v>44.624732599887565</v>
      </c>
      <c r="M30">
        <f t="shared" si="0"/>
        <v>1</v>
      </c>
      <c r="N30">
        <f t="shared" si="1"/>
        <v>1</v>
      </c>
    </row>
    <row r="31" spans="1:24" x14ac:dyDescent="0.4">
      <c r="A31">
        <v>5</v>
      </c>
      <c r="B31">
        <f>B7</f>
        <v>-1</v>
      </c>
      <c r="C31">
        <f>C7</f>
        <v>-1</v>
      </c>
      <c r="D31">
        <f>D7</f>
        <v>1</v>
      </c>
      <c r="E31">
        <f t="shared" si="2"/>
        <v>1</v>
      </c>
      <c r="F31">
        <f t="shared" si="2"/>
        <v>-1</v>
      </c>
      <c r="G31">
        <f>B31*D31</f>
        <v>-1</v>
      </c>
      <c r="H31">
        <f>B31*C31*D31</f>
        <v>1</v>
      </c>
      <c r="I31">
        <f>B31^2</f>
        <v>1</v>
      </c>
      <c r="J31">
        <f>C31^2</f>
        <v>1</v>
      </c>
      <c r="K31">
        <f>D31^2</f>
        <v>1</v>
      </c>
      <c r="L31">
        <f>N7</f>
        <v>49.216382573157517</v>
      </c>
      <c r="M31">
        <f t="shared" si="0"/>
        <v>-1</v>
      </c>
      <c r="N31">
        <f t="shared" si="1"/>
        <v>1</v>
      </c>
      <c r="P31" s="82" t="s">
        <v>214</v>
      </c>
      <c r="Q31" s="82"/>
    </row>
    <row r="32" spans="1:24" x14ac:dyDescent="0.4">
      <c r="A32">
        <v>6</v>
      </c>
      <c r="B32">
        <f>B8</f>
        <v>1</v>
      </c>
      <c r="C32">
        <f>C8</f>
        <v>-1</v>
      </c>
      <c r="D32">
        <f>D8</f>
        <v>1</v>
      </c>
      <c r="E32">
        <f t="shared" si="2"/>
        <v>-1</v>
      </c>
      <c r="F32">
        <f t="shared" si="2"/>
        <v>-1</v>
      </c>
      <c r="G32">
        <f>B32*D32</f>
        <v>1</v>
      </c>
      <c r="H32">
        <f>B32*C32*D32</f>
        <v>-1</v>
      </c>
      <c r="I32">
        <f>B32^2</f>
        <v>1</v>
      </c>
      <c r="J32">
        <f>C32^2</f>
        <v>1</v>
      </c>
      <c r="K32">
        <f>D32^2</f>
        <v>1</v>
      </c>
      <c r="L32">
        <f>N8</f>
        <v>43.574886027993323</v>
      </c>
      <c r="M32">
        <f t="shared" si="0"/>
        <v>1</v>
      </c>
      <c r="N32">
        <f t="shared" si="1"/>
        <v>-1</v>
      </c>
      <c r="P32" t="s">
        <v>215</v>
      </c>
      <c r="Q32">
        <v>0.65312842996869913</v>
      </c>
    </row>
    <row r="33" spans="1:24" x14ac:dyDescent="0.4">
      <c r="A33">
        <v>7</v>
      </c>
      <c r="B33">
        <f>B9</f>
        <v>-1</v>
      </c>
      <c r="C33">
        <f>C9</f>
        <v>1</v>
      </c>
      <c r="D33">
        <f>D9</f>
        <v>1</v>
      </c>
      <c r="E33">
        <f t="shared" si="2"/>
        <v>-1</v>
      </c>
      <c r="F33">
        <f t="shared" si="2"/>
        <v>1</v>
      </c>
      <c r="G33">
        <f>B33*D33</f>
        <v>-1</v>
      </c>
      <c r="H33">
        <f>B33*C33*D33</f>
        <v>-1</v>
      </c>
      <c r="I33">
        <f>B33^2</f>
        <v>1</v>
      </c>
      <c r="J33">
        <f>C33^2</f>
        <v>1</v>
      </c>
      <c r="K33">
        <f>D33^2</f>
        <v>1</v>
      </c>
      <c r="L33">
        <f>N9</f>
        <v>46.870002521783093</v>
      </c>
      <c r="M33">
        <f t="shared" si="0"/>
        <v>-1</v>
      </c>
      <c r="N33">
        <f t="shared" si="1"/>
        <v>-1</v>
      </c>
      <c r="P33" t="s">
        <v>216</v>
      </c>
      <c r="Q33">
        <v>0.42657674603337786</v>
      </c>
    </row>
    <row r="34" spans="1:24" x14ac:dyDescent="0.4">
      <c r="A34">
        <v>8</v>
      </c>
      <c r="B34">
        <f>B10</f>
        <v>1</v>
      </c>
      <c r="C34">
        <f>C10</f>
        <v>1</v>
      </c>
      <c r="D34">
        <f>D10</f>
        <v>1</v>
      </c>
      <c r="E34">
        <f t="shared" si="2"/>
        <v>1</v>
      </c>
      <c r="F34">
        <f t="shared" si="2"/>
        <v>1</v>
      </c>
      <c r="G34">
        <f>B34*D34</f>
        <v>1</v>
      </c>
      <c r="H34">
        <f>B34*C34*D34</f>
        <v>1</v>
      </c>
      <c r="I34">
        <f>B34^2</f>
        <v>1</v>
      </c>
      <c r="J34">
        <f>C34^2</f>
        <v>1</v>
      </c>
      <c r="K34">
        <f>D34^2</f>
        <v>1</v>
      </c>
      <c r="L34">
        <f>N10</f>
        <v>45.858507375207637</v>
      </c>
      <c r="M34">
        <f t="shared" si="0"/>
        <v>1</v>
      </c>
      <c r="N34">
        <f t="shared" si="1"/>
        <v>1</v>
      </c>
      <c r="P34" t="s">
        <v>217</v>
      </c>
      <c r="Q34">
        <v>0.35489883928755012</v>
      </c>
    </row>
    <row r="35" spans="1:24" x14ac:dyDescent="0.4">
      <c r="A35">
        <v>9</v>
      </c>
      <c r="B35">
        <f>B11</f>
        <v>-1.6819999999999999</v>
      </c>
      <c r="C35">
        <f>C11</f>
        <v>0</v>
      </c>
      <c r="D35">
        <f>D11</f>
        <v>0</v>
      </c>
      <c r="E35">
        <f t="shared" si="2"/>
        <v>0</v>
      </c>
      <c r="F35">
        <f t="shared" si="2"/>
        <v>0</v>
      </c>
      <c r="G35">
        <f>B35*D35</f>
        <v>0</v>
      </c>
      <c r="H35">
        <f>B35*C35*D35</f>
        <v>0</v>
      </c>
      <c r="I35">
        <f>B35^2</f>
        <v>2.8291239999999998</v>
      </c>
      <c r="J35">
        <f>C35^2</f>
        <v>0</v>
      </c>
      <c r="K35">
        <f>D35^2</f>
        <v>0</v>
      </c>
      <c r="L35">
        <f>N11</f>
        <v>44.799145561382723</v>
      </c>
      <c r="M35">
        <f t="shared" si="0"/>
        <v>-1.6819999999999999</v>
      </c>
      <c r="N35">
        <f t="shared" si="1"/>
        <v>0</v>
      </c>
      <c r="P35" t="s">
        <v>218</v>
      </c>
      <c r="Q35">
        <v>1.162769136016562</v>
      </c>
    </row>
    <row r="36" spans="1:24" ht="17.5" thickBot="1" x14ac:dyDescent="0.45">
      <c r="A36">
        <v>10</v>
      </c>
      <c r="B36">
        <f>B12</f>
        <v>1.6819999999999999</v>
      </c>
      <c r="C36">
        <f>C12</f>
        <v>0</v>
      </c>
      <c r="D36">
        <f>D12</f>
        <v>0</v>
      </c>
      <c r="E36">
        <f t="shared" si="2"/>
        <v>0</v>
      </c>
      <c r="F36">
        <f t="shared" si="2"/>
        <v>0</v>
      </c>
      <c r="G36">
        <f>B36*D36</f>
        <v>0</v>
      </c>
      <c r="H36">
        <f>B36*C36*D36</f>
        <v>0</v>
      </c>
      <c r="I36">
        <f>B36^2</f>
        <v>2.8291239999999998</v>
      </c>
      <c r="J36">
        <f>C36^2</f>
        <v>0</v>
      </c>
      <c r="K36">
        <f>D36^2</f>
        <v>0</v>
      </c>
      <c r="L36">
        <f>N12</f>
        <v>45.013566192410856</v>
      </c>
      <c r="M36">
        <f t="shared" si="0"/>
        <v>1.6819999999999999</v>
      </c>
      <c r="N36">
        <f t="shared" si="1"/>
        <v>0</v>
      </c>
      <c r="P36" s="27" t="s">
        <v>219</v>
      </c>
      <c r="Q36" s="27">
        <v>19</v>
      </c>
    </row>
    <row r="37" spans="1:24" x14ac:dyDescent="0.4">
      <c r="A37">
        <v>11</v>
      </c>
      <c r="B37">
        <f>B13</f>
        <v>0</v>
      </c>
      <c r="C37">
        <f>C13</f>
        <v>-1.6819999999999999</v>
      </c>
      <c r="D37">
        <f>D13</f>
        <v>0</v>
      </c>
      <c r="E37">
        <f t="shared" si="2"/>
        <v>0</v>
      </c>
      <c r="F37">
        <f t="shared" si="2"/>
        <v>0</v>
      </c>
      <c r="G37">
        <f>B37*D37</f>
        <v>0</v>
      </c>
      <c r="H37">
        <f>B37*C37*D37</f>
        <v>0</v>
      </c>
      <c r="I37">
        <f>B37^2</f>
        <v>0</v>
      </c>
      <c r="J37">
        <f>C37^2</f>
        <v>2.8291239999999998</v>
      </c>
      <c r="K37">
        <f>D37^2</f>
        <v>0</v>
      </c>
      <c r="L37">
        <f>N13</f>
        <v>45.7418481049448</v>
      </c>
      <c r="M37">
        <f t="shared" si="0"/>
        <v>0</v>
      </c>
      <c r="N37">
        <f t="shared" si="1"/>
        <v>0</v>
      </c>
    </row>
    <row r="38" spans="1:24" ht="17.5" thickBot="1" x14ac:dyDescent="0.45">
      <c r="A38">
        <v>12</v>
      </c>
      <c r="B38">
        <f>B14</f>
        <v>0</v>
      </c>
      <c r="C38">
        <f>C14</f>
        <v>1.6819999999999999</v>
      </c>
      <c r="D38">
        <f>D14</f>
        <v>0</v>
      </c>
      <c r="E38">
        <f t="shared" si="2"/>
        <v>0</v>
      </c>
      <c r="F38">
        <f t="shared" si="2"/>
        <v>0</v>
      </c>
      <c r="G38">
        <f>B38*D38</f>
        <v>0</v>
      </c>
      <c r="H38">
        <f>B38*C38*D38</f>
        <v>0</v>
      </c>
      <c r="I38">
        <f>B38^2</f>
        <v>0</v>
      </c>
      <c r="J38">
        <f>C38^2</f>
        <v>2.8291239999999998</v>
      </c>
      <c r="K38">
        <f>D38^2</f>
        <v>0</v>
      </c>
      <c r="L38">
        <f>N14</f>
        <v>46.546503836247908</v>
      </c>
      <c r="M38">
        <f t="shared" si="0"/>
        <v>0</v>
      </c>
      <c r="N38">
        <f t="shared" si="1"/>
        <v>0</v>
      </c>
      <c r="P38" t="s">
        <v>220</v>
      </c>
    </row>
    <row r="39" spans="1:24" x14ac:dyDescent="0.4">
      <c r="A39">
        <v>13</v>
      </c>
      <c r="B39">
        <f>B15</f>
        <v>0</v>
      </c>
      <c r="C39">
        <f>C15</f>
        <v>0</v>
      </c>
      <c r="D39">
        <f>D15</f>
        <v>-1.6819999999999999</v>
      </c>
      <c r="E39">
        <f t="shared" si="2"/>
        <v>0</v>
      </c>
      <c r="F39">
        <f t="shared" si="2"/>
        <v>0</v>
      </c>
      <c r="G39">
        <f>B39*D39</f>
        <v>0</v>
      </c>
      <c r="H39">
        <f>B39*C39*D39</f>
        <v>0</v>
      </c>
      <c r="I39">
        <f>B39^2</f>
        <v>0</v>
      </c>
      <c r="J39">
        <f>C39^2</f>
        <v>0</v>
      </c>
      <c r="K39">
        <f>D39^2</f>
        <v>2.8291239999999998</v>
      </c>
      <c r="L39">
        <f>N15</f>
        <v>45.604653439090292</v>
      </c>
      <c r="M39">
        <f t="shared" si="0"/>
        <v>0</v>
      </c>
      <c r="N39">
        <f t="shared" si="1"/>
        <v>0</v>
      </c>
      <c r="P39" s="83"/>
      <c r="Q39" s="83" t="s">
        <v>221</v>
      </c>
      <c r="R39" s="83" t="s">
        <v>222</v>
      </c>
      <c r="S39" s="83" t="s">
        <v>223</v>
      </c>
      <c r="T39" s="83" t="s">
        <v>224</v>
      </c>
      <c r="U39" s="83" t="s">
        <v>225</v>
      </c>
    </row>
    <row r="40" spans="1:24" x14ac:dyDescent="0.4">
      <c r="A40">
        <v>14</v>
      </c>
      <c r="B40">
        <f>B16</f>
        <v>0</v>
      </c>
      <c r="C40">
        <f>C16</f>
        <v>0</v>
      </c>
      <c r="D40">
        <f>D16</f>
        <v>1.6819999999999999</v>
      </c>
      <c r="E40">
        <f t="shared" si="2"/>
        <v>0</v>
      </c>
      <c r="F40">
        <f t="shared" si="2"/>
        <v>0</v>
      </c>
      <c r="G40">
        <f>B40*D40</f>
        <v>0</v>
      </c>
      <c r="H40">
        <f>B40*C40*D40</f>
        <v>0</v>
      </c>
      <c r="I40">
        <f>B40^2</f>
        <v>0</v>
      </c>
      <c r="J40">
        <f>C40^2</f>
        <v>0</v>
      </c>
      <c r="K40">
        <f>D40^2</f>
        <v>2.8291239999999998</v>
      </c>
      <c r="L40">
        <f>N16</f>
        <v>47.04124634858222</v>
      </c>
      <c r="M40">
        <f t="shared" si="0"/>
        <v>0</v>
      </c>
      <c r="N40">
        <f t="shared" si="1"/>
        <v>0</v>
      </c>
      <c r="P40" t="s">
        <v>226</v>
      </c>
      <c r="Q40">
        <v>2</v>
      </c>
      <c r="R40">
        <v>16.092697581123634</v>
      </c>
      <c r="S40">
        <v>8.046348790561817</v>
      </c>
      <c r="T40">
        <v>5.9513002736817242</v>
      </c>
      <c r="U40">
        <v>1.1689674191199472E-2</v>
      </c>
    </row>
    <row r="41" spans="1:24" x14ac:dyDescent="0.4">
      <c r="A41">
        <v>15</v>
      </c>
      <c r="B41">
        <f>B17</f>
        <v>0</v>
      </c>
      <c r="C41">
        <f>C17</f>
        <v>0</v>
      </c>
      <c r="D41">
        <f>D17</f>
        <v>0</v>
      </c>
      <c r="E41">
        <f t="shared" si="2"/>
        <v>0</v>
      </c>
      <c r="F41">
        <f t="shared" si="2"/>
        <v>0</v>
      </c>
      <c r="G41">
        <f>B41*D41</f>
        <v>0</v>
      </c>
      <c r="H41">
        <f>B41*C41*D41</f>
        <v>0</v>
      </c>
      <c r="I41">
        <f>B41^2</f>
        <v>0</v>
      </c>
      <c r="J41">
        <f>C41^2</f>
        <v>0</v>
      </c>
      <c r="K41">
        <f>D41^2</f>
        <v>0</v>
      </c>
      <c r="L41">
        <f>N17</f>
        <v>47.048499963215917</v>
      </c>
      <c r="M41">
        <f t="shared" si="0"/>
        <v>0</v>
      </c>
      <c r="N41">
        <f t="shared" si="1"/>
        <v>0</v>
      </c>
      <c r="P41" t="s">
        <v>227</v>
      </c>
      <c r="Q41">
        <v>16</v>
      </c>
      <c r="R41">
        <v>21.63251301876323</v>
      </c>
      <c r="S41">
        <v>1.3520320636727019</v>
      </c>
    </row>
    <row r="42" spans="1:24" ht="17.5" thickBot="1" x14ac:dyDescent="0.45">
      <c r="A42" t="str">
        <f>A18</f>
        <v>15--1</v>
      </c>
      <c r="B42">
        <f t="shared" ref="B42:D45" si="3">B18</f>
        <v>0</v>
      </c>
      <c r="C42">
        <f t="shared" si="3"/>
        <v>0</v>
      </c>
      <c r="D42">
        <f t="shared" si="3"/>
        <v>0</v>
      </c>
      <c r="E42">
        <f t="shared" si="2"/>
        <v>0</v>
      </c>
      <c r="F42">
        <f t="shared" si="2"/>
        <v>0</v>
      </c>
      <c r="G42">
        <f t="shared" ref="G42:G45" si="4">B42*D42</f>
        <v>0</v>
      </c>
      <c r="H42">
        <f t="shared" ref="H42:H45" si="5">B42*C42*D42</f>
        <v>0</v>
      </c>
      <c r="I42">
        <f t="shared" ref="I42:K45" si="6">B42^2</f>
        <v>0</v>
      </c>
      <c r="J42">
        <f t="shared" si="6"/>
        <v>0</v>
      </c>
      <c r="K42">
        <f t="shared" si="6"/>
        <v>0</v>
      </c>
      <c r="L42">
        <f t="shared" ref="L42:L45" si="7">N18</f>
        <v>47.122422631883616</v>
      </c>
      <c r="M42">
        <f t="shared" si="0"/>
        <v>0</v>
      </c>
      <c r="N42">
        <f t="shared" si="1"/>
        <v>0</v>
      </c>
      <c r="P42" s="27" t="s">
        <v>228</v>
      </c>
      <c r="Q42" s="27">
        <v>18</v>
      </c>
      <c r="R42" s="27">
        <v>37.725210599886864</v>
      </c>
      <c r="S42" s="27"/>
      <c r="T42" s="27"/>
      <c r="U42" s="27"/>
    </row>
    <row r="43" spans="1:24" ht="17.5" thickBot="1" x14ac:dyDescent="0.45">
      <c r="A43" t="str">
        <f t="shared" ref="A43:A45" si="8">A19</f>
        <v>15--2</v>
      </c>
      <c r="B43">
        <f t="shared" si="3"/>
        <v>0</v>
      </c>
      <c r="C43">
        <f t="shared" si="3"/>
        <v>0</v>
      </c>
      <c r="D43">
        <f t="shared" si="3"/>
        <v>0</v>
      </c>
      <c r="E43">
        <f t="shared" si="2"/>
        <v>0</v>
      </c>
      <c r="F43">
        <f t="shared" si="2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7"/>
        <v>47.151687043736253</v>
      </c>
      <c r="M43">
        <f t="shared" si="0"/>
        <v>0</v>
      </c>
      <c r="N43">
        <f t="shared" si="1"/>
        <v>0</v>
      </c>
    </row>
    <row r="44" spans="1:24" x14ac:dyDescent="0.4">
      <c r="A44" t="str">
        <f t="shared" si="8"/>
        <v>15--3</v>
      </c>
      <c r="B44">
        <f t="shared" si="3"/>
        <v>0</v>
      </c>
      <c r="C44">
        <f t="shared" si="3"/>
        <v>0</v>
      </c>
      <c r="D44">
        <f t="shared" si="3"/>
        <v>0</v>
      </c>
      <c r="E44">
        <f t="shared" si="2"/>
        <v>0</v>
      </c>
      <c r="F44">
        <f t="shared" si="2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7"/>
        <v>46.497178163805295</v>
      </c>
      <c r="M44">
        <f t="shared" si="0"/>
        <v>0</v>
      </c>
      <c r="N44">
        <f t="shared" si="1"/>
        <v>0</v>
      </c>
      <c r="P44" s="83"/>
      <c r="Q44" s="83" t="s">
        <v>229</v>
      </c>
      <c r="R44" s="83" t="s">
        <v>218</v>
      </c>
      <c r="S44" s="83" t="s">
        <v>230</v>
      </c>
      <c r="T44" s="83" t="s">
        <v>231</v>
      </c>
      <c r="U44" s="83" t="s">
        <v>232</v>
      </c>
      <c r="V44" s="83" t="s">
        <v>233</v>
      </c>
      <c r="W44" s="83" t="s">
        <v>234</v>
      </c>
      <c r="X44" s="83" t="s">
        <v>235</v>
      </c>
    </row>
    <row r="45" spans="1:24" x14ac:dyDescent="0.4">
      <c r="A45" t="str">
        <f t="shared" si="8"/>
        <v>15--4</v>
      </c>
      <c r="B45">
        <f t="shared" si="3"/>
        <v>0</v>
      </c>
      <c r="C45">
        <f t="shared" si="3"/>
        <v>0</v>
      </c>
      <c r="D45">
        <f t="shared" si="3"/>
        <v>0</v>
      </c>
      <c r="E45">
        <f t="shared" si="2"/>
        <v>0</v>
      </c>
      <c r="F45">
        <f t="shared" si="2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7"/>
        <v>46.908205015341338</v>
      </c>
      <c r="M45">
        <f t="shared" si="0"/>
        <v>0</v>
      </c>
      <c r="N45">
        <f t="shared" si="1"/>
        <v>0</v>
      </c>
      <c r="P45" t="s">
        <v>236</v>
      </c>
      <c r="Q45">
        <v>46.269358818496499</v>
      </c>
      <c r="R45">
        <v>0.26675753466127861</v>
      </c>
      <c r="S45">
        <v>173.45099128033277</v>
      </c>
      <c r="T45">
        <v>1.2516568269466129E-27</v>
      </c>
      <c r="U45">
        <v>45.703858107160855</v>
      </c>
      <c r="V45">
        <v>46.834859529832144</v>
      </c>
      <c r="W45">
        <v>45.703858107160855</v>
      </c>
      <c r="X45">
        <v>46.834859529832144</v>
      </c>
    </row>
    <row r="46" spans="1:24" x14ac:dyDescent="0.4">
      <c r="P46" t="s">
        <v>4</v>
      </c>
      <c r="Q46">
        <v>-0.76285019177631763</v>
      </c>
      <c r="R46">
        <v>0.31462700666842608</v>
      </c>
      <c r="S46">
        <v>-2.4246176444104739</v>
      </c>
      <c r="T46">
        <v>2.7534690396435281E-2</v>
      </c>
      <c r="U46">
        <v>-1.4298296504908352</v>
      </c>
      <c r="V46">
        <v>-9.5870733061800051E-2</v>
      </c>
      <c r="W46">
        <v>-1.4298296504908352</v>
      </c>
      <c r="X46">
        <v>-9.5870733061800051E-2</v>
      </c>
    </row>
    <row r="47" spans="1:24" ht="17.5" thickBot="1" x14ac:dyDescent="0.45">
      <c r="P47" s="27" t="s">
        <v>237</v>
      </c>
      <c r="Q47" s="27">
        <v>1.0089853238872124</v>
      </c>
      <c r="R47" s="27">
        <v>0.41110097051586703</v>
      </c>
      <c r="S47" s="27">
        <v>2.4543491654157239</v>
      </c>
      <c r="T47" s="27">
        <v>2.5945880113522331E-2</v>
      </c>
      <c r="U47" s="27">
        <v>0.13749019797562501</v>
      </c>
      <c r="V47" s="27">
        <v>1.8804804497987999</v>
      </c>
      <c r="W47" s="27">
        <v>0.13749019797562501</v>
      </c>
      <c r="X47" s="27">
        <v>1.8804804497987999</v>
      </c>
    </row>
    <row r="49" spans="17:19" ht="17.5" thickBot="1" x14ac:dyDescent="0.45"/>
    <row r="50" spans="17:19" x14ac:dyDescent="0.4">
      <c r="Q50" s="12" t="s">
        <v>113</v>
      </c>
      <c r="R50" s="13" t="s">
        <v>114</v>
      </c>
      <c r="S50" s="60" t="s">
        <v>201</v>
      </c>
    </row>
    <row r="51" spans="17:19" x14ac:dyDescent="0.4">
      <c r="Q51" s="25">
        <v>-1</v>
      </c>
      <c r="R51">
        <v>-1</v>
      </c>
      <c r="S51" s="20">
        <f>$Q$45+$Q$46*Q51+$Q$47*Q51*R51</f>
        <v>48.041194334160025</v>
      </c>
    </row>
    <row r="52" spans="17:19" x14ac:dyDescent="0.4">
      <c r="Q52" s="25">
        <v>-1</v>
      </c>
      <c r="R52">
        <v>1</v>
      </c>
      <c r="S52" s="20">
        <f t="shared" ref="S52:S59" si="9">$Q$45+$Q$46*Q52+$Q$47*Q52*R52</f>
        <v>46.023223686385606</v>
      </c>
    </row>
    <row r="53" spans="17:19" x14ac:dyDescent="0.4">
      <c r="Q53" s="25">
        <v>1</v>
      </c>
      <c r="R53">
        <v>-1</v>
      </c>
      <c r="S53" s="20">
        <f t="shared" si="9"/>
        <v>44.497523302832974</v>
      </c>
    </row>
    <row r="54" spans="17:19" x14ac:dyDescent="0.4">
      <c r="Q54" s="25">
        <v>1</v>
      </c>
      <c r="R54">
        <v>1</v>
      </c>
      <c r="S54" s="20">
        <f t="shared" si="9"/>
        <v>46.515493950607393</v>
      </c>
    </row>
    <row r="55" spans="17:19" x14ac:dyDescent="0.4">
      <c r="Q55" s="25">
        <v>0</v>
      </c>
      <c r="R55">
        <v>-1</v>
      </c>
      <c r="S55" s="20">
        <f t="shared" si="9"/>
        <v>46.269358818496499</v>
      </c>
    </row>
    <row r="56" spans="17:19" x14ac:dyDescent="0.4">
      <c r="Q56" s="25">
        <v>0</v>
      </c>
      <c r="R56">
        <v>1</v>
      </c>
      <c r="S56" s="20">
        <f>$Q$45+$Q$46*Q56+$Q$47*Q56*R56</f>
        <v>46.269358818496499</v>
      </c>
    </row>
    <row r="57" spans="17:19" x14ac:dyDescent="0.4">
      <c r="Q57" s="25">
        <v>-1</v>
      </c>
      <c r="R57">
        <v>0</v>
      </c>
      <c r="S57" s="20">
        <f t="shared" si="9"/>
        <v>47.032209010272815</v>
      </c>
    </row>
    <row r="58" spans="17:19" x14ac:dyDescent="0.4">
      <c r="Q58" s="25">
        <v>1</v>
      </c>
      <c r="R58">
        <v>0</v>
      </c>
      <c r="S58" s="20">
        <f t="shared" si="9"/>
        <v>45.506508626720183</v>
      </c>
    </row>
    <row r="59" spans="17:19" ht="17.5" thickBot="1" x14ac:dyDescent="0.45">
      <c r="Q59" s="48">
        <v>0</v>
      </c>
      <c r="R59" s="27">
        <v>0</v>
      </c>
      <c r="S59" s="50">
        <f t="shared" si="9"/>
        <v>46.269358818496499</v>
      </c>
    </row>
  </sheetData>
  <mergeCells count="5">
    <mergeCell ref="E1:G1"/>
    <mergeCell ref="H1:J1"/>
    <mergeCell ref="K1:M1"/>
    <mergeCell ref="AA1:AD1"/>
    <mergeCell ref="AA11:AB11"/>
  </mergeCells>
  <phoneticPr fontId="1" type="noConversion"/>
  <conditionalFormatting sqref="T17:T27">
    <cfRule type="cellIs" dxfId="11" priority="4" operator="lessThan">
      <formula>0.05</formula>
    </cfRule>
  </conditionalFormatting>
  <conditionalFormatting sqref="T45:T47">
    <cfRule type="cellIs" dxfId="10" priority="2" operator="lessThan">
      <formula>0.05</formula>
    </cfRule>
    <cfRule type="cellIs" dxfId="9" priority="3" operator="lessThan">
      <formula>0</formula>
    </cfRule>
  </conditionalFormatting>
  <conditionalFormatting sqref="AB12">
    <cfRule type="containsText" dxfId="8" priority="1" operator="containsText" text="higher">
      <formula>NOT(ISERROR(SEARCH("higher",AB12)))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experiment parameters</vt:lpstr>
      <vt:lpstr>experiment design 1</vt:lpstr>
      <vt:lpstr>experiment design 2</vt:lpstr>
      <vt:lpstr>experiment design 3</vt:lpstr>
      <vt:lpstr>experiment design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2024-06-14T08:41:49Z</dcterms:created>
  <dcterms:modified xsi:type="dcterms:W3CDTF">2024-06-15T02:31:44Z</dcterms:modified>
</cp:coreProperties>
</file>