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9\"/>
    </mc:Choice>
  </mc:AlternateContent>
  <xr:revisionPtr revIDLastSave="0" documentId="13_ncr:1_{DDA89F2F-1494-4C2B-8234-66FB665D7AB2}" xr6:coauthVersionLast="47" xr6:coauthVersionMax="47" xr10:uidLastSave="{00000000-0000-0000-0000-000000000000}"/>
  <bookViews>
    <workbookView xWindow="-120" yWindow="-120" windowWidth="29040" windowHeight="15720" activeTab="1" xr2:uid="{72666EC5-6C4B-40E6-8982-245031BE4D0B}"/>
  </bookViews>
  <sheets>
    <sheet name="1" sheetId="2" r:id="rId1"/>
    <sheet name="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" l="1"/>
  <c r="G46" i="2"/>
  <c r="G45" i="2"/>
  <c r="G44" i="2"/>
  <c r="G43" i="2"/>
  <c r="S42" i="2"/>
  <c r="G42" i="2"/>
  <c r="S41" i="2"/>
  <c r="G41" i="2"/>
  <c r="S40" i="2"/>
  <c r="G40" i="2"/>
  <c r="S39" i="2"/>
  <c r="G39" i="2"/>
  <c r="S38" i="2"/>
  <c r="G38" i="2"/>
  <c r="S37" i="2"/>
  <c r="G37" i="2"/>
  <c r="S36" i="2"/>
  <c r="G36" i="2"/>
  <c r="S35" i="2"/>
  <c r="G35" i="2"/>
  <c r="S34" i="2"/>
  <c r="G34" i="2"/>
  <c r="S33" i="2"/>
  <c r="G33" i="2"/>
  <c r="S32" i="2"/>
  <c r="G32" i="2"/>
  <c r="S31" i="2"/>
  <c r="G31" i="2"/>
  <c r="S30" i="2"/>
  <c r="G30" i="2"/>
  <c r="S29" i="2"/>
  <c r="G29" i="2"/>
  <c r="S28" i="2"/>
  <c r="G28" i="2"/>
  <c r="S27" i="2"/>
  <c r="G27" i="2"/>
  <c r="S26" i="2"/>
  <c r="G26" i="2"/>
  <c r="S25" i="2"/>
  <c r="G25" i="2"/>
  <c r="S24" i="2"/>
  <c r="G24" i="2"/>
  <c r="S23" i="2"/>
  <c r="G23" i="2"/>
  <c r="S22" i="2"/>
  <c r="G22" i="2"/>
  <c r="S21" i="2"/>
  <c r="G21" i="2"/>
  <c r="S20" i="2"/>
  <c r="G20" i="2"/>
  <c r="S19" i="2"/>
  <c r="G19" i="2"/>
  <c r="S18" i="2"/>
  <c r="G18" i="2"/>
  <c r="S17" i="2"/>
  <c r="G17" i="2"/>
  <c r="S16" i="2"/>
  <c r="G16" i="2"/>
  <c r="S15" i="2"/>
  <c r="G15" i="2"/>
  <c r="S14" i="2"/>
  <c r="G14" i="2"/>
  <c r="S13" i="2"/>
  <c r="G13" i="2"/>
  <c r="S12" i="2"/>
  <c r="G12" i="2"/>
  <c r="S11" i="2"/>
  <c r="G11" i="2"/>
  <c r="I3" i="2" s="1"/>
  <c r="S10" i="2"/>
  <c r="G10" i="2"/>
  <c r="S9" i="2"/>
  <c r="G9" i="2"/>
  <c r="S8" i="2"/>
  <c r="G8" i="2"/>
  <c r="S7" i="2"/>
  <c r="G7" i="2"/>
  <c r="S6" i="2"/>
  <c r="G6" i="2"/>
  <c r="S5" i="2"/>
  <c r="G5" i="2"/>
  <c r="S4" i="2"/>
  <c r="G4" i="2"/>
  <c r="S3" i="2"/>
  <c r="G3" i="2"/>
  <c r="I4" i="2" l="1"/>
  <c r="I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I7" i="2" l="1"/>
  <c r="I6" i="2"/>
  <c r="I3" i="1"/>
  <c r="I2" i="1"/>
  <c r="T10" i="2" l="1"/>
  <c r="T3" i="2"/>
  <c r="U3" i="2" s="1"/>
  <c r="U4" i="2" s="1"/>
  <c r="U5" i="2" s="1"/>
  <c r="K3" i="2"/>
  <c r="L3" i="2" s="1"/>
  <c r="K7" i="2"/>
  <c r="K10" i="2"/>
  <c r="K45" i="2"/>
  <c r="K8" i="2"/>
  <c r="K9" i="2"/>
  <c r="K23" i="2"/>
  <c r="T15" i="2"/>
  <c r="K4" i="2"/>
  <c r="K40" i="2"/>
  <c r="T32" i="2"/>
  <c r="K25" i="2"/>
  <c r="T13" i="2"/>
  <c r="K6" i="2"/>
  <c r="K42" i="2"/>
  <c r="T38" i="2"/>
  <c r="K27" i="2"/>
  <c r="T19" i="2"/>
  <c r="K12" i="2"/>
  <c r="T4" i="2"/>
  <c r="T36" i="2"/>
  <c r="K29" i="2"/>
  <c r="T17" i="2"/>
  <c r="K14" i="2"/>
  <c r="T6" i="2"/>
  <c r="T42" i="2"/>
  <c r="K31" i="2"/>
  <c r="T23" i="2"/>
  <c r="K16" i="2"/>
  <c r="T8" i="2"/>
  <c r="T40" i="2"/>
  <c r="K33" i="2"/>
  <c r="T21" i="2"/>
  <c r="K18" i="2"/>
  <c r="T14" i="2"/>
  <c r="K11" i="2"/>
  <c r="K35" i="2"/>
  <c r="T27" i="2"/>
  <c r="K20" i="2"/>
  <c r="T12" i="2"/>
  <c r="K46" i="2"/>
  <c r="K37" i="2"/>
  <c r="T25" i="2"/>
  <c r="K22" i="2"/>
  <c r="T18" i="2"/>
  <c r="K39" i="2"/>
  <c r="T31" i="2"/>
  <c r="K24" i="2"/>
  <c r="T16" i="2"/>
  <c r="K5" i="2"/>
  <c r="K41" i="2"/>
  <c r="T29" i="2"/>
  <c r="K26" i="2"/>
  <c r="T22" i="2"/>
  <c r="K43" i="2"/>
  <c r="T35" i="2"/>
  <c r="K28" i="2"/>
  <c r="T20" i="2"/>
  <c r="K13" i="2"/>
  <c r="K47" i="2"/>
  <c r="T33" i="2"/>
  <c r="K30" i="2"/>
  <c r="T26" i="2"/>
  <c r="K15" i="2"/>
  <c r="T7" i="2"/>
  <c r="T39" i="2"/>
  <c r="K32" i="2"/>
  <c r="T24" i="2"/>
  <c r="K17" i="2"/>
  <c r="T5" i="2"/>
  <c r="T37" i="2"/>
  <c r="K34" i="2"/>
  <c r="T30" i="2"/>
  <c r="K19" i="2"/>
  <c r="T11" i="2"/>
  <c r="K44" i="2"/>
  <c r="K36" i="2"/>
  <c r="T28" i="2"/>
  <c r="K21" i="2"/>
  <c r="T9" i="2"/>
  <c r="T41" i="2"/>
  <c r="K38" i="2"/>
  <c r="T34" i="2"/>
  <c r="I10" i="2"/>
  <c r="I11" i="2"/>
  <c r="I4" i="1"/>
  <c r="I9" i="1" l="1"/>
  <c r="I8" i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U6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W10" i="2"/>
  <c r="W4" i="2"/>
  <c r="W40" i="2"/>
  <c r="W26" i="2"/>
  <c r="W20" i="2"/>
  <c r="W14" i="2"/>
  <c r="W9" i="2"/>
  <c r="W8" i="2"/>
  <c r="W7" i="2"/>
  <c r="W39" i="2"/>
  <c r="W27" i="2"/>
  <c r="W22" i="2"/>
  <c r="W16" i="2"/>
  <c r="W6" i="2"/>
  <c r="W41" i="2"/>
  <c r="W5" i="2"/>
  <c r="W32" i="2"/>
  <c r="W17" i="2"/>
  <c r="W3" i="2"/>
  <c r="W38" i="2"/>
  <c r="W37" i="2"/>
  <c r="W36" i="2"/>
  <c r="W35" i="2"/>
  <c r="W33" i="2"/>
  <c r="W31" i="2"/>
  <c r="W30" i="2"/>
  <c r="W28" i="2"/>
  <c r="W25" i="2"/>
  <c r="W23" i="2"/>
  <c r="W21" i="2"/>
  <c r="W18" i="2"/>
  <c r="W12" i="2"/>
  <c r="W42" i="2"/>
  <c r="W34" i="2"/>
  <c r="W29" i="2"/>
  <c r="W24" i="2"/>
  <c r="W19" i="2"/>
  <c r="W15" i="2"/>
  <c r="W13" i="2"/>
  <c r="W11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J20" i="1" l="1"/>
  <c r="M7" i="1"/>
  <c r="M28" i="1"/>
  <c r="J5" i="1"/>
  <c r="M18" i="1"/>
  <c r="J47" i="1"/>
  <c r="M12" i="1"/>
  <c r="M42" i="1"/>
  <c r="M24" i="1"/>
  <c r="M37" i="1"/>
  <c r="M25" i="1"/>
  <c r="M35" i="1"/>
  <c r="J25" i="1"/>
  <c r="M30" i="1"/>
  <c r="J44" i="1"/>
  <c r="M10" i="1"/>
  <c r="J22" i="1"/>
  <c r="M29" i="1"/>
  <c r="M44" i="1"/>
  <c r="J12" i="1"/>
  <c r="J27" i="1"/>
  <c r="J42" i="1"/>
  <c r="J10" i="1"/>
  <c r="J17" i="1"/>
  <c r="J24" i="1"/>
  <c r="M39" i="1"/>
  <c r="J7" i="1"/>
  <c r="M22" i="1"/>
  <c r="M21" i="1"/>
  <c r="M36" i="1"/>
  <c r="M4" i="1"/>
  <c r="J19" i="1"/>
  <c r="M34" i="1"/>
  <c r="J41" i="1"/>
  <c r="J9" i="1"/>
  <c r="J16" i="1"/>
  <c r="M31" i="1"/>
  <c r="J46" i="1"/>
  <c r="M14" i="1"/>
  <c r="J21" i="1"/>
  <c r="J36" i="1"/>
  <c r="J4" i="1"/>
  <c r="M19" i="1"/>
  <c r="J34" i="1"/>
  <c r="M41" i="1"/>
  <c r="M9" i="1"/>
  <c r="M16" i="1"/>
  <c r="J31" i="1"/>
  <c r="M46" i="1"/>
  <c r="J14" i="1"/>
  <c r="M45" i="1"/>
  <c r="M13" i="1"/>
  <c r="J28" i="1"/>
  <c r="M43" i="1"/>
  <c r="M11" i="1"/>
  <c r="M26" i="1"/>
  <c r="M33" i="1"/>
  <c r="M40" i="1"/>
  <c r="M8" i="1"/>
  <c r="M23" i="1"/>
  <c r="J38" i="1"/>
  <c r="J6" i="1"/>
  <c r="J45" i="1"/>
  <c r="J13" i="1"/>
  <c r="J43" i="1"/>
  <c r="J11" i="1"/>
  <c r="J26" i="1"/>
  <c r="J33" i="1"/>
  <c r="J40" i="1"/>
  <c r="J8" i="1"/>
  <c r="J23" i="1"/>
  <c r="M38" i="1"/>
  <c r="M6" i="1"/>
  <c r="M5" i="1"/>
  <c r="M20" i="1"/>
  <c r="J35" i="1"/>
  <c r="M3" i="1"/>
  <c r="J18" i="1"/>
  <c r="J32" i="1"/>
  <c r="M47" i="1"/>
  <c r="J15" i="1"/>
  <c r="J30" i="1"/>
  <c r="J37" i="1"/>
  <c r="J3" i="1"/>
  <c r="M32" i="1"/>
  <c r="M15" i="1"/>
  <c r="J29" i="1"/>
  <c r="M27" i="1"/>
  <c r="M17" i="1"/>
  <c r="J39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</calcChain>
</file>

<file path=xl/sharedStrings.xml><?xml version="1.0" encoding="utf-8"?>
<sst xmlns="http://schemas.openxmlformats.org/spreadsheetml/2006/main" count="58" uniqueCount="30">
  <si>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</si>
  <si>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</si>
  <si>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</si>
  <si>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</si>
  <si>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</si>
  <si>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</si>
  <si>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average</t>
    <phoneticPr fontId="3" type="noConversion"/>
  </si>
  <si>
    <t>X_bar_bar</t>
    <phoneticPr fontId="3" type="noConversion"/>
  </si>
  <si>
    <t>sample variance</t>
    <phoneticPr fontId="3" type="noConversion"/>
  </si>
  <si>
    <t>standard error</t>
    <phoneticPr fontId="3" type="noConversion"/>
  </si>
  <si>
    <t>mu_0</t>
    <phoneticPr fontId="3" type="noConversion"/>
  </si>
  <si>
    <t>mu_1</t>
    <phoneticPr fontId="3" type="noConversion"/>
  </si>
  <si>
    <t>delta</t>
    <phoneticPr fontId="3" type="noConversion"/>
  </si>
  <si>
    <t>H_1</t>
    <phoneticPr fontId="3" type="noConversion"/>
  </si>
  <si>
    <t>α</t>
    <phoneticPr fontId="3" type="noConversion"/>
  </si>
  <si>
    <t>β</t>
    <phoneticPr fontId="3" type="noConversion"/>
  </si>
  <si>
    <t>H_0</t>
    <phoneticPr fontId="3" type="noConversion"/>
  </si>
  <si>
    <t>C_t</t>
    <phoneticPr fontId="3" type="noConversion"/>
  </si>
  <si>
    <t>value</t>
    <phoneticPr fontId="3" type="noConversion"/>
  </si>
  <si>
    <t xml:space="preserve"> </t>
    <phoneticPr fontId="3" type="noConversion"/>
  </si>
  <si>
    <t>k</t>
    <phoneticPr fontId="3" type="noConversion"/>
  </si>
  <si>
    <t>h</t>
    <phoneticPr fontId="3" type="noConversion"/>
  </si>
  <si>
    <t>K</t>
    <phoneticPr fontId="3" type="noConversion"/>
  </si>
  <si>
    <t>H</t>
    <phoneticPr fontId="3" type="noConversion"/>
  </si>
  <si>
    <t>C^+_i</t>
    <phoneticPr fontId="3" type="noConversion"/>
  </si>
  <si>
    <t>C^-_i</t>
    <phoneticPr fontId="3" type="noConversion"/>
  </si>
  <si>
    <t>x_i-(mu_0+K)</t>
    <phoneticPr fontId="3" type="noConversion"/>
  </si>
  <si>
    <t>x_i-(mu_0-K)</t>
    <phoneticPr fontId="3" type="noConversion"/>
  </si>
  <si>
    <t>N^+</t>
    <phoneticPr fontId="3" type="noConversion"/>
  </si>
  <si>
    <t>N^-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</si>
</sst>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Calibri"/>
      <family val="1"/>
      <charset val="16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5" fillId="0" borderId="0" xfId="0" applyFont="1">
      <alignment vertic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sequential likelihood ratio</a:t>
            </a:r>
            <a:r>
              <a:rPr lang="en-US" altLang="zh-TW" baseline="0"/>
              <a:t> test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'1'!$W$2</c:f>
              <c:strCache>
                <c:ptCount val="1"/>
                <c:pt idx="0">
                  <c:v>H_0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'1'!$M$3:$M$42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xVal>
          <c:yVal>
            <c:numRef>
              <c:f>'1'!$W$3:$W$42</c:f>
              <c:numCache>
                <c:formatCode>General</c:formatCode>
                <c:ptCount val="40"/>
                <c:pt idx="0">
                  <c:v>-6.7231990657556029</c:v>
                </c:pt>
                <c:pt idx="1">
                  <c:v>-6.7231990657556029</c:v>
                </c:pt>
                <c:pt idx="2">
                  <c:v>-6.7231990657556029</c:v>
                </c:pt>
                <c:pt idx="3">
                  <c:v>-6.7231990657556029</c:v>
                </c:pt>
                <c:pt idx="4">
                  <c:v>-6.7231990657556029</c:v>
                </c:pt>
                <c:pt idx="5">
                  <c:v>-6.7231990657556029</c:v>
                </c:pt>
                <c:pt idx="6">
                  <c:v>-6.7231990657556029</c:v>
                </c:pt>
                <c:pt idx="7">
                  <c:v>-6.7231990657556029</c:v>
                </c:pt>
                <c:pt idx="8">
                  <c:v>-6.7231990657556029</c:v>
                </c:pt>
                <c:pt idx="9">
                  <c:v>-6.7231990657556029</c:v>
                </c:pt>
                <c:pt idx="10">
                  <c:v>-6.7231990657556029</c:v>
                </c:pt>
                <c:pt idx="11">
                  <c:v>-6.7231990657556029</c:v>
                </c:pt>
                <c:pt idx="12">
                  <c:v>-6.7231990657556029</c:v>
                </c:pt>
                <c:pt idx="13">
                  <c:v>-6.7231990657556029</c:v>
                </c:pt>
                <c:pt idx="14">
                  <c:v>-6.7231990657556029</c:v>
                </c:pt>
                <c:pt idx="15">
                  <c:v>-6.7231990657556029</c:v>
                </c:pt>
                <c:pt idx="16">
                  <c:v>-6.7231990657556029</c:v>
                </c:pt>
                <c:pt idx="17">
                  <c:v>-6.7231990657556029</c:v>
                </c:pt>
                <c:pt idx="18">
                  <c:v>-6.7231990657556029</c:v>
                </c:pt>
                <c:pt idx="19">
                  <c:v>-6.7231990657556029</c:v>
                </c:pt>
                <c:pt idx="20">
                  <c:v>-6.7231990657556029</c:v>
                </c:pt>
                <c:pt idx="21">
                  <c:v>-6.7231990657556029</c:v>
                </c:pt>
                <c:pt idx="22">
                  <c:v>-6.7231990657556029</c:v>
                </c:pt>
                <c:pt idx="23">
                  <c:v>-6.7231990657556029</c:v>
                </c:pt>
                <c:pt idx="24">
                  <c:v>-6.7231990657556029</c:v>
                </c:pt>
                <c:pt idx="25">
                  <c:v>-6.7231990657556029</c:v>
                </c:pt>
                <c:pt idx="26">
                  <c:v>-6.7231990657556029</c:v>
                </c:pt>
                <c:pt idx="27">
                  <c:v>-6.7231990657556029</c:v>
                </c:pt>
                <c:pt idx="28">
                  <c:v>-6.7231990657556029</c:v>
                </c:pt>
                <c:pt idx="29">
                  <c:v>-6.7231990657556029</c:v>
                </c:pt>
                <c:pt idx="30">
                  <c:v>-6.7231990657556029</c:v>
                </c:pt>
                <c:pt idx="31">
                  <c:v>-6.7231990657556029</c:v>
                </c:pt>
                <c:pt idx="32">
                  <c:v>-6.7231990657556029</c:v>
                </c:pt>
                <c:pt idx="33">
                  <c:v>-6.7231990657556029</c:v>
                </c:pt>
                <c:pt idx="34">
                  <c:v>-6.7231990657556029</c:v>
                </c:pt>
                <c:pt idx="35">
                  <c:v>-6.7231990657556029</c:v>
                </c:pt>
                <c:pt idx="36">
                  <c:v>-6.7231990657556029</c:v>
                </c:pt>
                <c:pt idx="37">
                  <c:v>-6.7231990657556029</c:v>
                </c:pt>
                <c:pt idx="38">
                  <c:v>-6.7231990657556029</c:v>
                </c:pt>
                <c:pt idx="39">
                  <c:v>-6.7231990657556029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A-4560-8267-645EBC75B866}"/>
            </c:ext>
          </c:extLst>
        </c:ser>
        <c:ser>
          <c:idx val="1"/>
          <c:order val="1"/>
          <c:tx>
            <c:strRef>
              <c:f>'1'!$V$2</c:f>
              <c:strCache>
                <c:ptCount val="1"/>
                <c:pt idx="0">
                  <c:v>H_1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'1'!$M$3:$M$42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xVal>
          <c:yVal>
            <c:numRef>
              <c:f>'1'!$V$3:$V$42</c:f>
              <c:numCache>
                <c:formatCode>General</c:formatCode>
                <c:ptCount val="40"/>
                <c:pt idx="0">
                  <c:v>25.059667138799107</c:v>
                </c:pt>
                <c:pt idx="1">
                  <c:v>25.059667138799107</c:v>
                </c:pt>
                <c:pt idx="2">
                  <c:v>25.059667138799107</c:v>
                </c:pt>
                <c:pt idx="3">
                  <c:v>25.059667138799107</c:v>
                </c:pt>
                <c:pt idx="4">
                  <c:v>25.059667138799107</c:v>
                </c:pt>
                <c:pt idx="5">
                  <c:v>25.059667138799107</c:v>
                </c:pt>
                <c:pt idx="6">
                  <c:v>25.059667138799107</c:v>
                </c:pt>
                <c:pt idx="7">
                  <c:v>25.059667138799107</c:v>
                </c:pt>
                <c:pt idx="8">
                  <c:v>25.059667138799107</c:v>
                </c:pt>
                <c:pt idx="9">
                  <c:v>25.059667138799107</c:v>
                </c:pt>
                <c:pt idx="10">
                  <c:v>25.059667138799107</c:v>
                </c:pt>
                <c:pt idx="11">
                  <c:v>25.059667138799107</c:v>
                </c:pt>
                <c:pt idx="12">
                  <c:v>25.059667138799107</c:v>
                </c:pt>
                <c:pt idx="13">
                  <c:v>25.059667138799107</c:v>
                </c:pt>
                <c:pt idx="14">
                  <c:v>25.059667138799107</c:v>
                </c:pt>
                <c:pt idx="15">
                  <c:v>25.059667138799107</c:v>
                </c:pt>
                <c:pt idx="16">
                  <c:v>25.059667138799107</c:v>
                </c:pt>
                <c:pt idx="17">
                  <c:v>25.059667138799107</c:v>
                </c:pt>
                <c:pt idx="18">
                  <c:v>25.059667138799107</c:v>
                </c:pt>
                <c:pt idx="19">
                  <c:v>25.059667138799107</c:v>
                </c:pt>
                <c:pt idx="20">
                  <c:v>25.059667138799107</c:v>
                </c:pt>
                <c:pt idx="21">
                  <c:v>25.059667138799107</c:v>
                </c:pt>
                <c:pt idx="22">
                  <c:v>25.059667138799107</c:v>
                </c:pt>
                <c:pt idx="23">
                  <c:v>25.059667138799107</c:v>
                </c:pt>
                <c:pt idx="24">
                  <c:v>25.059667138799107</c:v>
                </c:pt>
                <c:pt idx="25">
                  <c:v>25.059667138799107</c:v>
                </c:pt>
                <c:pt idx="26">
                  <c:v>25.059667138799107</c:v>
                </c:pt>
                <c:pt idx="27">
                  <c:v>25.059667138799107</c:v>
                </c:pt>
                <c:pt idx="28">
                  <c:v>25.059667138799107</c:v>
                </c:pt>
                <c:pt idx="29">
                  <c:v>25.059667138799107</c:v>
                </c:pt>
                <c:pt idx="30">
                  <c:v>25.059667138799107</c:v>
                </c:pt>
                <c:pt idx="31">
                  <c:v>25.059667138799107</c:v>
                </c:pt>
                <c:pt idx="32">
                  <c:v>25.059667138799107</c:v>
                </c:pt>
                <c:pt idx="33">
                  <c:v>25.059667138799107</c:v>
                </c:pt>
                <c:pt idx="34">
                  <c:v>25.059667138799107</c:v>
                </c:pt>
                <c:pt idx="35">
                  <c:v>25.059667138799107</c:v>
                </c:pt>
                <c:pt idx="36">
                  <c:v>25.059667138799107</c:v>
                </c:pt>
                <c:pt idx="37">
                  <c:v>25.059667138799107</c:v>
                </c:pt>
                <c:pt idx="38">
                  <c:v>25.059667138799107</c:v>
                </c:pt>
                <c:pt idx="39">
                  <c:v>25.059667138799107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A-4560-8267-645EBC75B866}"/>
            </c:ext>
          </c:extLst>
        </c:ser>
        <c:ser>
          <c:idx val="2"/>
          <c:order val="2"/>
          <c:tx>
            <c:strRef>
              <c:f>'1'!$U$2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'1'!$M$3:$M$42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xVal>
          <c:yVal>
            <c:numRef>
              <c:f>'1'!$U$3:$U$42</c:f>
              <c:numCache>
                <c:formatCode>General</c:formatCode>
                <c:ptCount val="40"/>
                <c:pt idx="0">
                  <c:v>-2.8912805994066275</c:v>
                </c:pt>
                <c:pt idx="1">
                  <c:v>-5.3825611988132209</c:v>
                </c:pt>
                <c:pt idx="2">
                  <c:v>-14.273841798219848</c:v>
                </c:pt>
                <c:pt idx="3">
                  <c:v>-22.765122397626442</c:v>
                </c:pt>
                <c:pt idx="4">
                  <c:v>-25.656402997033069</c:v>
                </c:pt>
                <c:pt idx="5">
                  <c:v>-28.347683596439708</c:v>
                </c:pt>
                <c:pt idx="6">
                  <c:v>-25.838964195846302</c:v>
                </c:pt>
                <c:pt idx="7">
                  <c:v>-28.930244795252918</c:v>
                </c:pt>
                <c:pt idx="8">
                  <c:v>-30.621525394659557</c:v>
                </c:pt>
                <c:pt idx="9">
                  <c:v>-32.912805994066161</c:v>
                </c:pt>
                <c:pt idx="10">
                  <c:v>-35.6040865934728</c:v>
                </c:pt>
                <c:pt idx="11">
                  <c:v>-38.495367192879428</c:v>
                </c:pt>
                <c:pt idx="12">
                  <c:v>-43.586647792286044</c:v>
                </c:pt>
                <c:pt idx="13">
                  <c:v>-47.877928391692649</c:v>
                </c:pt>
                <c:pt idx="14">
                  <c:v>-49.569208991099288</c:v>
                </c:pt>
                <c:pt idx="15">
                  <c:v>-51.860489590505892</c:v>
                </c:pt>
                <c:pt idx="16">
                  <c:v>-54.151770189912497</c:v>
                </c:pt>
                <c:pt idx="17">
                  <c:v>-59.643050789319091</c:v>
                </c:pt>
                <c:pt idx="18">
                  <c:v>-63.134331388725684</c:v>
                </c:pt>
                <c:pt idx="19">
                  <c:v>-64.625611988132277</c:v>
                </c:pt>
                <c:pt idx="20">
                  <c:v>-68.916892587538882</c:v>
                </c:pt>
                <c:pt idx="21">
                  <c:v>-72.608173186945521</c:v>
                </c:pt>
                <c:pt idx="22">
                  <c:v>-77.29945378635216</c:v>
                </c:pt>
                <c:pt idx="23">
                  <c:v>-82.590734385758765</c:v>
                </c:pt>
                <c:pt idx="24">
                  <c:v>-87.682014985165381</c:v>
                </c:pt>
                <c:pt idx="25">
                  <c:v>-90.973295584571986</c:v>
                </c:pt>
                <c:pt idx="26">
                  <c:v>-104.66457618397862</c:v>
                </c:pt>
                <c:pt idx="27">
                  <c:v>-108.95585678338523</c:v>
                </c:pt>
                <c:pt idx="28">
                  <c:v>-113.44713738279182</c:v>
                </c:pt>
                <c:pt idx="29">
                  <c:v>-119.53841798219844</c:v>
                </c:pt>
                <c:pt idx="30">
                  <c:v>-124.02969858160503</c:v>
                </c:pt>
                <c:pt idx="31">
                  <c:v>-129.52097918101163</c:v>
                </c:pt>
                <c:pt idx="32">
                  <c:v>-132.61225978041824</c:v>
                </c:pt>
                <c:pt idx="33">
                  <c:v>-134.90354037982485</c:v>
                </c:pt>
                <c:pt idx="34">
                  <c:v>-137.39482097923144</c:v>
                </c:pt>
                <c:pt idx="35">
                  <c:v>-141.48610157863806</c:v>
                </c:pt>
                <c:pt idx="36">
                  <c:v>-144.57738217804467</c:v>
                </c:pt>
                <c:pt idx="37">
                  <c:v>-150.06866277745127</c:v>
                </c:pt>
                <c:pt idx="38">
                  <c:v>-151.7599433768579</c:v>
                </c:pt>
                <c:pt idx="39">
                  <c:v>-155.2512239762645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A-4560-8267-645EBC75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18736"/>
        <c:axId val="296415824"/>
      </c:scatterChart>
      <c:valAx>
        <c:axId val="296418736"/>
        <c:scaling>
          <c:orientation val="minMax"/>
          <c:max val="85"/>
          <c:min val="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415824"/>
        <c:crosses val="autoZero"/>
        <c:crossBetween val="midCat"/>
      </c:valAx>
      <c:valAx>
        <c:axId val="2964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41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10</xdr:row>
      <xdr:rowOff>66675</xdr:rowOff>
    </xdr:from>
    <xdr:to>
      <xdr:col>18</xdr:col>
      <xdr:colOff>314325</xdr:colOff>
      <xdr:row>23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2B3400-E8CE-46B0-99F7-A0C3D9D4E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EC7F-3699-4FD6-8985-CA44D5E74DBE}">
  <dimension ref="A1:Y47"/>
  <sheetViews>
    <sheetView topLeftCell="B1" workbookViewId="0">
      <selection activeCell="Y17" sqref="Y17"/>
    </sheetView>
  </sheetViews>
  <sheetFormatPr defaultRowHeight="16.5" x14ac:dyDescent="0.25"/>
  <cols>
    <col min="8" max="8" width="14.625" customWidth="1"/>
  </cols>
  <sheetData>
    <row r="1" spans="1:25" x14ac:dyDescent="0.25">
      <c r="B1" s="9" t="s">
        <v>0</v>
      </c>
      <c r="C1" s="10"/>
      <c r="D1" s="10"/>
      <c r="E1" s="10"/>
      <c r="F1" s="11"/>
      <c r="G1" s="1"/>
    </row>
    <row r="2" spans="1:25" x14ac:dyDescent="0.25"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7" t="s">
        <v>7</v>
      </c>
      <c r="I2">
        <f>AVERAGE(G3:G47)</f>
        <v>348.50666666666672</v>
      </c>
      <c r="K2" s="7" t="s">
        <v>18</v>
      </c>
      <c r="L2" s="7" t="s">
        <v>17</v>
      </c>
      <c r="N2" s="2" t="s">
        <v>1</v>
      </c>
      <c r="O2" s="3" t="s">
        <v>2</v>
      </c>
      <c r="P2" s="3" t="s">
        <v>3</v>
      </c>
      <c r="Q2" s="3" t="s">
        <v>4</v>
      </c>
      <c r="R2" s="4" t="s">
        <v>5</v>
      </c>
      <c r="S2" s="3" t="s">
        <v>6</v>
      </c>
      <c r="T2" s="7" t="s">
        <v>18</v>
      </c>
      <c r="U2" s="7" t="s">
        <v>17</v>
      </c>
      <c r="V2" s="7" t="s">
        <v>13</v>
      </c>
      <c r="W2" s="7" t="s">
        <v>16</v>
      </c>
    </row>
    <row r="3" spans="1:25" x14ac:dyDescent="0.25">
      <c r="A3">
        <v>1</v>
      </c>
      <c r="B3" s="5">
        <v>352</v>
      </c>
      <c r="C3" s="1">
        <v>352</v>
      </c>
      <c r="D3" s="1">
        <v>353</v>
      </c>
      <c r="E3" s="1">
        <v>351</v>
      </c>
      <c r="F3" s="6">
        <v>354</v>
      </c>
      <c r="G3" s="1">
        <f>AVERAGE(B3:F3)</f>
        <v>352.4</v>
      </c>
      <c r="H3" t="s">
        <v>8</v>
      </c>
      <c r="I3">
        <f>_xlfn.VAR.S(G3:G47)</f>
        <v>17.493818181818209</v>
      </c>
      <c r="J3">
        <v>1</v>
      </c>
      <c r="K3">
        <f>G3-($I$5+$I$6)/2</f>
        <v>0.30871940059336112</v>
      </c>
      <c r="L3">
        <f>K3</f>
        <v>0.30871940059336112</v>
      </c>
      <c r="M3">
        <v>46</v>
      </c>
      <c r="N3" s="1">
        <v>350</v>
      </c>
      <c r="O3" s="1">
        <v>350</v>
      </c>
      <c r="P3" s="1">
        <v>348</v>
      </c>
      <c r="Q3" s="1">
        <v>347</v>
      </c>
      <c r="R3" s="1">
        <v>351</v>
      </c>
      <c r="S3" s="1">
        <f t="shared" ref="S3:S42" si="0">AVERAGE(N3:R3)</f>
        <v>349.2</v>
      </c>
      <c r="T3">
        <f>S3-($I$5+$I$6)/2</f>
        <v>-2.8912805994066275</v>
      </c>
      <c r="U3">
        <f>T3</f>
        <v>-2.8912805994066275</v>
      </c>
      <c r="V3">
        <f>$I$10</f>
        <v>25.059667138799107</v>
      </c>
      <c r="W3">
        <f>$I$11</f>
        <v>-6.7231990657556029</v>
      </c>
    </row>
    <row r="4" spans="1:25" x14ac:dyDescent="0.25">
      <c r="A4">
        <v>2</v>
      </c>
      <c r="B4" s="5">
        <v>354</v>
      </c>
      <c r="C4" s="1">
        <v>353</v>
      </c>
      <c r="D4" s="1">
        <v>354</v>
      </c>
      <c r="E4" s="1">
        <v>352</v>
      </c>
      <c r="F4" s="6">
        <v>354</v>
      </c>
      <c r="G4" s="1">
        <f t="shared" ref="G4:G47" si="1">AVERAGE(B4:F4)</f>
        <v>353.4</v>
      </c>
      <c r="H4" t="s">
        <v>9</v>
      </c>
      <c r="I4">
        <f>I3^0.5</f>
        <v>4.1825611988132589</v>
      </c>
      <c r="J4">
        <v>2</v>
      </c>
      <c r="K4">
        <f t="shared" ref="K4:K47" si="2">G4-($I$5+$I$6)/2</f>
        <v>1.3087194005933611</v>
      </c>
      <c r="L4">
        <f>L3+K4</f>
        <v>1.6174388011867222</v>
      </c>
      <c r="M4">
        <v>47</v>
      </c>
      <c r="N4" s="1">
        <v>349</v>
      </c>
      <c r="O4" s="1">
        <v>350</v>
      </c>
      <c r="P4" s="1">
        <v>349</v>
      </c>
      <c r="Q4" s="1">
        <v>349</v>
      </c>
      <c r="R4" s="1">
        <v>351</v>
      </c>
      <c r="S4" s="1">
        <f t="shared" si="0"/>
        <v>349.6</v>
      </c>
      <c r="T4">
        <f t="shared" ref="T4:T42" si="3">S4-($I$5+$I$6)/2</f>
        <v>-2.4912805994065934</v>
      </c>
      <c r="U4">
        <f>U3+T4</f>
        <v>-5.3825611988132209</v>
      </c>
      <c r="V4">
        <f t="shared" ref="V4:V42" si="4">$I$10</f>
        <v>25.059667138799107</v>
      </c>
      <c r="W4">
        <f t="shared" ref="W4:W42" si="5">$I$11</f>
        <v>-6.7231990657556029</v>
      </c>
    </row>
    <row r="5" spans="1:25" x14ac:dyDescent="0.25">
      <c r="A5">
        <v>3</v>
      </c>
      <c r="B5" s="5">
        <v>352</v>
      </c>
      <c r="C5" s="1">
        <v>352</v>
      </c>
      <c r="D5" s="1">
        <v>352</v>
      </c>
      <c r="E5" s="1">
        <v>349</v>
      </c>
      <c r="F5" s="6">
        <v>353</v>
      </c>
      <c r="G5" s="1">
        <f t="shared" si="1"/>
        <v>351.6</v>
      </c>
      <c r="H5" t="s">
        <v>10</v>
      </c>
      <c r="I5" s="7">
        <v>350</v>
      </c>
      <c r="J5">
        <v>3</v>
      </c>
      <c r="K5">
        <f t="shared" si="2"/>
        <v>-0.49128059940659341</v>
      </c>
      <c r="L5">
        <f t="shared" ref="L5:L47" si="6">L4+K5</f>
        <v>1.1261582017801288</v>
      </c>
      <c r="M5">
        <v>48</v>
      </c>
      <c r="N5" s="1">
        <v>343</v>
      </c>
      <c r="O5" s="1">
        <v>343</v>
      </c>
      <c r="P5" s="1">
        <v>343</v>
      </c>
      <c r="Q5" s="1">
        <v>342</v>
      </c>
      <c r="R5" s="1">
        <v>345</v>
      </c>
      <c r="S5" s="1">
        <f t="shared" si="0"/>
        <v>343.2</v>
      </c>
      <c r="T5">
        <f t="shared" si="3"/>
        <v>-8.8912805994066275</v>
      </c>
      <c r="U5">
        <f t="shared" ref="U5:U42" si="7">U4+T5</f>
        <v>-14.273841798219848</v>
      </c>
      <c r="V5">
        <f t="shared" si="4"/>
        <v>25.059667138799107</v>
      </c>
      <c r="W5">
        <f t="shared" si="5"/>
        <v>-6.7231990657556029</v>
      </c>
    </row>
    <row r="6" spans="1:25" x14ac:dyDescent="0.25">
      <c r="A6">
        <v>4</v>
      </c>
      <c r="B6" s="5">
        <v>355</v>
      </c>
      <c r="C6" s="1">
        <v>356</v>
      </c>
      <c r="D6" s="1">
        <v>355</v>
      </c>
      <c r="E6" s="1">
        <v>354</v>
      </c>
      <c r="F6" s="6">
        <v>356</v>
      </c>
      <c r="G6" s="1">
        <f t="shared" si="1"/>
        <v>355.2</v>
      </c>
      <c r="H6" t="s">
        <v>11</v>
      </c>
      <c r="I6">
        <f>I5+I4</f>
        <v>354.18256119881323</v>
      </c>
      <c r="J6">
        <v>4</v>
      </c>
      <c r="K6">
        <f t="shared" si="2"/>
        <v>3.1087194005933725</v>
      </c>
      <c r="L6">
        <f t="shared" si="6"/>
        <v>4.2348776023735013</v>
      </c>
      <c r="M6">
        <v>49</v>
      </c>
      <c r="N6" s="1">
        <v>342</v>
      </c>
      <c r="O6" s="1">
        <v>344</v>
      </c>
      <c r="P6" s="1">
        <v>345</v>
      </c>
      <c r="Q6" s="1">
        <v>342</v>
      </c>
      <c r="R6" s="1">
        <v>345</v>
      </c>
      <c r="S6" s="1">
        <f t="shared" si="0"/>
        <v>343.6</v>
      </c>
      <c r="T6">
        <f t="shared" si="3"/>
        <v>-8.4912805994065934</v>
      </c>
      <c r="U6">
        <f t="shared" si="7"/>
        <v>-22.765122397626442</v>
      </c>
      <c r="V6">
        <f t="shared" si="4"/>
        <v>25.059667138799107</v>
      </c>
      <c r="W6">
        <f t="shared" si="5"/>
        <v>-6.7231990657556029</v>
      </c>
    </row>
    <row r="7" spans="1:25" x14ac:dyDescent="0.25">
      <c r="A7">
        <v>5</v>
      </c>
      <c r="B7" s="1">
        <v>351</v>
      </c>
      <c r="C7" s="1">
        <v>352</v>
      </c>
      <c r="D7" s="1">
        <v>351</v>
      </c>
      <c r="E7" s="1">
        <v>350</v>
      </c>
      <c r="F7" s="6">
        <v>353</v>
      </c>
      <c r="G7" s="1">
        <f t="shared" si="1"/>
        <v>351.4</v>
      </c>
      <c r="H7" t="s">
        <v>12</v>
      </c>
      <c r="I7">
        <f>I4</f>
        <v>4.1825611988132589</v>
      </c>
      <c r="J7">
        <v>5</v>
      </c>
      <c r="K7">
        <f t="shared" si="2"/>
        <v>-0.69128059940663888</v>
      </c>
      <c r="L7">
        <f t="shared" si="6"/>
        <v>3.5435970029668624</v>
      </c>
      <c r="M7">
        <v>50</v>
      </c>
      <c r="N7" s="1">
        <v>350</v>
      </c>
      <c r="O7" s="1">
        <v>350</v>
      </c>
      <c r="P7" s="1">
        <v>349</v>
      </c>
      <c r="Q7" s="1">
        <v>347</v>
      </c>
      <c r="R7" s="1">
        <v>350</v>
      </c>
      <c r="S7" s="1">
        <f t="shared" si="0"/>
        <v>349.2</v>
      </c>
      <c r="T7">
        <f t="shared" si="3"/>
        <v>-2.8912805994066275</v>
      </c>
      <c r="U7">
        <f t="shared" si="7"/>
        <v>-25.656402997033069</v>
      </c>
      <c r="V7">
        <f t="shared" si="4"/>
        <v>25.059667138799107</v>
      </c>
      <c r="W7">
        <f t="shared" si="5"/>
        <v>-6.7231990657556029</v>
      </c>
    </row>
    <row r="8" spans="1:25" x14ac:dyDescent="0.25">
      <c r="A8">
        <v>6</v>
      </c>
      <c r="B8" s="5">
        <v>350</v>
      </c>
      <c r="C8" s="1">
        <v>352</v>
      </c>
      <c r="D8" s="1">
        <v>350</v>
      </c>
      <c r="E8" s="1">
        <v>348</v>
      </c>
      <c r="F8" s="6">
        <v>352</v>
      </c>
      <c r="G8" s="1">
        <f t="shared" si="1"/>
        <v>350.4</v>
      </c>
      <c r="H8" s="8" t="s">
        <v>14</v>
      </c>
      <c r="I8" s="7">
        <v>2E-3</v>
      </c>
      <c r="J8">
        <v>6</v>
      </c>
      <c r="K8">
        <f t="shared" si="2"/>
        <v>-1.6912805994066389</v>
      </c>
      <c r="L8">
        <f t="shared" si="6"/>
        <v>1.8523164035602235</v>
      </c>
      <c r="M8">
        <v>51</v>
      </c>
      <c r="N8" s="1">
        <v>350</v>
      </c>
      <c r="O8" s="1">
        <v>350</v>
      </c>
      <c r="P8" s="1">
        <v>349</v>
      </c>
      <c r="Q8" s="1">
        <v>348</v>
      </c>
      <c r="R8" s="1">
        <v>350</v>
      </c>
      <c r="S8" s="1">
        <f t="shared" si="0"/>
        <v>349.4</v>
      </c>
      <c r="T8">
        <f t="shared" si="3"/>
        <v>-2.6912805994066389</v>
      </c>
      <c r="U8">
        <f t="shared" si="7"/>
        <v>-28.347683596439708</v>
      </c>
      <c r="V8">
        <f t="shared" si="4"/>
        <v>25.059667138799107</v>
      </c>
      <c r="W8">
        <f t="shared" si="5"/>
        <v>-6.7231990657556029</v>
      </c>
    </row>
    <row r="9" spans="1:25" x14ac:dyDescent="0.25">
      <c r="A9">
        <v>7</v>
      </c>
      <c r="B9" s="5">
        <v>354</v>
      </c>
      <c r="C9" s="1">
        <v>354</v>
      </c>
      <c r="D9" s="1">
        <v>354</v>
      </c>
      <c r="E9" s="1">
        <v>351</v>
      </c>
      <c r="F9" s="6">
        <v>355</v>
      </c>
      <c r="G9" s="1">
        <f t="shared" si="1"/>
        <v>353.6</v>
      </c>
      <c r="H9" s="8" t="s">
        <v>15</v>
      </c>
      <c r="I9">
        <v>0.2</v>
      </c>
      <c r="J9">
        <v>7</v>
      </c>
      <c r="K9">
        <f t="shared" si="2"/>
        <v>1.5087194005934066</v>
      </c>
      <c r="L9">
        <f t="shared" si="6"/>
        <v>3.3610358041536301</v>
      </c>
      <c r="M9">
        <v>52</v>
      </c>
      <c r="N9" s="1">
        <v>355</v>
      </c>
      <c r="O9" s="1">
        <v>354</v>
      </c>
      <c r="P9" s="1">
        <v>355</v>
      </c>
      <c r="Q9" s="1">
        <v>353</v>
      </c>
      <c r="R9" s="1">
        <v>356</v>
      </c>
      <c r="S9" s="1">
        <f t="shared" si="0"/>
        <v>354.6</v>
      </c>
      <c r="T9">
        <f t="shared" si="3"/>
        <v>2.5087194005934066</v>
      </c>
      <c r="U9">
        <f t="shared" si="7"/>
        <v>-25.838964195846302</v>
      </c>
      <c r="V9">
        <f t="shared" si="4"/>
        <v>25.059667138799107</v>
      </c>
      <c r="W9">
        <f t="shared" si="5"/>
        <v>-6.7231990657556029</v>
      </c>
    </row>
    <row r="10" spans="1:25" x14ac:dyDescent="0.25">
      <c r="A10">
        <v>8</v>
      </c>
      <c r="B10" s="5">
        <v>352</v>
      </c>
      <c r="C10" s="1">
        <v>352</v>
      </c>
      <c r="D10" s="1">
        <v>352</v>
      </c>
      <c r="E10" s="1">
        <v>350</v>
      </c>
      <c r="F10" s="6">
        <v>353</v>
      </c>
      <c r="G10" s="1">
        <f t="shared" si="1"/>
        <v>351.8</v>
      </c>
      <c r="H10" t="s">
        <v>13</v>
      </c>
      <c r="I10">
        <f>I3/I7*LN((1-I9)/I8)</f>
        <v>25.059667138799107</v>
      </c>
      <c r="J10">
        <v>8</v>
      </c>
      <c r="K10">
        <f t="shared" si="2"/>
        <v>-0.29128059940660478</v>
      </c>
      <c r="L10">
        <f t="shared" si="6"/>
        <v>3.0697552047470253</v>
      </c>
      <c r="M10">
        <v>53</v>
      </c>
      <c r="N10" s="1">
        <v>349</v>
      </c>
      <c r="O10" s="1">
        <v>349</v>
      </c>
      <c r="P10" s="1">
        <v>350</v>
      </c>
      <c r="Q10" s="1">
        <v>347</v>
      </c>
      <c r="R10" s="1">
        <v>350</v>
      </c>
      <c r="S10" s="1">
        <f t="shared" si="0"/>
        <v>349</v>
      </c>
      <c r="T10">
        <f t="shared" si="3"/>
        <v>-3.0912805994066161</v>
      </c>
      <c r="U10">
        <f t="shared" si="7"/>
        <v>-28.930244795252918</v>
      </c>
      <c r="V10">
        <f t="shared" si="4"/>
        <v>25.059667138799107</v>
      </c>
      <c r="W10">
        <f t="shared" si="5"/>
        <v>-6.7231990657556029</v>
      </c>
    </row>
    <row r="11" spans="1:25" x14ac:dyDescent="0.25">
      <c r="A11">
        <v>9</v>
      </c>
      <c r="B11" s="5">
        <v>354</v>
      </c>
      <c r="C11" s="1">
        <v>354</v>
      </c>
      <c r="D11" s="1">
        <v>353</v>
      </c>
      <c r="E11" s="1">
        <v>352</v>
      </c>
      <c r="F11" s="6">
        <v>354</v>
      </c>
      <c r="G11" s="1">
        <f t="shared" si="1"/>
        <v>353.4</v>
      </c>
      <c r="H11" t="s">
        <v>16</v>
      </c>
      <c r="I11">
        <f>I3/I7*LN(I9/(1-I8))</f>
        <v>-6.7231990657556029</v>
      </c>
      <c r="J11">
        <v>9</v>
      </c>
      <c r="K11">
        <f t="shared" si="2"/>
        <v>1.3087194005933611</v>
      </c>
      <c r="L11">
        <f t="shared" si="6"/>
        <v>4.3784746053403865</v>
      </c>
      <c r="M11">
        <v>54</v>
      </c>
      <c r="N11" s="1">
        <v>351</v>
      </c>
      <c r="O11" s="1">
        <v>351</v>
      </c>
      <c r="P11" s="1">
        <v>350</v>
      </c>
      <c r="Q11" s="1">
        <v>348</v>
      </c>
      <c r="R11" s="1">
        <v>352</v>
      </c>
      <c r="S11" s="1">
        <f t="shared" si="0"/>
        <v>350.4</v>
      </c>
      <c r="T11">
        <f t="shared" si="3"/>
        <v>-1.6912805994066389</v>
      </c>
      <c r="U11">
        <f t="shared" si="7"/>
        <v>-30.621525394659557</v>
      </c>
      <c r="V11">
        <f t="shared" si="4"/>
        <v>25.059667138799107</v>
      </c>
      <c r="W11">
        <f t="shared" si="5"/>
        <v>-6.7231990657556029</v>
      </c>
    </row>
    <row r="12" spans="1:25" x14ac:dyDescent="0.25">
      <c r="A12">
        <v>10</v>
      </c>
      <c r="B12" s="1">
        <v>352</v>
      </c>
      <c r="C12" s="1">
        <v>353</v>
      </c>
      <c r="D12" s="1">
        <v>353</v>
      </c>
      <c r="E12" s="1">
        <v>351</v>
      </c>
      <c r="F12" s="1">
        <v>354</v>
      </c>
      <c r="G12" s="1">
        <f t="shared" si="1"/>
        <v>352.6</v>
      </c>
      <c r="J12">
        <v>10</v>
      </c>
      <c r="K12">
        <f t="shared" si="2"/>
        <v>0.50871940059340659</v>
      </c>
      <c r="L12">
        <f t="shared" si="6"/>
        <v>4.8871940059337931</v>
      </c>
      <c r="M12">
        <v>55</v>
      </c>
      <c r="N12" s="1">
        <v>350</v>
      </c>
      <c r="O12" s="1">
        <v>350</v>
      </c>
      <c r="P12" s="1">
        <v>350</v>
      </c>
      <c r="Q12" s="1">
        <v>348</v>
      </c>
      <c r="R12" s="1">
        <v>351</v>
      </c>
      <c r="S12" s="1">
        <f t="shared" si="0"/>
        <v>349.8</v>
      </c>
      <c r="T12">
        <f t="shared" si="3"/>
        <v>-2.2912805994066048</v>
      </c>
      <c r="U12">
        <f t="shared" si="7"/>
        <v>-32.912805994066161</v>
      </c>
      <c r="V12">
        <f t="shared" si="4"/>
        <v>25.059667138799107</v>
      </c>
      <c r="W12">
        <f t="shared" si="5"/>
        <v>-6.7231990657556029</v>
      </c>
    </row>
    <row r="13" spans="1:25" x14ac:dyDescent="0.25">
      <c r="A13">
        <v>11</v>
      </c>
      <c r="B13" s="1">
        <v>353</v>
      </c>
      <c r="C13" s="1">
        <v>352</v>
      </c>
      <c r="D13" s="1">
        <v>353</v>
      </c>
      <c r="E13" s="1">
        <v>351</v>
      </c>
      <c r="F13" s="1">
        <v>353</v>
      </c>
      <c r="G13" s="1">
        <f t="shared" si="1"/>
        <v>352.4</v>
      </c>
      <c r="J13">
        <v>11</v>
      </c>
      <c r="K13">
        <f t="shared" si="2"/>
        <v>0.30871940059336112</v>
      </c>
      <c r="L13">
        <f t="shared" si="6"/>
        <v>5.1959134065271542</v>
      </c>
      <c r="M13">
        <v>56</v>
      </c>
      <c r="N13" s="1">
        <v>345</v>
      </c>
      <c r="O13" s="1">
        <v>346</v>
      </c>
      <c r="P13" s="1">
        <v>355</v>
      </c>
      <c r="Q13" s="1">
        <v>345</v>
      </c>
      <c r="R13" s="1">
        <v>356</v>
      </c>
      <c r="S13" s="1">
        <f t="shared" si="0"/>
        <v>349.4</v>
      </c>
      <c r="T13">
        <f t="shared" si="3"/>
        <v>-2.6912805994066389</v>
      </c>
      <c r="U13">
        <f t="shared" si="7"/>
        <v>-35.6040865934728</v>
      </c>
      <c r="V13">
        <f t="shared" si="4"/>
        <v>25.059667138799107</v>
      </c>
      <c r="W13">
        <f t="shared" si="5"/>
        <v>-6.7231990657556029</v>
      </c>
    </row>
    <row r="14" spans="1:25" x14ac:dyDescent="0.25">
      <c r="A14">
        <v>12</v>
      </c>
      <c r="B14" s="1">
        <v>351</v>
      </c>
      <c r="C14" s="1">
        <v>352</v>
      </c>
      <c r="D14" s="1">
        <v>352</v>
      </c>
      <c r="E14" s="1">
        <v>351</v>
      </c>
      <c r="F14" s="1">
        <v>353</v>
      </c>
      <c r="G14" s="1">
        <f t="shared" si="1"/>
        <v>351.8</v>
      </c>
      <c r="J14">
        <v>12</v>
      </c>
      <c r="K14">
        <f t="shared" si="2"/>
        <v>-0.29128059940660478</v>
      </c>
      <c r="L14">
        <f t="shared" si="6"/>
        <v>4.9046328071205494</v>
      </c>
      <c r="M14">
        <v>57</v>
      </c>
      <c r="N14" s="1">
        <v>345</v>
      </c>
      <c r="O14" s="1">
        <v>346</v>
      </c>
      <c r="P14" s="1">
        <v>354</v>
      </c>
      <c r="Q14" s="1">
        <v>346</v>
      </c>
      <c r="R14" s="1">
        <v>355</v>
      </c>
      <c r="S14" s="1">
        <f t="shared" si="0"/>
        <v>349.2</v>
      </c>
      <c r="T14">
        <f t="shared" si="3"/>
        <v>-2.8912805994066275</v>
      </c>
      <c r="U14">
        <f t="shared" si="7"/>
        <v>-38.495367192879428</v>
      </c>
      <c r="V14">
        <f t="shared" si="4"/>
        <v>25.059667138799107</v>
      </c>
      <c r="W14">
        <f t="shared" si="5"/>
        <v>-6.7231990657556029</v>
      </c>
    </row>
    <row r="15" spans="1:25" x14ac:dyDescent="0.25">
      <c r="A15">
        <v>13</v>
      </c>
      <c r="B15" s="1">
        <v>352</v>
      </c>
      <c r="C15" s="1">
        <v>352</v>
      </c>
      <c r="D15" s="1">
        <v>351</v>
      </c>
      <c r="E15" s="1">
        <v>348</v>
      </c>
      <c r="F15" s="1">
        <v>351</v>
      </c>
      <c r="G15" s="1">
        <f t="shared" si="1"/>
        <v>350.8</v>
      </c>
      <c r="J15">
        <v>13</v>
      </c>
      <c r="K15">
        <f t="shared" si="2"/>
        <v>-1.2912805994066048</v>
      </c>
      <c r="L15">
        <f t="shared" si="6"/>
        <v>3.6133522077139446</v>
      </c>
      <c r="M15">
        <v>58</v>
      </c>
      <c r="N15" s="1">
        <v>348</v>
      </c>
      <c r="O15" s="1">
        <v>345</v>
      </c>
      <c r="P15" s="1">
        <v>348</v>
      </c>
      <c r="Q15" s="1">
        <v>346</v>
      </c>
      <c r="R15" s="1">
        <v>348</v>
      </c>
      <c r="S15" s="1">
        <f t="shared" si="0"/>
        <v>347</v>
      </c>
      <c r="T15">
        <f t="shared" si="3"/>
        <v>-5.0912805994066161</v>
      </c>
      <c r="U15">
        <f t="shared" si="7"/>
        <v>-43.586647792286044</v>
      </c>
      <c r="V15">
        <f t="shared" si="4"/>
        <v>25.059667138799107</v>
      </c>
      <c r="W15">
        <f t="shared" si="5"/>
        <v>-6.7231990657556029</v>
      </c>
    </row>
    <row r="16" spans="1:25" x14ac:dyDescent="0.25">
      <c r="A16">
        <v>14</v>
      </c>
      <c r="B16" s="1">
        <v>352</v>
      </c>
      <c r="C16" s="1">
        <v>352</v>
      </c>
      <c r="D16" s="1">
        <v>350</v>
      </c>
      <c r="E16" s="1">
        <v>353</v>
      </c>
      <c r="F16" s="1">
        <v>352</v>
      </c>
      <c r="G16" s="1">
        <f t="shared" si="1"/>
        <v>351.8</v>
      </c>
      <c r="J16">
        <v>14</v>
      </c>
      <c r="K16">
        <f t="shared" si="2"/>
        <v>-0.29128059940660478</v>
      </c>
      <c r="L16">
        <f t="shared" si="6"/>
        <v>3.3220716083073398</v>
      </c>
      <c r="M16">
        <v>59</v>
      </c>
      <c r="N16" s="1">
        <v>348</v>
      </c>
      <c r="O16" s="1">
        <v>348</v>
      </c>
      <c r="P16" s="1">
        <v>348</v>
      </c>
      <c r="Q16" s="1">
        <v>346</v>
      </c>
      <c r="R16" s="1">
        <v>349</v>
      </c>
      <c r="S16" s="1">
        <f t="shared" si="0"/>
        <v>347.8</v>
      </c>
      <c r="T16">
        <f t="shared" si="3"/>
        <v>-4.2912805994066048</v>
      </c>
      <c r="U16">
        <f t="shared" si="7"/>
        <v>-47.877928391692649</v>
      </c>
      <c r="V16">
        <f t="shared" si="4"/>
        <v>25.059667138799107</v>
      </c>
      <c r="W16">
        <f t="shared" si="5"/>
        <v>-6.7231990657556029</v>
      </c>
      <c r="Y16" t="s">
        <v>19</v>
      </c>
    </row>
    <row r="17" spans="1:23" x14ac:dyDescent="0.25">
      <c r="A17">
        <v>15</v>
      </c>
      <c r="B17" s="1">
        <v>352</v>
      </c>
      <c r="C17" s="1">
        <v>353</v>
      </c>
      <c r="D17" s="1">
        <v>353</v>
      </c>
      <c r="E17" s="1">
        <v>351</v>
      </c>
      <c r="F17" s="1">
        <v>354</v>
      </c>
      <c r="G17" s="1">
        <f t="shared" si="1"/>
        <v>352.6</v>
      </c>
      <c r="J17">
        <v>15</v>
      </c>
      <c r="K17">
        <f t="shared" si="2"/>
        <v>0.50871940059340659</v>
      </c>
      <c r="L17">
        <f t="shared" si="6"/>
        <v>3.8307910089007464</v>
      </c>
      <c r="M17">
        <v>60</v>
      </c>
      <c r="N17" s="1">
        <v>352</v>
      </c>
      <c r="O17" s="1">
        <v>348</v>
      </c>
      <c r="P17" s="1">
        <v>349</v>
      </c>
      <c r="Q17" s="1">
        <v>350</v>
      </c>
      <c r="R17" s="1">
        <v>353</v>
      </c>
      <c r="S17" s="1">
        <f t="shared" si="0"/>
        <v>350.4</v>
      </c>
      <c r="T17">
        <f t="shared" si="3"/>
        <v>-1.6912805994066389</v>
      </c>
      <c r="U17">
        <f t="shared" si="7"/>
        <v>-49.569208991099288</v>
      </c>
      <c r="V17">
        <f t="shared" si="4"/>
        <v>25.059667138799107</v>
      </c>
      <c r="W17">
        <f t="shared" si="5"/>
        <v>-6.7231990657556029</v>
      </c>
    </row>
    <row r="18" spans="1:23" x14ac:dyDescent="0.25">
      <c r="A18">
        <v>16</v>
      </c>
      <c r="B18" s="1">
        <v>351</v>
      </c>
      <c r="C18" s="1">
        <v>351</v>
      </c>
      <c r="D18" s="1">
        <v>350</v>
      </c>
      <c r="E18" s="1">
        <v>352</v>
      </c>
      <c r="F18" s="1">
        <v>351</v>
      </c>
      <c r="G18" s="1">
        <f t="shared" si="1"/>
        <v>351</v>
      </c>
      <c r="J18">
        <v>16</v>
      </c>
      <c r="K18">
        <f t="shared" si="2"/>
        <v>-1.0912805994066161</v>
      </c>
      <c r="L18">
        <f t="shared" si="6"/>
        <v>2.7395104094941303</v>
      </c>
      <c r="M18">
        <v>61</v>
      </c>
      <c r="N18" s="1">
        <v>350</v>
      </c>
      <c r="O18" s="1">
        <v>350</v>
      </c>
      <c r="P18" s="1">
        <v>348</v>
      </c>
      <c r="Q18" s="1">
        <v>350</v>
      </c>
      <c r="R18" s="1">
        <v>351</v>
      </c>
      <c r="S18" s="1">
        <f t="shared" si="0"/>
        <v>349.8</v>
      </c>
      <c r="T18">
        <f t="shared" si="3"/>
        <v>-2.2912805994066048</v>
      </c>
      <c r="U18">
        <f t="shared" si="7"/>
        <v>-51.860489590505892</v>
      </c>
      <c r="V18">
        <f t="shared" si="4"/>
        <v>25.059667138799107</v>
      </c>
      <c r="W18">
        <f t="shared" si="5"/>
        <v>-6.7231990657556029</v>
      </c>
    </row>
    <row r="19" spans="1:23" x14ac:dyDescent="0.25">
      <c r="A19">
        <v>17</v>
      </c>
      <c r="B19" s="1">
        <v>352</v>
      </c>
      <c r="C19" s="1">
        <v>352</v>
      </c>
      <c r="D19" s="1">
        <v>352</v>
      </c>
      <c r="E19" s="1">
        <v>354</v>
      </c>
      <c r="F19" s="1">
        <v>354</v>
      </c>
      <c r="G19" s="1">
        <f t="shared" si="1"/>
        <v>352.8</v>
      </c>
      <c r="J19">
        <v>17</v>
      </c>
      <c r="K19">
        <f t="shared" si="2"/>
        <v>0.70871940059339522</v>
      </c>
      <c r="L19">
        <f t="shared" si="6"/>
        <v>3.4482298100875255</v>
      </c>
      <c r="M19">
        <v>62</v>
      </c>
      <c r="N19" s="1">
        <v>350</v>
      </c>
      <c r="O19" s="1">
        <v>350</v>
      </c>
      <c r="P19" s="1">
        <v>348</v>
      </c>
      <c r="Q19" s="1">
        <v>350</v>
      </c>
      <c r="R19" s="1">
        <v>351</v>
      </c>
      <c r="S19" s="1">
        <f t="shared" si="0"/>
        <v>349.8</v>
      </c>
      <c r="T19">
        <f t="shared" si="3"/>
        <v>-2.2912805994066048</v>
      </c>
      <c r="U19">
        <f t="shared" si="7"/>
        <v>-54.151770189912497</v>
      </c>
      <c r="V19">
        <f t="shared" si="4"/>
        <v>25.059667138799107</v>
      </c>
      <c r="W19">
        <f t="shared" si="5"/>
        <v>-6.7231990657556029</v>
      </c>
    </row>
    <row r="20" spans="1:23" x14ac:dyDescent="0.25">
      <c r="A20">
        <v>18</v>
      </c>
      <c r="B20" s="1">
        <v>338</v>
      </c>
      <c r="C20" s="1">
        <v>339</v>
      </c>
      <c r="D20" s="1">
        <v>338</v>
      </c>
      <c r="E20" s="1">
        <v>342</v>
      </c>
      <c r="F20" s="1">
        <v>340</v>
      </c>
      <c r="G20" s="1">
        <f t="shared" si="1"/>
        <v>339.4</v>
      </c>
      <c r="J20">
        <v>18</v>
      </c>
      <c r="K20">
        <f t="shared" si="2"/>
        <v>-12.691280599406639</v>
      </c>
      <c r="L20">
        <f t="shared" si="6"/>
        <v>-9.2430507893191134</v>
      </c>
      <c r="M20">
        <v>63</v>
      </c>
      <c r="N20" s="1">
        <v>348</v>
      </c>
      <c r="O20" s="1">
        <v>347</v>
      </c>
      <c r="P20" s="1">
        <v>346</v>
      </c>
      <c r="Q20" s="1">
        <v>344</v>
      </c>
      <c r="R20" s="1">
        <v>348</v>
      </c>
      <c r="S20" s="1">
        <f t="shared" si="0"/>
        <v>346.6</v>
      </c>
      <c r="T20">
        <f t="shared" si="3"/>
        <v>-5.4912805994065934</v>
      </c>
      <c r="U20">
        <f t="shared" si="7"/>
        <v>-59.643050789319091</v>
      </c>
      <c r="V20">
        <f t="shared" si="4"/>
        <v>25.059667138799107</v>
      </c>
      <c r="W20">
        <f t="shared" si="5"/>
        <v>-6.7231990657556029</v>
      </c>
    </row>
    <row r="21" spans="1:23" x14ac:dyDescent="0.25">
      <c r="A21">
        <v>19</v>
      </c>
      <c r="B21" s="1">
        <v>346</v>
      </c>
      <c r="C21" s="1">
        <v>344</v>
      </c>
      <c r="D21" s="1">
        <v>345</v>
      </c>
      <c r="E21" s="1">
        <v>347</v>
      </c>
      <c r="F21" s="1">
        <v>345</v>
      </c>
      <c r="G21" s="1">
        <f t="shared" si="1"/>
        <v>345.4</v>
      </c>
      <c r="J21">
        <v>19</v>
      </c>
      <c r="K21">
        <f t="shared" si="2"/>
        <v>-6.6912805994066389</v>
      </c>
      <c r="L21">
        <f t="shared" si="6"/>
        <v>-15.934331388725752</v>
      </c>
      <c r="M21">
        <v>64</v>
      </c>
      <c r="N21" s="1">
        <v>348</v>
      </c>
      <c r="O21" s="1">
        <v>349</v>
      </c>
      <c r="P21" s="1">
        <v>348</v>
      </c>
      <c r="Q21" s="1">
        <v>348</v>
      </c>
      <c r="R21" s="1">
        <v>350</v>
      </c>
      <c r="S21" s="1">
        <f t="shared" si="0"/>
        <v>348.6</v>
      </c>
      <c r="T21">
        <f t="shared" si="3"/>
        <v>-3.4912805994065934</v>
      </c>
      <c r="U21">
        <f t="shared" si="7"/>
        <v>-63.134331388725684</v>
      </c>
      <c r="V21">
        <f t="shared" si="4"/>
        <v>25.059667138799107</v>
      </c>
      <c r="W21">
        <f t="shared" si="5"/>
        <v>-6.7231990657556029</v>
      </c>
    </row>
    <row r="22" spans="1:23" x14ac:dyDescent="0.25">
      <c r="A22">
        <v>20</v>
      </c>
      <c r="B22" s="1">
        <v>344</v>
      </c>
      <c r="C22" s="1">
        <v>343</v>
      </c>
      <c r="D22" s="1">
        <v>343</v>
      </c>
      <c r="E22" s="1">
        <v>343</v>
      </c>
      <c r="F22" s="1">
        <v>345</v>
      </c>
      <c r="G22" s="1">
        <f t="shared" si="1"/>
        <v>343.6</v>
      </c>
      <c r="J22">
        <v>20</v>
      </c>
      <c r="K22">
        <f t="shared" si="2"/>
        <v>-8.4912805994065934</v>
      </c>
      <c r="L22">
        <f t="shared" si="6"/>
        <v>-24.425611988132346</v>
      </c>
      <c r="M22">
        <v>65</v>
      </c>
      <c r="N22" s="1">
        <v>351</v>
      </c>
      <c r="O22" s="1">
        <v>351</v>
      </c>
      <c r="P22" s="1">
        <v>350</v>
      </c>
      <c r="Q22" s="1">
        <v>349</v>
      </c>
      <c r="R22" s="1">
        <v>352</v>
      </c>
      <c r="S22" s="1">
        <f t="shared" si="0"/>
        <v>350.6</v>
      </c>
      <c r="T22">
        <f t="shared" si="3"/>
        <v>-1.4912805994065934</v>
      </c>
      <c r="U22">
        <f t="shared" si="7"/>
        <v>-64.625611988132277</v>
      </c>
      <c r="V22">
        <f t="shared" si="4"/>
        <v>25.059667138799107</v>
      </c>
      <c r="W22">
        <f t="shared" si="5"/>
        <v>-6.7231990657556029</v>
      </c>
    </row>
    <row r="23" spans="1:23" x14ac:dyDescent="0.25">
      <c r="A23">
        <v>21</v>
      </c>
      <c r="B23" s="1">
        <v>345</v>
      </c>
      <c r="C23" s="1">
        <v>345</v>
      </c>
      <c r="D23" s="1">
        <v>344</v>
      </c>
      <c r="E23" s="1">
        <v>346</v>
      </c>
      <c r="F23" s="1">
        <v>345</v>
      </c>
      <c r="G23" s="1">
        <f t="shared" si="1"/>
        <v>345</v>
      </c>
      <c r="J23">
        <v>21</v>
      </c>
      <c r="K23">
        <f t="shared" si="2"/>
        <v>-7.0912805994066161</v>
      </c>
      <c r="L23">
        <f t="shared" si="6"/>
        <v>-31.516892587538962</v>
      </c>
      <c r="M23">
        <v>66</v>
      </c>
      <c r="N23" s="1">
        <v>347</v>
      </c>
      <c r="O23" s="1">
        <v>348</v>
      </c>
      <c r="P23" s="1">
        <v>349</v>
      </c>
      <c r="Q23" s="1">
        <v>346</v>
      </c>
      <c r="R23" s="1">
        <v>349</v>
      </c>
      <c r="S23" s="1">
        <f t="shared" si="0"/>
        <v>347.8</v>
      </c>
      <c r="T23">
        <f t="shared" si="3"/>
        <v>-4.2912805994066048</v>
      </c>
      <c r="U23">
        <f t="shared" si="7"/>
        <v>-68.916892587538882</v>
      </c>
      <c r="V23">
        <f t="shared" si="4"/>
        <v>25.059667138799107</v>
      </c>
      <c r="W23">
        <f t="shared" si="5"/>
        <v>-6.7231990657556029</v>
      </c>
    </row>
    <row r="24" spans="1:23" x14ac:dyDescent="0.25">
      <c r="A24">
        <v>22</v>
      </c>
      <c r="B24" s="1">
        <v>346</v>
      </c>
      <c r="C24" s="1">
        <v>346</v>
      </c>
      <c r="D24" s="1">
        <v>345</v>
      </c>
      <c r="E24" s="1">
        <v>346</v>
      </c>
      <c r="F24" s="1">
        <v>347</v>
      </c>
      <c r="G24" s="1">
        <f t="shared" si="1"/>
        <v>346</v>
      </c>
      <c r="J24">
        <v>22</v>
      </c>
      <c r="K24">
        <f t="shared" si="2"/>
        <v>-6.0912805994066161</v>
      </c>
      <c r="L24">
        <f t="shared" si="6"/>
        <v>-37.608173186945578</v>
      </c>
      <c r="M24">
        <v>67</v>
      </c>
      <c r="N24" s="1">
        <v>349</v>
      </c>
      <c r="O24" s="1">
        <v>349</v>
      </c>
      <c r="P24" s="1">
        <v>348</v>
      </c>
      <c r="Q24" s="1">
        <v>347</v>
      </c>
      <c r="R24" s="1">
        <v>349</v>
      </c>
      <c r="S24" s="1">
        <f t="shared" si="0"/>
        <v>348.4</v>
      </c>
      <c r="T24">
        <f t="shared" si="3"/>
        <v>-3.6912805994066389</v>
      </c>
      <c r="U24">
        <f t="shared" si="7"/>
        <v>-72.608173186945521</v>
      </c>
      <c r="V24">
        <f t="shared" si="4"/>
        <v>25.059667138799107</v>
      </c>
      <c r="W24">
        <f t="shared" si="5"/>
        <v>-6.7231990657556029</v>
      </c>
    </row>
    <row r="25" spans="1:23" x14ac:dyDescent="0.25">
      <c r="A25">
        <v>23</v>
      </c>
      <c r="B25" s="1">
        <v>348</v>
      </c>
      <c r="C25" s="1">
        <v>350</v>
      </c>
      <c r="D25" s="1">
        <v>346</v>
      </c>
      <c r="E25" s="1">
        <v>346</v>
      </c>
      <c r="F25" s="1">
        <v>350</v>
      </c>
      <c r="G25" s="1">
        <f t="shared" si="1"/>
        <v>348</v>
      </c>
      <c r="J25">
        <v>23</v>
      </c>
      <c r="K25">
        <f t="shared" si="2"/>
        <v>-4.0912805994066161</v>
      </c>
      <c r="L25">
        <f t="shared" si="6"/>
        <v>-41.699453786352194</v>
      </c>
      <c r="M25">
        <v>68</v>
      </c>
      <c r="N25" s="1">
        <v>347</v>
      </c>
      <c r="O25" s="1">
        <v>348</v>
      </c>
      <c r="P25" s="1">
        <v>348</v>
      </c>
      <c r="Q25" s="1">
        <v>346</v>
      </c>
      <c r="R25" s="1">
        <v>348</v>
      </c>
      <c r="S25" s="1">
        <f t="shared" si="0"/>
        <v>347.4</v>
      </c>
      <c r="T25">
        <f t="shared" si="3"/>
        <v>-4.6912805994066389</v>
      </c>
      <c r="U25">
        <f t="shared" si="7"/>
        <v>-77.29945378635216</v>
      </c>
      <c r="V25">
        <f t="shared" si="4"/>
        <v>25.059667138799107</v>
      </c>
      <c r="W25">
        <f t="shared" si="5"/>
        <v>-6.7231990657556029</v>
      </c>
    </row>
    <row r="26" spans="1:23" x14ac:dyDescent="0.25">
      <c r="A26">
        <v>24</v>
      </c>
      <c r="B26" s="1">
        <v>348</v>
      </c>
      <c r="C26" s="1">
        <v>350</v>
      </c>
      <c r="D26" s="1">
        <v>346</v>
      </c>
      <c r="E26" s="1">
        <v>347</v>
      </c>
      <c r="F26" s="1">
        <v>350</v>
      </c>
      <c r="G26" s="1">
        <f t="shared" si="1"/>
        <v>348.2</v>
      </c>
      <c r="J26">
        <v>24</v>
      </c>
      <c r="K26">
        <f t="shared" si="2"/>
        <v>-3.8912805994066275</v>
      </c>
      <c r="L26">
        <f t="shared" si="6"/>
        <v>-45.590734385758822</v>
      </c>
      <c r="M26">
        <v>69</v>
      </c>
      <c r="N26" s="1">
        <v>347</v>
      </c>
      <c r="O26" s="1">
        <v>347</v>
      </c>
      <c r="P26" s="1">
        <v>347</v>
      </c>
      <c r="Q26" s="1">
        <v>345</v>
      </c>
      <c r="R26" s="1">
        <v>348</v>
      </c>
      <c r="S26" s="1">
        <f t="shared" si="0"/>
        <v>346.8</v>
      </c>
      <c r="T26">
        <f t="shared" si="3"/>
        <v>-5.2912805994066048</v>
      </c>
      <c r="U26">
        <f t="shared" si="7"/>
        <v>-82.590734385758765</v>
      </c>
      <c r="V26">
        <f t="shared" si="4"/>
        <v>25.059667138799107</v>
      </c>
      <c r="W26">
        <f t="shared" si="5"/>
        <v>-6.7231990657556029</v>
      </c>
    </row>
    <row r="27" spans="1:23" x14ac:dyDescent="0.25">
      <c r="A27">
        <v>25</v>
      </c>
      <c r="B27" s="1">
        <v>348</v>
      </c>
      <c r="C27" s="1">
        <v>348</v>
      </c>
      <c r="D27" s="1">
        <v>346</v>
      </c>
      <c r="E27" s="1">
        <v>346</v>
      </c>
      <c r="F27" s="1">
        <v>349</v>
      </c>
      <c r="G27" s="1">
        <f t="shared" si="1"/>
        <v>347.4</v>
      </c>
      <c r="J27">
        <v>25</v>
      </c>
      <c r="K27">
        <f t="shared" si="2"/>
        <v>-4.6912805994066389</v>
      </c>
      <c r="L27">
        <f t="shared" si="6"/>
        <v>-50.282014985165461</v>
      </c>
      <c r="M27">
        <v>70</v>
      </c>
      <c r="N27" s="1">
        <v>347</v>
      </c>
      <c r="O27" s="1">
        <v>347</v>
      </c>
      <c r="P27" s="1">
        <v>345</v>
      </c>
      <c r="Q27" s="1">
        <v>349</v>
      </c>
      <c r="R27" s="1">
        <v>347</v>
      </c>
      <c r="S27" s="1">
        <f t="shared" si="0"/>
        <v>347</v>
      </c>
      <c r="T27">
        <f t="shared" si="3"/>
        <v>-5.0912805994066161</v>
      </c>
      <c r="U27">
        <f t="shared" si="7"/>
        <v>-87.682014985165381</v>
      </c>
      <c r="V27">
        <f t="shared" si="4"/>
        <v>25.059667138799107</v>
      </c>
      <c r="W27">
        <f t="shared" si="5"/>
        <v>-6.7231990657556029</v>
      </c>
    </row>
    <row r="28" spans="1:23" x14ac:dyDescent="0.25">
      <c r="A28">
        <v>26</v>
      </c>
      <c r="B28" s="1">
        <v>344</v>
      </c>
      <c r="C28" s="1">
        <v>344</v>
      </c>
      <c r="D28" s="1">
        <v>345</v>
      </c>
      <c r="E28" s="1">
        <v>343</v>
      </c>
      <c r="F28" s="1">
        <v>346</v>
      </c>
      <c r="G28" s="1">
        <f t="shared" si="1"/>
        <v>344.4</v>
      </c>
      <c r="J28">
        <v>26</v>
      </c>
      <c r="K28">
        <f t="shared" si="2"/>
        <v>-7.6912805994066389</v>
      </c>
      <c r="L28">
        <f t="shared" si="6"/>
        <v>-57.973295584572099</v>
      </c>
      <c r="M28">
        <v>71</v>
      </c>
      <c r="N28" s="1">
        <v>349</v>
      </c>
      <c r="O28" s="1">
        <v>349</v>
      </c>
      <c r="P28" s="1">
        <v>349</v>
      </c>
      <c r="Q28" s="1">
        <v>347</v>
      </c>
      <c r="R28" s="1">
        <v>350</v>
      </c>
      <c r="S28" s="1">
        <f t="shared" si="0"/>
        <v>348.8</v>
      </c>
      <c r="T28">
        <f t="shared" si="3"/>
        <v>-3.2912805994066048</v>
      </c>
      <c r="U28">
        <f t="shared" si="7"/>
        <v>-90.973295584571986</v>
      </c>
      <c r="V28">
        <f t="shared" si="4"/>
        <v>25.059667138799107</v>
      </c>
      <c r="W28">
        <f t="shared" si="5"/>
        <v>-6.7231990657556029</v>
      </c>
    </row>
    <row r="29" spans="1:23" x14ac:dyDescent="0.25">
      <c r="A29">
        <v>27</v>
      </c>
      <c r="B29" s="1">
        <v>337</v>
      </c>
      <c r="C29" s="1">
        <v>337</v>
      </c>
      <c r="D29" s="1">
        <v>338</v>
      </c>
      <c r="E29" s="1">
        <v>336</v>
      </c>
      <c r="F29" s="1">
        <v>339</v>
      </c>
      <c r="G29" s="1">
        <f t="shared" si="1"/>
        <v>337.4</v>
      </c>
      <c r="J29">
        <v>27</v>
      </c>
      <c r="K29">
        <f t="shared" si="2"/>
        <v>-14.691280599406639</v>
      </c>
      <c r="L29">
        <f t="shared" si="6"/>
        <v>-72.664576183978738</v>
      </c>
      <c r="M29">
        <v>72</v>
      </c>
      <c r="N29" s="1">
        <v>338</v>
      </c>
      <c r="O29" s="1">
        <v>338</v>
      </c>
      <c r="P29" s="1">
        <v>340</v>
      </c>
      <c r="Q29" s="1">
        <v>336</v>
      </c>
      <c r="R29" s="1">
        <v>340</v>
      </c>
      <c r="S29" s="1">
        <f t="shared" si="0"/>
        <v>338.4</v>
      </c>
      <c r="T29">
        <f t="shared" si="3"/>
        <v>-13.691280599406639</v>
      </c>
      <c r="U29">
        <f t="shared" si="7"/>
        <v>-104.66457618397862</v>
      </c>
      <c r="V29">
        <f t="shared" si="4"/>
        <v>25.059667138799107</v>
      </c>
      <c r="W29">
        <f t="shared" si="5"/>
        <v>-6.7231990657556029</v>
      </c>
    </row>
    <row r="30" spans="1:23" x14ac:dyDescent="0.25">
      <c r="A30">
        <v>28</v>
      </c>
      <c r="B30" s="1">
        <v>344</v>
      </c>
      <c r="C30" s="1">
        <v>344</v>
      </c>
      <c r="D30" s="1">
        <v>345</v>
      </c>
      <c r="E30" s="1">
        <v>344</v>
      </c>
      <c r="F30" s="1">
        <v>346</v>
      </c>
      <c r="G30" s="1">
        <f t="shared" si="1"/>
        <v>344.6</v>
      </c>
      <c r="J30">
        <v>28</v>
      </c>
      <c r="K30">
        <f t="shared" si="2"/>
        <v>-7.4912805994065934</v>
      </c>
      <c r="L30">
        <f t="shared" si="6"/>
        <v>-80.155856783385332</v>
      </c>
      <c r="M30">
        <v>73</v>
      </c>
      <c r="N30" s="1">
        <v>348</v>
      </c>
      <c r="O30" s="1">
        <v>348</v>
      </c>
      <c r="P30" s="1">
        <v>348</v>
      </c>
      <c r="Q30" s="1">
        <v>346</v>
      </c>
      <c r="R30" s="1">
        <v>349</v>
      </c>
      <c r="S30" s="1">
        <f t="shared" si="0"/>
        <v>347.8</v>
      </c>
      <c r="T30">
        <f t="shared" si="3"/>
        <v>-4.2912805994066048</v>
      </c>
      <c r="U30">
        <f t="shared" si="7"/>
        <v>-108.95585678338523</v>
      </c>
      <c r="V30">
        <f t="shared" si="4"/>
        <v>25.059667138799107</v>
      </c>
      <c r="W30">
        <f t="shared" si="5"/>
        <v>-6.7231990657556029</v>
      </c>
    </row>
    <row r="31" spans="1:23" x14ac:dyDescent="0.25">
      <c r="A31">
        <v>29</v>
      </c>
      <c r="B31" s="1">
        <v>345</v>
      </c>
      <c r="C31" s="1">
        <v>345</v>
      </c>
      <c r="D31" s="1">
        <v>346</v>
      </c>
      <c r="E31" s="1">
        <v>345</v>
      </c>
      <c r="F31" s="1">
        <v>348</v>
      </c>
      <c r="G31" s="1">
        <f t="shared" si="1"/>
        <v>345.8</v>
      </c>
      <c r="J31">
        <v>29</v>
      </c>
      <c r="K31">
        <f t="shared" si="2"/>
        <v>-6.2912805994066048</v>
      </c>
      <c r="L31">
        <f t="shared" si="6"/>
        <v>-86.447137382791936</v>
      </c>
      <c r="M31">
        <v>74</v>
      </c>
      <c r="N31" s="1">
        <v>348</v>
      </c>
      <c r="O31" s="1">
        <v>348</v>
      </c>
      <c r="P31" s="1">
        <v>348</v>
      </c>
      <c r="Q31" s="1">
        <v>346</v>
      </c>
      <c r="R31" s="1">
        <v>348</v>
      </c>
      <c r="S31" s="1">
        <f t="shared" si="0"/>
        <v>347.6</v>
      </c>
      <c r="T31">
        <f t="shared" si="3"/>
        <v>-4.4912805994065934</v>
      </c>
      <c r="U31">
        <f t="shared" si="7"/>
        <v>-113.44713738279182</v>
      </c>
      <c r="V31">
        <f t="shared" si="4"/>
        <v>25.059667138799107</v>
      </c>
      <c r="W31">
        <f t="shared" si="5"/>
        <v>-6.7231990657556029</v>
      </c>
    </row>
    <row r="32" spans="1:23" x14ac:dyDescent="0.25">
      <c r="A32">
        <v>30</v>
      </c>
      <c r="B32" s="1">
        <v>344</v>
      </c>
      <c r="C32" s="1">
        <v>345</v>
      </c>
      <c r="D32" s="1">
        <v>345</v>
      </c>
      <c r="E32" s="1">
        <v>345</v>
      </c>
      <c r="F32" s="1">
        <v>346</v>
      </c>
      <c r="G32" s="1">
        <f t="shared" si="1"/>
        <v>345</v>
      </c>
      <c r="J32">
        <v>30</v>
      </c>
      <c r="K32">
        <f t="shared" si="2"/>
        <v>-7.0912805994066161</v>
      </c>
      <c r="L32">
        <f t="shared" si="6"/>
        <v>-93.538417982198553</v>
      </c>
      <c r="M32">
        <v>75</v>
      </c>
      <c r="N32" s="1">
        <v>346</v>
      </c>
      <c r="O32" s="1">
        <v>346</v>
      </c>
      <c r="P32" s="1">
        <v>347</v>
      </c>
      <c r="Q32" s="1">
        <v>344</v>
      </c>
      <c r="R32" s="1">
        <v>347</v>
      </c>
      <c r="S32" s="1">
        <f t="shared" si="0"/>
        <v>346</v>
      </c>
      <c r="T32">
        <f t="shared" si="3"/>
        <v>-6.0912805994066161</v>
      </c>
      <c r="U32">
        <f t="shared" si="7"/>
        <v>-119.53841798219844</v>
      </c>
      <c r="V32">
        <f t="shared" si="4"/>
        <v>25.059667138799107</v>
      </c>
      <c r="W32">
        <f t="shared" si="5"/>
        <v>-6.7231990657556029</v>
      </c>
    </row>
    <row r="33" spans="1:23" x14ac:dyDescent="0.25">
      <c r="A33">
        <v>31</v>
      </c>
      <c r="B33" s="1">
        <v>345</v>
      </c>
      <c r="C33" s="1">
        <v>345</v>
      </c>
      <c r="D33" s="1">
        <v>345</v>
      </c>
      <c r="E33" s="1">
        <v>344</v>
      </c>
      <c r="F33" s="1">
        <v>347</v>
      </c>
      <c r="G33" s="1">
        <f t="shared" si="1"/>
        <v>345.2</v>
      </c>
      <c r="J33">
        <v>31</v>
      </c>
      <c r="K33">
        <f t="shared" si="2"/>
        <v>-6.8912805994066275</v>
      </c>
      <c r="L33">
        <f t="shared" si="6"/>
        <v>-100.42969858160518</v>
      </c>
      <c r="M33">
        <v>76</v>
      </c>
      <c r="N33" s="1">
        <v>348</v>
      </c>
      <c r="O33" s="1">
        <v>348</v>
      </c>
      <c r="P33" s="1">
        <v>347</v>
      </c>
      <c r="Q33" s="1">
        <v>346</v>
      </c>
      <c r="R33" s="1">
        <v>349</v>
      </c>
      <c r="S33" s="1">
        <f t="shared" si="0"/>
        <v>347.6</v>
      </c>
      <c r="T33">
        <f t="shared" si="3"/>
        <v>-4.4912805994065934</v>
      </c>
      <c r="U33">
        <f t="shared" si="7"/>
        <v>-124.02969858160503</v>
      </c>
      <c r="V33">
        <f t="shared" si="4"/>
        <v>25.059667138799107</v>
      </c>
      <c r="W33">
        <f t="shared" si="5"/>
        <v>-6.7231990657556029</v>
      </c>
    </row>
    <row r="34" spans="1:23" x14ac:dyDescent="0.25">
      <c r="A34">
        <v>32</v>
      </c>
      <c r="B34" s="1">
        <v>349</v>
      </c>
      <c r="C34" s="1">
        <v>349</v>
      </c>
      <c r="D34" s="1">
        <v>348</v>
      </c>
      <c r="E34" s="1">
        <v>348</v>
      </c>
      <c r="F34" s="1">
        <v>350</v>
      </c>
      <c r="G34" s="1">
        <f t="shared" si="1"/>
        <v>348.8</v>
      </c>
      <c r="J34">
        <v>32</v>
      </c>
      <c r="K34">
        <f t="shared" si="2"/>
        <v>-3.2912805994066048</v>
      </c>
      <c r="L34">
        <f t="shared" si="6"/>
        <v>-103.72097918101178</v>
      </c>
      <c r="M34">
        <v>77</v>
      </c>
      <c r="N34" s="1">
        <v>346</v>
      </c>
      <c r="O34" s="1">
        <v>347</v>
      </c>
      <c r="P34" s="1">
        <v>347</v>
      </c>
      <c r="Q34" s="1">
        <v>345</v>
      </c>
      <c r="R34" s="1">
        <v>348</v>
      </c>
      <c r="S34" s="1">
        <f t="shared" si="0"/>
        <v>346.6</v>
      </c>
      <c r="T34">
        <f t="shared" si="3"/>
        <v>-5.4912805994065934</v>
      </c>
      <c r="U34">
        <f t="shared" si="7"/>
        <v>-129.52097918101163</v>
      </c>
      <c r="V34">
        <f t="shared" si="4"/>
        <v>25.059667138799107</v>
      </c>
      <c r="W34">
        <f t="shared" si="5"/>
        <v>-6.7231990657556029</v>
      </c>
    </row>
    <row r="35" spans="1:23" x14ac:dyDescent="0.25">
      <c r="A35">
        <v>33</v>
      </c>
      <c r="B35" s="1">
        <v>349</v>
      </c>
      <c r="C35" s="1">
        <v>350</v>
      </c>
      <c r="D35" s="1">
        <v>348</v>
      </c>
      <c r="E35" s="1">
        <v>350</v>
      </c>
      <c r="F35" s="1">
        <v>349</v>
      </c>
      <c r="G35" s="1">
        <f t="shared" si="1"/>
        <v>349.2</v>
      </c>
      <c r="J35">
        <v>33</v>
      </c>
      <c r="K35">
        <f t="shared" si="2"/>
        <v>-2.8912805994066275</v>
      </c>
      <c r="L35">
        <f t="shared" si="6"/>
        <v>-106.61225978041841</v>
      </c>
      <c r="M35">
        <v>78</v>
      </c>
      <c r="N35" s="1">
        <v>350</v>
      </c>
      <c r="O35" s="1">
        <v>349</v>
      </c>
      <c r="P35" s="1">
        <v>349</v>
      </c>
      <c r="Q35" s="1">
        <v>347</v>
      </c>
      <c r="R35" s="1">
        <v>350</v>
      </c>
      <c r="S35" s="1">
        <f t="shared" si="0"/>
        <v>349</v>
      </c>
      <c r="T35">
        <f t="shared" si="3"/>
        <v>-3.0912805994066161</v>
      </c>
      <c r="U35">
        <f t="shared" si="7"/>
        <v>-132.61225978041824</v>
      </c>
      <c r="V35">
        <f t="shared" si="4"/>
        <v>25.059667138799107</v>
      </c>
      <c r="W35">
        <f t="shared" si="5"/>
        <v>-6.7231990657556029</v>
      </c>
    </row>
    <row r="36" spans="1:23" x14ac:dyDescent="0.25">
      <c r="A36">
        <v>34</v>
      </c>
      <c r="B36" s="1">
        <v>348</v>
      </c>
      <c r="C36" s="1">
        <v>348</v>
      </c>
      <c r="D36" s="1">
        <v>348</v>
      </c>
      <c r="E36" s="1">
        <v>345</v>
      </c>
      <c r="F36" s="1">
        <v>349</v>
      </c>
      <c r="G36" s="1">
        <f t="shared" si="1"/>
        <v>347.6</v>
      </c>
      <c r="J36">
        <v>34</v>
      </c>
      <c r="K36">
        <f t="shared" si="2"/>
        <v>-4.4912805994065934</v>
      </c>
      <c r="L36">
        <f t="shared" si="6"/>
        <v>-111.10354037982501</v>
      </c>
      <c r="M36">
        <v>79</v>
      </c>
      <c r="N36" s="1">
        <v>350</v>
      </c>
      <c r="O36" s="1">
        <v>350</v>
      </c>
      <c r="P36" s="1">
        <v>350</v>
      </c>
      <c r="Q36" s="1">
        <v>348</v>
      </c>
      <c r="R36" s="1">
        <v>351</v>
      </c>
      <c r="S36" s="1">
        <f t="shared" si="0"/>
        <v>349.8</v>
      </c>
      <c r="T36">
        <f t="shared" si="3"/>
        <v>-2.2912805994066048</v>
      </c>
      <c r="U36">
        <f t="shared" si="7"/>
        <v>-134.90354037982485</v>
      </c>
      <c r="V36">
        <f t="shared" si="4"/>
        <v>25.059667138799107</v>
      </c>
      <c r="W36">
        <f t="shared" si="5"/>
        <v>-6.7231990657556029</v>
      </c>
    </row>
    <row r="37" spans="1:23" x14ac:dyDescent="0.25">
      <c r="A37">
        <v>35</v>
      </c>
      <c r="B37" s="1">
        <v>348</v>
      </c>
      <c r="C37" s="1">
        <v>349</v>
      </c>
      <c r="D37" s="1">
        <v>348</v>
      </c>
      <c r="E37" s="1">
        <v>345</v>
      </c>
      <c r="F37" s="1">
        <v>348</v>
      </c>
      <c r="G37" s="1">
        <f t="shared" si="1"/>
        <v>347.6</v>
      </c>
      <c r="J37">
        <v>35</v>
      </c>
      <c r="K37">
        <f t="shared" si="2"/>
        <v>-4.4912805994065934</v>
      </c>
      <c r="L37">
        <f t="shared" si="6"/>
        <v>-115.5948209792316</v>
      </c>
      <c r="M37">
        <v>80</v>
      </c>
      <c r="N37" s="1">
        <v>350</v>
      </c>
      <c r="O37" s="1">
        <v>350</v>
      </c>
      <c r="P37" s="1">
        <v>349</v>
      </c>
      <c r="Q37" s="1">
        <v>348</v>
      </c>
      <c r="R37" s="1">
        <v>351</v>
      </c>
      <c r="S37" s="1">
        <f t="shared" si="0"/>
        <v>349.6</v>
      </c>
      <c r="T37">
        <f t="shared" si="3"/>
        <v>-2.4912805994065934</v>
      </c>
      <c r="U37">
        <f t="shared" si="7"/>
        <v>-137.39482097923144</v>
      </c>
      <c r="V37">
        <f t="shared" si="4"/>
        <v>25.059667138799107</v>
      </c>
      <c r="W37">
        <f t="shared" si="5"/>
        <v>-6.7231990657556029</v>
      </c>
    </row>
    <row r="38" spans="1:23" x14ac:dyDescent="0.25">
      <c r="A38">
        <v>36</v>
      </c>
      <c r="B38" s="1">
        <v>354</v>
      </c>
      <c r="C38" s="1">
        <v>350</v>
      </c>
      <c r="D38" s="1">
        <v>360</v>
      </c>
      <c r="E38" s="1">
        <v>350</v>
      </c>
      <c r="F38" s="1">
        <v>359</v>
      </c>
      <c r="G38" s="1">
        <f t="shared" si="1"/>
        <v>354.6</v>
      </c>
      <c r="J38">
        <v>36</v>
      </c>
      <c r="K38">
        <f t="shared" si="2"/>
        <v>2.5087194005934066</v>
      </c>
      <c r="L38">
        <f t="shared" si="6"/>
        <v>-113.08610157863819</v>
      </c>
      <c r="M38">
        <v>81</v>
      </c>
      <c r="N38" s="1">
        <v>348</v>
      </c>
      <c r="O38" s="1">
        <v>348</v>
      </c>
      <c r="P38" s="1">
        <v>348</v>
      </c>
      <c r="Q38" s="1">
        <v>346</v>
      </c>
      <c r="R38" s="1">
        <v>350</v>
      </c>
      <c r="S38" s="1">
        <f t="shared" si="0"/>
        <v>348</v>
      </c>
      <c r="T38">
        <f t="shared" si="3"/>
        <v>-4.0912805994066161</v>
      </c>
      <c r="U38">
        <f t="shared" si="7"/>
        <v>-141.48610157863806</v>
      </c>
      <c r="V38">
        <f t="shared" si="4"/>
        <v>25.059667138799107</v>
      </c>
      <c r="W38">
        <f t="shared" si="5"/>
        <v>-6.7231990657556029</v>
      </c>
    </row>
    <row r="39" spans="1:23" x14ac:dyDescent="0.25">
      <c r="A39">
        <v>37</v>
      </c>
      <c r="B39" s="1">
        <v>346</v>
      </c>
      <c r="C39" s="1">
        <v>344</v>
      </c>
      <c r="D39" s="1">
        <v>344</v>
      </c>
      <c r="E39" s="1">
        <v>342</v>
      </c>
      <c r="F39" s="1">
        <v>345</v>
      </c>
      <c r="G39" s="1">
        <f t="shared" si="1"/>
        <v>344.2</v>
      </c>
      <c r="J39">
        <v>37</v>
      </c>
      <c r="K39">
        <f t="shared" si="2"/>
        <v>-7.8912805994066275</v>
      </c>
      <c r="L39">
        <f t="shared" si="6"/>
        <v>-120.97738217804482</v>
      </c>
      <c r="M39">
        <v>82</v>
      </c>
      <c r="N39" s="1">
        <v>350</v>
      </c>
      <c r="O39" s="1">
        <v>349</v>
      </c>
      <c r="P39" s="1">
        <v>349</v>
      </c>
      <c r="Q39" s="1">
        <v>347</v>
      </c>
      <c r="R39" s="1">
        <v>350</v>
      </c>
      <c r="S39" s="1">
        <f t="shared" si="0"/>
        <v>349</v>
      </c>
      <c r="T39">
        <f t="shared" si="3"/>
        <v>-3.0912805994066161</v>
      </c>
      <c r="U39">
        <f t="shared" si="7"/>
        <v>-144.57738217804467</v>
      </c>
      <c r="V39">
        <f t="shared" si="4"/>
        <v>25.059667138799107</v>
      </c>
      <c r="W39">
        <f t="shared" si="5"/>
        <v>-6.7231990657556029</v>
      </c>
    </row>
    <row r="40" spans="1:23" x14ac:dyDescent="0.25">
      <c r="A40">
        <v>38</v>
      </c>
      <c r="B40" s="1">
        <v>350</v>
      </c>
      <c r="C40" s="1">
        <v>351</v>
      </c>
      <c r="D40" s="1">
        <v>351</v>
      </c>
      <c r="E40" s="1">
        <v>352</v>
      </c>
      <c r="F40" s="1">
        <v>354</v>
      </c>
      <c r="G40" s="1">
        <f t="shared" si="1"/>
        <v>351.6</v>
      </c>
      <c r="J40">
        <v>38</v>
      </c>
      <c r="K40">
        <f t="shared" si="2"/>
        <v>-0.49128059940659341</v>
      </c>
      <c r="L40">
        <f t="shared" si="6"/>
        <v>-121.46866277745141</v>
      </c>
      <c r="M40">
        <v>83</v>
      </c>
      <c r="N40" s="1">
        <v>345</v>
      </c>
      <c r="O40" s="1">
        <v>347</v>
      </c>
      <c r="P40" s="1">
        <v>346</v>
      </c>
      <c r="Q40" s="1">
        <v>348</v>
      </c>
      <c r="R40" s="1">
        <v>347</v>
      </c>
      <c r="S40" s="1">
        <f t="shared" si="0"/>
        <v>346.6</v>
      </c>
      <c r="T40">
        <f t="shared" si="3"/>
        <v>-5.4912805994065934</v>
      </c>
      <c r="U40">
        <f t="shared" si="7"/>
        <v>-150.06866277745127</v>
      </c>
      <c r="V40">
        <f t="shared" si="4"/>
        <v>25.059667138799107</v>
      </c>
      <c r="W40">
        <f t="shared" si="5"/>
        <v>-6.7231990657556029</v>
      </c>
    </row>
    <row r="41" spans="1:23" x14ac:dyDescent="0.25">
      <c r="A41">
        <v>39</v>
      </c>
      <c r="B41" s="1">
        <v>342</v>
      </c>
      <c r="C41" s="1">
        <v>342</v>
      </c>
      <c r="D41" s="1">
        <v>343</v>
      </c>
      <c r="E41" s="1">
        <v>340</v>
      </c>
      <c r="F41" s="1">
        <v>344</v>
      </c>
      <c r="G41" s="1">
        <f t="shared" si="1"/>
        <v>342.2</v>
      </c>
      <c r="J41">
        <v>39</v>
      </c>
      <c r="K41">
        <f t="shared" si="2"/>
        <v>-9.8912805994066275</v>
      </c>
      <c r="L41">
        <f t="shared" si="6"/>
        <v>-131.35994337685804</v>
      </c>
      <c r="M41">
        <v>84</v>
      </c>
      <c r="N41" s="1">
        <v>351</v>
      </c>
      <c r="O41" s="1">
        <v>351</v>
      </c>
      <c r="P41" s="1">
        <v>350</v>
      </c>
      <c r="Q41" s="1">
        <v>348</v>
      </c>
      <c r="R41" s="1">
        <v>352</v>
      </c>
      <c r="S41" s="1">
        <f t="shared" si="0"/>
        <v>350.4</v>
      </c>
      <c r="T41">
        <f t="shared" si="3"/>
        <v>-1.6912805994066389</v>
      </c>
      <c r="U41">
        <f t="shared" si="7"/>
        <v>-151.7599433768579</v>
      </c>
      <c r="V41">
        <f t="shared" si="4"/>
        <v>25.059667138799107</v>
      </c>
      <c r="W41">
        <f t="shared" si="5"/>
        <v>-6.7231990657556029</v>
      </c>
    </row>
    <row r="42" spans="1:23" x14ac:dyDescent="0.25">
      <c r="A42">
        <v>40</v>
      </c>
      <c r="B42" s="1">
        <v>349</v>
      </c>
      <c r="C42" s="1">
        <v>349</v>
      </c>
      <c r="D42" s="1">
        <v>349</v>
      </c>
      <c r="E42" s="1">
        <v>347</v>
      </c>
      <c r="F42" s="1">
        <v>351</v>
      </c>
      <c r="G42" s="1">
        <f t="shared" si="1"/>
        <v>349</v>
      </c>
      <c r="J42">
        <v>40</v>
      </c>
      <c r="K42">
        <f t="shared" si="2"/>
        <v>-3.0912805994066161</v>
      </c>
      <c r="L42">
        <f t="shared" si="6"/>
        <v>-134.45122397626466</v>
      </c>
      <c r="M42">
        <v>85</v>
      </c>
      <c r="N42" s="1">
        <v>349</v>
      </c>
      <c r="O42" s="1">
        <v>348</v>
      </c>
      <c r="P42" s="1">
        <v>349</v>
      </c>
      <c r="Q42" s="1">
        <v>346</v>
      </c>
      <c r="R42" s="1">
        <v>351</v>
      </c>
      <c r="S42" s="1">
        <f t="shared" si="0"/>
        <v>348.6</v>
      </c>
      <c r="T42">
        <f t="shared" si="3"/>
        <v>-3.4912805994065934</v>
      </c>
      <c r="U42">
        <f t="shared" si="7"/>
        <v>-155.2512239762645</v>
      </c>
      <c r="V42">
        <f t="shared" si="4"/>
        <v>25.059667138799107</v>
      </c>
      <c r="W42">
        <f t="shared" si="5"/>
        <v>-6.7231990657556029</v>
      </c>
    </row>
    <row r="43" spans="1:23" x14ac:dyDescent="0.25">
      <c r="A43">
        <v>41</v>
      </c>
      <c r="B43" s="1">
        <v>349</v>
      </c>
      <c r="C43" s="1">
        <v>348</v>
      </c>
      <c r="D43" s="1">
        <v>348</v>
      </c>
      <c r="E43" s="1">
        <v>347</v>
      </c>
      <c r="F43" s="1">
        <v>350</v>
      </c>
      <c r="G43" s="1">
        <f t="shared" si="1"/>
        <v>348.4</v>
      </c>
      <c r="J43">
        <v>41</v>
      </c>
      <c r="K43">
        <f t="shared" si="2"/>
        <v>-3.6912805994066389</v>
      </c>
      <c r="L43">
        <f t="shared" si="6"/>
        <v>-138.1425045756713</v>
      </c>
    </row>
    <row r="44" spans="1:23" x14ac:dyDescent="0.25">
      <c r="A44">
        <v>42</v>
      </c>
      <c r="B44" s="1">
        <v>349</v>
      </c>
      <c r="C44" s="1">
        <v>349</v>
      </c>
      <c r="D44" s="1">
        <v>347</v>
      </c>
      <c r="E44" s="1">
        <v>350</v>
      </c>
      <c r="F44" s="1">
        <v>349</v>
      </c>
      <c r="G44" s="1">
        <f t="shared" si="1"/>
        <v>348.8</v>
      </c>
      <c r="J44">
        <v>42</v>
      </c>
      <c r="K44">
        <f t="shared" si="2"/>
        <v>-3.2912805994066048</v>
      </c>
      <c r="L44">
        <f t="shared" si="6"/>
        <v>-141.4337851750779</v>
      </c>
    </row>
    <row r="45" spans="1:23" x14ac:dyDescent="0.25">
      <c r="A45">
        <v>43</v>
      </c>
      <c r="B45" s="1">
        <v>348</v>
      </c>
      <c r="C45" s="1">
        <v>348</v>
      </c>
      <c r="D45" s="1">
        <v>347</v>
      </c>
      <c r="E45" s="1">
        <v>347</v>
      </c>
      <c r="F45" s="1">
        <v>349</v>
      </c>
      <c r="G45" s="1">
        <f t="shared" si="1"/>
        <v>347.8</v>
      </c>
      <c r="J45">
        <v>43</v>
      </c>
      <c r="K45">
        <f t="shared" si="2"/>
        <v>-4.2912805994066048</v>
      </c>
      <c r="L45">
        <f t="shared" si="6"/>
        <v>-145.72506577448451</v>
      </c>
    </row>
    <row r="46" spans="1:23" x14ac:dyDescent="0.25">
      <c r="A46">
        <v>44</v>
      </c>
      <c r="B46" s="1">
        <v>349</v>
      </c>
      <c r="C46" s="1">
        <v>349</v>
      </c>
      <c r="D46" s="1">
        <v>349</v>
      </c>
      <c r="E46" s="1">
        <v>346</v>
      </c>
      <c r="F46" s="1">
        <v>350</v>
      </c>
      <c r="G46" s="1">
        <f t="shared" si="1"/>
        <v>348.6</v>
      </c>
      <c r="J46">
        <v>44</v>
      </c>
      <c r="K46">
        <f t="shared" si="2"/>
        <v>-3.4912805994065934</v>
      </c>
      <c r="L46">
        <f t="shared" si="6"/>
        <v>-149.2163463738911</v>
      </c>
    </row>
    <row r="47" spans="1:23" x14ac:dyDescent="0.25">
      <c r="A47">
        <v>45</v>
      </c>
      <c r="B47" s="1">
        <v>339</v>
      </c>
      <c r="C47" s="1">
        <v>340</v>
      </c>
      <c r="D47" s="1">
        <v>341</v>
      </c>
      <c r="E47" s="1">
        <v>338</v>
      </c>
      <c r="F47" s="1">
        <v>342</v>
      </c>
      <c r="G47" s="1">
        <f t="shared" si="1"/>
        <v>340</v>
      </c>
      <c r="J47">
        <v>45</v>
      </c>
      <c r="K47">
        <f t="shared" si="2"/>
        <v>-12.091280599406616</v>
      </c>
      <c r="L47">
        <f t="shared" si="6"/>
        <v>-161.30762697329772</v>
      </c>
    </row>
  </sheetData>
  <mergeCells count="1">
    <mergeCell ref="B1:F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F58C-6151-4AA4-A07E-4B16369BF79A}">
  <dimension ref="A1:AB47"/>
  <sheetViews>
    <sheetView tabSelected="1" topLeftCell="B10" workbookViewId="0">
      <selection activeCell="L3" sqref="L3"/>
    </sheetView>
  </sheetViews>
  <sheetFormatPr defaultRowHeight="16.5" x14ac:dyDescent="0.25"/>
  <cols>
    <col min="8" max="8" width="14.625" customWidth="1"/>
    <col min="10" max="10" width="13.125" customWidth="1"/>
    <col min="13" max="13" width="12.25" customWidth="1"/>
  </cols>
  <sheetData>
    <row r="1" spans="1:28" x14ac:dyDescent="0.25">
      <c r="B1" s="9" t="s">
        <v>0</v>
      </c>
      <c r="C1" s="10"/>
      <c r="D1" s="10"/>
      <c r="E1" s="10"/>
      <c r="F1" s="11"/>
      <c r="G1" s="1"/>
    </row>
    <row r="2" spans="1:28" x14ac:dyDescent="0.25"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7" t="s">
        <v>7</v>
      </c>
      <c r="I2">
        <f>AVERAGE(G3:G47)</f>
        <v>348.50666666666672</v>
      </c>
      <c r="J2" s="7" t="s">
        <v>26</v>
      </c>
      <c r="K2" s="7" t="s">
        <v>24</v>
      </c>
      <c r="L2" s="7" t="s">
        <v>28</v>
      </c>
      <c r="M2" s="7" t="s">
        <v>27</v>
      </c>
      <c r="N2" s="7" t="s">
        <v>25</v>
      </c>
      <c r="O2" s="7" t="s">
        <v>29</v>
      </c>
      <c r="Q2" s="2" t="s">
        <v>1</v>
      </c>
      <c r="R2" s="3" t="s">
        <v>2</v>
      </c>
      <c r="S2" s="3" t="s">
        <v>3</v>
      </c>
      <c r="T2" s="3" t="s">
        <v>4</v>
      </c>
      <c r="U2" s="4" t="s">
        <v>5</v>
      </c>
      <c r="V2" s="3" t="s">
        <v>6</v>
      </c>
      <c r="W2" s="7"/>
      <c r="X2" s="7"/>
      <c r="Y2" s="7"/>
      <c r="Z2" s="7"/>
    </row>
    <row r="3" spans="1:28" x14ac:dyDescent="0.25">
      <c r="A3">
        <v>1</v>
      </c>
      <c r="B3" s="5">
        <v>352</v>
      </c>
      <c r="C3" s="1">
        <v>352</v>
      </c>
      <c r="D3" s="1">
        <v>353</v>
      </c>
      <c r="E3" s="1">
        <v>351</v>
      </c>
      <c r="F3" s="6">
        <v>354</v>
      </c>
      <c r="G3" s="1">
        <f>AVERAGE(B3:F3)</f>
        <v>352.4</v>
      </c>
      <c r="H3" t="s">
        <v>8</v>
      </c>
      <c r="I3">
        <f>_xlfn.VAR.S(G3:G47)</f>
        <v>17.493818181818209</v>
      </c>
      <c r="J3">
        <f>G3-($I$5+$I$8)</f>
        <v>0.30871940059336112</v>
      </c>
      <c r="K3">
        <f>MAX(0,G3-$I$5-$I$8+0)</f>
        <v>0.30871940059334779</v>
      </c>
      <c r="M3">
        <f>G3-($I$5-$I$8)</f>
        <v>4.4912805994065934</v>
      </c>
      <c r="N3">
        <f>MIN(0,G3-($I$5-$I$8)+0)</f>
        <v>0</v>
      </c>
      <c r="P3">
        <v>46</v>
      </c>
      <c r="Q3" s="1">
        <v>350</v>
      </c>
      <c r="R3" s="1">
        <v>350</v>
      </c>
      <c r="S3" s="1">
        <v>348</v>
      </c>
      <c r="T3" s="1">
        <v>347</v>
      </c>
      <c r="U3" s="1">
        <v>351</v>
      </c>
      <c r="V3" s="1">
        <f t="shared" ref="V3:V22" si="0">AVERAGE(Q3:U3)</f>
        <v>349.2</v>
      </c>
    </row>
    <row r="4" spans="1:28" x14ac:dyDescent="0.25">
      <c r="A4">
        <v>2</v>
      </c>
      <c r="B4" s="5">
        <v>354</v>
      </c>
      <c r="C4" s="1">
        <v>353</v>
      </c>
      <c r="D4" s="1">
        <v>354</v>
      </c>
      <c r="E4" s="1">
        <v>352</v>
      </c>
      <c r="F4" s="6">
        <v>354</v>
      </c>
      <c r="G4" s="1">
        <f t="shared" ref="G4:G47" si="1">AVERAGE(B4:F4)</f>
        <v>353.4</v>
      </c>
      <c r="H4" t="s">
        <v>9</v>
      </c>
      <c r="I4">
        <f>I3^0.5</f>
        <v>4.1825611988132589</v>
      </c>
      <c r="J4">
        <f t="shared" ref="J4:J47" si="2">G4-($I$5+$I$8)</f>
        <v>1.3087194005933611</v>
      </c>
      <c r="K4">
        <f>MAX(0,G4-$I$5-$I$8+K3)</f>
        <v>1.6174388011866956</v>
      </c>
      <c r="M4">
        <f>G4-($I$5-$I$8)</f>
        <v>5.4912805994065934</v>
      </c>
      <c r="N4">
        <f>MIN(0,G4-($I$5-$I$8)+N3)</f>
        <v>0</v>
      </c>
      <c r="P4">
        <v>47</v>
      </c>
      <c r="Q4" s="1">
        <v>349</v>
      </c>
      <c r="R4" s="1">
        <v>350</v>
      </c>
      <c r="S4" s="1">
        <v>349</v>
      </c>
      <c r="T4" s="1">
        <v>349</v>
      </c>
      <c r="U4" s="1">
        <v>351</v>
      </c>
      <c r="V4" s="1">
        <f t="shared" si="0"/>
        <v>349.6</v>
      </c>
    </row>
    <row r="5" spans="1:28" x14ac:dyDescent="0.25">
      <c r="A5">
        <v>3</v>
      </c>
      <c r="B5" s="5">
        <v>352</v>
      </c>
      <c r="C5" s="1">
        <v>352</v>
      </c>
      <c r="D5" s="1">
        <v>352</v>
      </c>
      <c r="E5" s="1">
        <v>349</v>
      </c>
      <c r="F5" s="6">
        <v>353</v>
      </c>
      <c r="G5" s="1">
        <f t="shared" si="1"/>
        <v>351.6</v>
      </c>
      <c r="H5" t="s">
        <v>10</v>
      </c>
      <c r="I5" s="7">
        <v>350</v>
      </c>
      <c r="J5">
        <f t="shared" si="2"/>
        <v>-0.49128059940659341</v>
      </c>
      <c r="K5">
        <f>MAX(0,G5-$I$5-$I$8+K4)</f>
        <v>1.1261582017800889</v>
      </c>
      <c r="M5">
        <f>G5-($I$5-$I$8)</f>
        <v>3.6912805994066389</v>
      </c>
      <c r="N5">
        <f>MIN(0,G5-($I$5-$I$8)+N4)</f>
        <v>0</v>
      </c>
      <c r="P5">
        <v>48</v>
      </c>
      <c r="Q5" s="1">
        <v>343</v>
      </c>
      <c r="R5" s="1">
        <v>343</v>
      </c>
      <c r="S5" s="1">
        <v>343</v>
      </c>
      <c r="T5" s="1">
        <v>342</v>
      </c>
      <c r="U5" s="1">
        <v>345</v>
      </c>
      <c r="V5" s="1">
        <f t="shared" si="0"/>
        <v>343.2</v>
      </c>
    </row>
    <row r="6" spans="1:28" x14ac:dyDescent="0.25">
      <c r="A6">
        <v>4</v>
      </c>
      <c r="B6" s="5">
        <v>355</v>
      </c>
      <c r="C6" s="1">
        <v>356</v>
      </c>
      <c r="D6" s="1">
        <v>355</v>
      </c>
      <c r="E6" s="1">
        <v>354</v>
      </c>
      <c r="F6" s="6">
        <v>356</v>
      </c>
      <c r="G6" s="1">
        <f t="shared" si="1"/>
        <v>355.2</v>
      </c>
      <c r="H6" t="s">
        <v>20</v>
      </c>
      <c r="I6" s="7">
        <v>0.5</v>
      </c>
      <c r="J6">
        <f t="shared" si="2"/>
        <v>3.1087194005933725</v>
      </c>
      <c r="K6">
        <f>MAX(0,G6-$I$5-$I$8+K5)</f>
        <v>4.234877602373448</v>
      </c>
      <c r="M6">
        <f>G6-($I$5-$I$8)</f>
        <v>7.2912805994066048</v>
      </c>
      <c r="N6">
        <f>MIN(0,G6-($I$5-$I$8)+N5)</f>
        <v>0</v>
      </c>
      <c r="P6">
        <v>49</v>
      </c>
      <c r="Q6" s="1">
        <v>342</v>
      </c>
      <c r="R6" s="1">
        <v>344</v>
      </c>
      <c r="S6" s="1">
        <v>345</v>
      </c>
      <c r="T6" s="1">
        <v>342</v>
      </c>
      <c r="U6" s="1">
        <v>345</v>
      </c>
      <c r="V6" s="1">
        <f t="shared" si="0"/>
        <v>343.6</v>
      </c>
    </row>
    <row r="7" spans="1:28" x14ac:dyDescent="0.25">
      <c r="A7">
        <v>5</v>
      </c>
      <c r="B7" s="1">
        <v>351</v>
      </c>
      <c r="C7" s="1">
        <v>352</v>
      </c>
      <c r="D7" s="1">
        <v>351</v>
      </c>
      <c r="E7" s="1">
        <v>350</v>
      </c>
      <c r="F7" s="6">
        <v>353</v>
      </c>
      <c r="G7" s="1">
        <f t="shared" si="1"/>
        <v>351.4</v>
      </c>
      <c r="H7" t="s">
        <v>21</v>
      </c>
      <c r="I7" s="7">
        <v>5</v>
      </c>
      <c r="J7">
        <f t="shared" si="2"/>
        <v>-0.69128059940663888</v>
      </c>
      <c r="K7">
        <f>MAX(0,G7-$I$5-$I$8+K6)</f>
        <v>3.5435970029667958</v>
      </c>
      <c r="M7">
        <f>G7-($I$5-$I$8)</f>
        <v>3.4912805994065934</v>
      </c>
      <c r="N7">
        <f>MIN(0,G7-($I$5-$I$8)+N6)</f>
        <v>0</v>
      </c>
      <c r="P7">
        <v>50</v>
      </c>
      <c r="Q7" s="1">
        <v>350</v>
      </c>
      <c r="R7" s="1">
        <v>350</v>
      </c>
      <c r="S7" s="1">
        <v>349</v>
      </c>
      <c r="T7" s="1">
        <v>347</v>
      </c>
      <c r="U7" s="1">
        <v>350</v>
      </c>
      <c r="V7" s="1">
        <f t="shared" si="0"/>
        <v>349.2</v>
      </c>
    </row>
    <row r="8" spans="1:28" x14ac:dyDescent="0.25">
      <c r="A8">
        <v>6</v>
      </c>
      <c r="B8" s="5">
        <v>350</v>
      </c>
      <c r="C8" s="1">
        <v>352</v>
      </c>
      <c r="D8" s="1">
        <v>350</v>
      </c>
      <c r="E8" s="1">
        <v>348</v>
      </c>
      <c r="F8" s="6">
        <v>352</v>
      </c>
      <c r="G8" s="1">
        <f t="shared" si="1"/>
        <v>350.4</v>
      </c>
      <c r="H8" s="8" t="s">
        <v>22</v>
      </c>
      <c r="I8" s="7">
        <f>I6*I4</f>
        <v>2.0912805994066295</v>
      </c>
      <c r="J8">
        <f t="shared" si="2"/>
        <v>-1.6912805994066389</v>
      </c>
      <c r="K8">
        <f>MAX(0,G8-$I$5-$I$8+K7)</f>
        <v>1.8523164035601436</v>
      </c>
      <c r="M8">
        <f>G8-($I$5-$I$8)</f>
        <v>2.4912805994065934</v>
      </c>
      <c r="N8">
        <f>MIN(0,G8-($I$5-$I$8)+N7)</f>
        <v>0</v>
      </c>
      <c r="P8">
        <v>51</v>
      </c>
      <c r="Q8" s="1">
        <v>350</v>
      </c>
      <c r="R8" s="1">
        <v>350</v>
      </c>
      <c r="S8" s="1">
        <v>349</v>
      </c>
      <c r="T8" s="1">
        <v>348</v>
      </c>
      <c r="U8" s="1">
        <v>350</v>
      </c>
      <c r="V8" s="1">
        <f t="shared" si="0"/>
        <v>349.4</v>
      </c>
    </row>
    <row r="9" spans="1:28" x14ac:dyDescent="0.25">
      <c r="A9">
        <v>7</v>
      </c>
      <c r="B9" s="5">
        <v>354</v>
      </c>
      <c r="C9" s="1">
        <v>354</v>
      </c>
      <c r="D9" s="1">
        <v>354</v>
      </c>
      <c r="E9" s="1">
        <v>351</v>
      </c>
      <c r="F9" s="6">
        <v>355</v>
      </c>
      <c r="G9" s="1">
        <f t="shared" si="1"/>
        <v>353.6</v>
      </c>
      <c r="H9" s="8" t="s">
        <v>23</v>
      </c>
      <c r="I9">
        <f>I7*I4</f>
        <v>20.912805994066296</v>
      </c>
      <c r="J9">
        <f t="shared" si="2"/>
        <v>1.5087194005934066</v>
      </c>
      <c r="K9">
        <f>MAX(0,G9-$I$5-$I$8+K8)</f>
        <v>3.3610358041535369</v>
      </c>
      <c r="M9">
        <f>G9-($I$5-$I$8)</f>
        <v>5.6912805994066389</v>
      </c>
      <c r="N9">
        <f>MIN(0,G9-($I$5-$I$8)+N8)</f>
        <v>0</v>
      </c>
      <c r="P9">
        <v>52</v>
      </c>
      <c r="Q9" s="1">
        <v>355</v>
      </c>
      <c r="R9" s="1">
        <v>354</v>
      </c>
      <c r="S9" s="1">
        <v>355</v>
      </c>
      <c r="T9" s="1">
        <v>353</v>
      </c>
      <c r="U9" s="1">
        <v>356</v>
      </c>
      <c r="V9" s="1">
        <f t="shared" si="0"/>
        <v>354.6</v>
      </c>
    </row>
    <row r="10" spans="1:28" x14ac:dyDescent="0.25">
      <c r="A10">
        <v>8</v>
      </c>
      <c r="B10" s="5">
        <v>352</v>
      </c>
      <c r="C10" s="1">
        <v>352</v>
      </c>
      <c r="D10" s="1">
        <v>352</v>
      </c>
      <c r="E10" s="1">
        <v>350</v>
      </c>
      <c r="F10" s="6">
        <v>353</v>
      </c>
      <c r="G10" s="1">
        <f t="shared" si="1"/>
        <v>351.8</v>
      </c>
      <c r="J10">
        <f t="shared" si="2"/>
        <v>-0.29128059940660478</v>
      </c>
      <c r="K10">
        <f>MAX(0,G10-$I$5-$I$8+K9)</f>
        <v>3.0697552047469188</v>
      </c>
      <c r="M10">
        <f>G10-($I$5-$I$8)</f>
        <v>3.8912805994066275</v>
      </c>
      <c r="N10">
        <f>MIN(0,G10-($I$5-$I$8)+N9)</f>
        <v>0</v>
      </c>
      <c r="P10">
        <v>53</v>
      </c>
      <c r="Q10" s="1">
        <v>349</v>
      </c>
      <c r="R10" s="1">
        <v>349</v>
      </c>
      <c r="S10" s="1">
        <v>350</v>
      </c>
      <c r="T10" s="1">
        <v>347</v>
      </c>
      <c r="U10" s="1">
        <v>350</v>
      </c>
      <c r="V10" s="1">
        <f t="shared" si="0"/>
        <v>349</v>
      </c>
    </row>
    <row r="11" spans="1:28" x14ac:dyDescent="0.25">
      <c r="A11">
        <v>9</v>
      </c>
      <c r="B11" s="5">
        <v>354</v>
      </c>
      <c r="C11" s="1">
        <v>354</v>
      </c>
      <c r="D11" s="1">
        <v>353</v>
      </c>
      <c r="E11" s="1">
        <v>352</v>
      </c>
      <c r="F11" s="6">
        <v>354</v>
      </c>
      <c r="G11" s="1">
        <f t="shared" si="1"/>
        <v>353.4</v>
      </c>
      <c r="J11">
        <f t="shared" si="2"/>
        <v>1.3087194005933611</v>
      </c>
      <c r="K11">
        <f>MAX(0,G11-$I$5-$I$8+K10)</f>
        <v>4.3784746053402666</v>
      </c>
      <c r="M11">
        <f>G11-($I$5-$I$8)</f>
        <v>5.4912805994065934</v>
      </c>
      <c r="N11">
        <f>MIN(0,G11-($I$5-$I$8)+N10)</f>
        <v>0</v>
      </c>
      <c r="P11">
        <v>54</v>
      </c>
      <c r="Q11" s="1">
        <v>351</v>
      </c>
      <c r="R11" s="1">
        <v>351</v>
      </c>
      <c r="S11" s="1">
        <v>350</v>
      </c>
      <c r="T11" s="1">
        <v>348</v>
      </c>
      <c r="U11" s="1">
        <v>352</v>
      </c>
      <c r="V11" s="1">
        <f t="shared" si="0"/>
        <v>350.4</v>
      </c>
    </row>
    <row r="12" spans="1:28" x14ac:dyDescent="0.25">
      <c r="A12">
        <v>10</v>
      </c>
      <c r="B12" s="1">
        <v>352</v>
      </c>
      <c r="C12" s="1">
        <v>353</v>
      </c>
      <c r="D12" s="1">
        <v>353</v>
      </c>
      <c r="E12" s="1">
        <v>351</v>
      </c>
      <c r="F12" s="1">
        <v>354</v>
      </c>
      <c r="G12" s="1">
        <f t="shared" si="1"/>
        <v>352.6</v>
      </c>
      <c r="J12">
        <f t="shared" si="2"/>
        <v>0.50871940059340659</v>
      </c>
      <c r="K12">
        <f>MAX(0,G12-$I$5-$I$8+K11)</f>
        <v>4.8871940059336598</v>
      </c>
      <c r="M12">
        <f>G12-($I$5-$I$8)</f>
        <v>4.6912805994066389</v>
      </c>
      <c r="N12">
        <f>MIN(0,G12-($I$5-$I$8)+N11)</f>
        <v>0</v>
      </c>
      <c r="P12">
        <v>55</v>
      </c>
      <c r="Q12" s="1">
        <v>350</v>
      </c>
      <c r="R12" s="1">
        <v>350</v>
      </c>
      <c r="S12" s="1">
        <v>350</v>
      </c>
      <c r="T12" s="1">
        <v>348</v>
      </c>
      <c r="U12" s="1">
        <v>351</v>
      </c>
      <c r="V12" s="1">
        <f t="shared" si="0"/>
        <v>349.8</v>
      </c>
    </row>
    <row r="13" spans="1:28" x14ac:dyDescent="0.25">
      <c r="A13">
        <v>11</v>
      </c>
      <c r="B13" s="1">
        <v>353</v>
      </c>
      <c r="C13" s="1">
        <v>352</v>
      </c>
      <c r="D13" s="1">
        <v>353</v>
      </c>
      <c r="E13" s="1">
        <v>351</v>
      </c>
      <c r="F13" s="1">
        <v>353</v>
      </c>
      <c r="G13" s="1">
        <f t="shared" si="1"/>
        <v>352.4</v>
      </c>
      <c r="J13">
        <f t="shared" si="2"/>
        <v>0.30871940059336112</v>
      </c>
      <c r="K13">
        <f>MAX(0,G13-$I$5-$I$8+K12)</f>
        <v>5.1959134065270076</v>
      </c>
      <c r="M13">
        <f>G13-($I$5-$I$8)</f>
        <v>4.4912805994065934</v>
      </c>
      <c r="N13">
        <f>MIN(0,G13-($I$5-$I$8)+N12)</f>
        <v>0</v>
      </c>
      <c r="P13">
        <v>56</v>
      </c>
      <c r="Q13" s="1">
        <v>345</v>
      </c>
      <c r="R13" s="1">
        <v>346</v>
      </c>
      <c r="S13" s="1">
        <v>355</v>
      </c>
      <c r="T13" s="1">
        <v>345</v>
      </c>
      <c r="U13" s="1">
        <v>356</v>
      </c>
      <c r="V13" s="1">
        <f t="shared" si="0"/>
        <v>349.4</v>
      </c>
    </row>
    <row r="14" spans="1:28" x14ac:dyDescent="0.25">
      <c r="A14">
        <v>12</v>
      </c>
      <c r="B14" s="1">
        <v>351</v>
      </c>
      <c r="C14" s="1">
        <v>352</v>
      </c>
      <c r="D14" s="1">
        <v>352</v>
      </c>
      <c r="E14" s="1">
        <v>351</v>
      </c>
      <c r="F14" s="1">
        <v>353</v>
      </c>
      <c r="G14" s="1">
        <f t="shared" si="1"/>
        <v>351.8</v>
      </c>
      <c r="J14">
        <f t="shared" si="2"/>
        <v>-0.29128059940660478</v>
      </c>
      <c r="K14">
        <f>MAX(0,G14-$I$5-$I$8+K13)</f>
        <v>4.9046328071203895</v>
      </c>
      <c r="M14">
        <f>G14-($I$5-$I$8)</f>
        <v>3.8912805994066275</v>
      </c>
      <c r="N14">
        <f>MIN(0,G14-($I$5-$I$8)+N13)</f>
        <v>0</v>
      </c>
      <c r="P14">
        <v>57</v>
      </c>
      <c r="Q14" s="1">
        <v>345</v>
      </c>
      <c r="R14" s="1">
        <v>346</v>
      </c>
      <c r="S14" s="1">
        <v>354</v>
      </c>
      <c r="T14" s="1">
        <v>346</v>
      </c>
      <c r="U14" s="1">
        <v>355</v>
      </c>
      <c r="V14" s="1">
        <f t="shared" si="0"/>
        <v>349.2</v>
      </c>
    </row>
    <row r="15" spans="1:28" x14ac:dyDescent="0.25">
      <c r="A15">
        <v>13</v>
      </c>
      <c r="B15" s="1">
        <v>352</v>
      </c>
      <c r="C15" s="1">
        <v>352</v>
      </c>
      <c r="D15" s="1">
        <v>351</v>
      </c>
      <c r="E15" s="1">
        <v>348</v>
      </c>
      <c r="F15" s="1">
        <v>351</v>
      </c>
      <c r="G15" s="1">
        <f t="shared" si="1"/>
        <v>350.8</v>
      </c>
      <c r="J15">
        <f t="shared" si="2"/>
        <v>-1.2912805994066048</v>
      </c>
      <c r="K15">
        <f>MAX(0,G15-$I$5-$I$8+K14)</f>
        <v>3.6133522077137714</v>
      </c>
      <c r="M15">
        <f>G15-($I$5-$I$8)</f>
        <v>2.8912805994066275</v>
      </c>
      <c r="N15">
        <f>MIN(0,G15-($I$5-$I$8)+N14)</f>
        <v>0</v>
      </c>
      <c r="P15">
        <v>58</v>
      </c>
      <c r="Q15" s="1">
        <v>348</v>
      </c>
      <c r="R15" s="1">
        <v>345</v>
      </c>
      <c r="S15" s="1">
        <v>348</v>
      </c>
      <c r="T15" s="1">
        <v>346</v>
      </c>
      <c r="U15" s="1">
        <v>348</v>
      </c>
      <c r="V15" s="1">
        <f t="shared" si="0"/>
        <v>347</v>
      </c>
    </row>
    <row r="16" spans="1:28" x14ac:dyDescent="0.25">
      <c r="A16">
        <v>14</v>
      </c>
      <c r="B16" s="1">
        <v>352</v>
      </c>
      <c r="C16" s="1">
        <v>352</v>
      </c>
      <c r="D16" s="1">
        <v>350</v>
      </c>
      <c r="E16" s="1">
        <v>353</v>
      </c>
      <c r="F16" s="1">
        <v>352</v>
      </c>
      <c r="G16" s="1">
        <f t="shared" si="1"/>
        <v>351.8</v>
      </c>
      <c r="J16">
        <f t="shared" si="2"/>
        <v>-0.29128059940660478</v>
      </c>
      <c r="K16">
        <f>MAX(0,G16-$I$5-$I$8+K15)</f>
        <v>3.3220716083071533</v>
      </c>
      <c r="M16">
        <f>G16-($I$5-$I$8)</f>
        <v>3.8912805994066275</v>
      </c>
      <c r="N16">
        <f>MIN(0,G16-($I$5-$I$8)+N15)</f>
        <v>0</v>
      </c>
      <c r="P16">
        <v>59</v>
      </c>
      <c r="Q16" s="1">
        <v>348</v>
      </c>
      <c r="R16" s="1">
        <v>348</v>
      </c>
      <c r="S16" s="1">
        <v>348</v>
      </c>
      <c r="T16" s="1">
        <v>346</v>
      </c>
      <c r="U16" s="1">
        <v>349</v>
      </c>
      <c r="V16" s="1">
        <f t="shared" si="0"/>
        <v>347.8</v>
      </c>
      <c r="AB16" t="s">
        <v>19</v>
      </c>
    </row>
    <row r="17" spans="1:22" x14ac:dyDescent="0.25">
      <c r="A17">
        <v>15</v>
      </c>
      <c r="B17" s="1">
        <v>352</v>
      </c>
      <c r="C17" s="1">
        <v>353</v>
      </c>
      <c r="D17" s="1">
        <v>353</v>
      </c>
      <c r="E17" s="1">
        <v>351</v>
      </c>
      <c r="F17" s="1">
        <v>354</v>
      </c>
      <c r="G17" s="1">
        <f t="shared" si="1"/>
        <v>352.6</v>
      </c>
      <c r="J17">
        <f t="shared" si="2"/>
        <v>0.50871940059340659</v>
      </c>
      <c r="K17">
        <f>MAX(0,G17-$I$5-$I$8+K16)</f>
        <v>3.8307910089005466</v>
      </c>
      <c r="M17">
        <f>G17-($I$5-$I$8)</f>
        <v>4.6912805994066389</v>
      </c>
      <c r="N17">
        <f>MIN(0,G17-($I$5-$I$8)+N16)</f>
        <v>0</v>
      </c>
      <c r="P17">
        <v>60</v>
      </c>
      <c r="Q17" s="1">
        <v>352</v>
      </c>
      <c r="R17" s="1">
        <v>348</v>
      </c>
      <c r="S17" s="1">
        <v>349</v>
      </c>
      <c r="T17" s="1">
        <v>350</v>
      </c>
      <c r="U17" s="1">
        <v>353</v>
      </c>
      <c r="V17" s="1">
        <f t="shared" si="0"/>
        <v>350.4</v>
      </c>
    </row>
    <row r="18" spans="1:22" x14ac:dyDescent="0.25">
      <c r="A18">
        <v>16</v>
      </c>
      <c r="B18" s="1">
        <v>351</v>
      </c>
      <c r="C18" s="1">
        <v>351</v>
      </c>
      <c r="D18" s="1">
        <v>350</v>
      </c>
      <c r="E18" s="1">
        <v>352</v>
      </c>
      <c r="F18" s="1">
        <v>351</v>
      </c>
      <c r="G18" s="1">
        <f t="shared" si="1"/>
        <v>351</v>
      </c>
      <c r="J18">
        <f t="shared" si="2"/>
        <v>-1.0912805994066161</v>
      </c>
      <c r="K18">
        <f>MAX(0,G18-$I$5-$I$8+K17)</f>
        <v>2.7395104094939171</v>
      </c>
      <c r="M18">
        <f>G18-($I$5-$I$8)</f>
        <v>3.0912805994066161</v>
      </c>
      <c r="N18">
        <f>MIN(0,G18-($I$5-$I$8)+N17)</f>
        <v>0</v>
      </c>
      <c r="P18">
        <v>61</v>
      </c>
      <c r="Q18" s="1">
        <v>350</v>
      </c>
      <c r="R18" s="1">
        <v>350</v>
      </c>
      <c r="S18" s="1">
        <v>348</v>
      </c>
      <c r="T18" s="1">
        <v>350</v>
      </c>
      <c r="U18" s="1">
        <v>351</v>
      </c>
      <c r="V18" s="1">
        <f t="shared" si="0"/>
        <v>349.8</v>
      </c>
    </row>
    <row r="19" spans="1:22" x14ac:dyDescent="0.25">
      <c r="A19">
        <v>17</v>
      </c>
      <c r="B19" s="1">
        <v>352</v>
      </c>
      <c r="C19" s="1">
        <v>352</v>
      </c>
      <c r="D19" s="1">
        <v>352</v>
      </c>
      <c r="E19" s="1">
        <v>354</v>
      </c>
      <c r="F19" s="1">
        <v>354</v>
      </c>
      <c r="G19" s="1">
        <f t="shared" si="1"/>
        <v>352.8</v>
      </c>
      <c r="J19">
        <f t="shared" si="2"/>
        <v>0.70871940059339522</v>
      </c>
      <c r="K19">
        <f>MAX(0,G19-$I$5-$I$8+K18)</f>
        <v>3.448229810087299</v>
      </c>
      <c r="M19">
        <f>G19-($I$5-$I$8)</f>
        <v>4.8912805994066275</v>
      </c>
      <c r="N19">
        <f>MIN(0,G19-($I$5-$I$8)+N18)</f>
        <v>0</v>
      </c>
      <c r="P19">
        <v>62</v>
      </c>
      <c r="Q19" s="1">
        <v>350</v>
      </c>
      <c r="R19" s="1">
        <v>350</v>
      </c>
      <c r="S19" s="1">
        <v>348</v>
      </c>
      <c r="T19" s="1">
        <v>350</v>
      </c>
      <c r="U19" s="1">
        <v>351</v>
      </c>
      <c r="V19" s="1">
        <f t="shared" si="0"/>
        <v>349.8</v>
      </c>
    </row>
    <row r="20" spans="1:22" x14ac:dyDescent="0.25">
      <c r="A20">
        <v>18</v>
      </c>
      <c r="B20" s="1">
        <v>338</v>
      </c>
      <c r="C20" s="1">
        <v>339</v>
      </c>
      <c r="D20" s="1">
        <v>338</v>
      </c>
      <c r="E20" s="1">
        <v>342</v>
      </c>
      <c r="F20" s="1">
        <v>340</v>
      </c>
      <c r="G20" s="1">
        <f t="shared" si="1"/>
        <v>339.4</v>
      </c>
      <c r="J20">
        <f t="shared" si="2"/>
        <v>-12.691280599406639</v>
      </c>
      <c r="K20">
        <f>MAX(0,G20-$I$5-$I$8+K19)</f>
        <v>0</v>
      </c>
      <c r="M20">
        <f>G20-($I$5-$I$8)</f>
        <v>-8.5087194005934066</v>
      </c>
      <c r="N20">
        <f>MIN(0,G20-($I$5-$I$8)+N19)</f>
        <v>-8.5087194005934066</v>
      </c>
      <c r="P20">
        <v>63</v>
      </c>
      <c r="Q20" s="1">
        <v>348</v>
      </c>
      <c r="R20" s="1">
        <v>347</v>
      </c>
      <c r="S20" s="1">
        <v>346</v>
      </c>
      <c r="T20" s="1">
        <v>344</v>
      </c>
      <c r="U20" s="1">
        <v>348</v>
      </c>
      <c r="V20" s="1">
        <f t="shared" si="0"/>
        <v>346.6</v>
      </c>
    </row>
    <row r="21" spans="1:22" x14ac:dyDescent="0.25">
      <c r="A21">
        <v>19</v>
      </c>
      <c r="B21" s="1">
        <v>346</v>
      </c>
      <c r="C21" s="1">
        <v>344</v>
      </c>
      <c r="D21" s="1">
        <v>345</v>
      </c>
      <c r="E21" s="1">
        <v>347</v>
      </c>
      <c r="F21" s="1">
        <v>345</v>
      </c>
      <c r="G21" s="1">
        <f t="shared" si="1"/>
        <v>345.4</v>
      </c>
      <c r="J21">
        <f t="shared" si="2"/>
        <v>-6.6912805994066389</v>
      </c>
      <c r="K21">
        <f>MAX(0,G21-$I$5-$I$8+K20)</f>
        <v>0</v>
      </c>
      <c r="M21">
        <f>G21-($I$5-$I$8)</f>
        <v>-2.5087194005934066</v>
      </c>
      <c r="N21">
        <f>MIN(0,G21-($I$5-$I$8)+N20)</f>
        <v>-11.017438801186813</v>
      </c>
      <c r="P21">
        <v>64</v>
      </c>
      <c r="Q21" s="1">
        <v>348</v>
      </c>
      <c r="R21" s="1">
        <v>349</v>
      </c>
      <c r="S21" s="1">
        <v>348</v>
      </c>
      <c r="T21" s="1">
        <v>348</v>
      </c>
      <c r="U21" s="1">
        <v>350</v>
      </c>
      <c r="V21" s="1">
        <f t="shared" si="0"/>
        <v>348.6</v>
      </c>
    </row>
    <row r="22" spans="1:22" x14ac:dyDescent="0.25">
      <c r="A22">
        <v>20</v>
      </c>
      <c r="B22" s="1">
        <v>344</v>
      </c>
      <c r="C22" s="1">
        <v>343</v>
      </c>
      <c r="D22" s="1">
        <v>343</v>
      </c>
      <c r="E22" s="1">
        <v>343</v>
      </c>
      <c r="F22" s="1">
        <v>345</v>
      </c>
      <c r="G22" s="1">
        <f t="shared" si="1"/>
        <v>343.6</v>
      </c>
      <c r="J22">
        <f t="shared" si="2"/>
        <v>-8.4912805994065934</v>
      </c>
      <c r="K22">
        <f>MAX(0,G22-$I$5-$I$8+K21)</f>
        <v>0</v>
      </c>
      <c r="M22">
        <f>G22-($I$5-$I$8)</f>
        <v>-4.3087194005933611</v>
      </c>
      <c r="N22">
        <f>MIN(0,G22-($I$5-$I$8)+N21)</f>
        <v>-15.326158201780174</v>
      </c>
      <c r="P22">
        <v>65</v>
      </c>
      <c r="Q22" s="1">
        <v>351</v>
      </c>
      <c r="R22" s="1">
        <v>351</v>
      </c>
      <c r="S22" s="1">
        <v>350</v>
      </c>
      <c r="T22" s="1">
        <v>349</v>
      </c>
      <c r="U22" s="1">
        <v>352</v>
      </c>
      <c r="V22" s="1">
        <f t="shared" si="0"/>
        <v>350.6</v>
      </c>
    </row>
    <row r="23" spans="1:22" x14ac:dyDescent="0.25">
      <c r="A23">
        <v>21</v>
      </c>
      <c r="B23" s="1">
        <v>345</v>
      </c>
      <c r="C23" s="1">
        <v>345</v>
      </c>
      <c r="D23" s="1">
        <v>344</v>
      </c>
      <c r="E23" s="1">
        <v>346</v>
      </c>
      <c r="F23" s="1">
        <v>345</v>
      </c>
      <c r="G23" s="1">
        <f t="shared" si="1"/>
        <v>345</v>
      </c>
      <c r="J23">
        <f t="shared" si="2"/>
        <v>-7.0912805994066161</v>
      </c>
      <c r="K23">
        <f>MAX(0,G23-$I$5-$I$8+K22)</f>
        <v>0</v>
      </c>
      <c r="M23">
        <f>G23-($I$5-$I$8)</f>
        <v>-2.9087194005933839</v>
      </c>
      <c r="N23">
        <f>MIN(0,G23-($I$5-$I$8)+N22)</f>
        <v>-18.234877602373558</v>
      </c>
      <c r="P23">
        <v>66</v>
      </c>
      <c r="Q23" s="1">
        <v>347</v>
      </c>
      <c r="R23" s="1">
        <v>348</v>
      </c>
      <c r="S23" s="1">
        <v>349</v>
      </c>
      <c r="T23" s="1">
        <v>346</v>
      </c>
      <c r="U23" s="1">
        <v>349</v>
      </c>
      <c r="V23" s="1">
        <f t="shared" ref="V23:V42" si="3">AVERAGE(Q23:U23)</f>
        <v>347.8</v>
      </c>
    </row>
    <row r="24" spans="1:22" x14ac:dyDescent="0.25">
      <c r="A24">
        <v>22</v>
      </c>
      <c r="B24" s="1">
        <v>346</v>
      </c>
      <c r="C24" s="1">
        <v>346</v>
      </c>
      <c r="D24" s="1">
        <v>345</v>
      </c>
      <c r="E24" s="1">
        <v>346</v>
      </c>
      <c r="F24" s="1">
        <v>347</v>
      </c>
      <c r="G24" s="1">
        <f t="shared" si="1"/>
        <v>346</v>
      </c>
      <c r="J24">
        <f t="shared" si="2"/>
        <v>-6.0912805994066161</v>
      </c>
      <c r="K24">
        <f>MAX(0,G24-$I$5-$I$8+K23)</f>
        <v>0</v>
      </c>
      <c r="M24">
        <f>G24-($I$5-$I$8)</f>
        <v>-1.9087194005933839</v>
      </c>
      <c r="N24">
        <f>MIN(0,G24-($I$5-$I$8)+N23)</f>
        <v>-20.143597002966942</v>
      </c>
      <c r="P24">
        <v>67</v>
      </c>
      <c r="Q24" s="1">
        <v>349</v>
      </c>
      <c r="R24" s="1">
        <v>349</v>
      </c>
      <c r="S24" s="1">
        <v>348</v>
      </c>
      <c r="T24" s="1">
        <v>347</v>
      </c>
      <c r="U24" s="1">
        <v>349</v>
      </c>
      <c r="V24" s="1">
        <f t="shared" si="3"/>
        <v>348.4</v>
      </c>
    </row>
    <row r="25" spans="1:22" x14ac:dyDescent="0.25">
      <c r="A25">
        <v>23</v>
      </c>
      <c r="B25" s="1">
        <v>348</v>
      </c>
      <c r="C25" s="1">
        <v>350</v>
      </c>
      <c r="D25" s="1">
        <v>346</v>
      </c>
      <c r="E25" s="1">
        <v>346</v>
      </c>
      <c r="F25" s="1">
        <v>350</v>
      </c>
      <c r="G25" s="1">
        <f t="shared" si="1"/>
        <v>348</v>
      </c>
      <c r="J25">
        <f t="shared" si="2"/>
        <v>-4.0912805994066161</v>
      </c>
      <c r="K25">
        <f>MAX(0,G25-$I$5-$I$8+K24)</f>
        <v>0</v>
      </c>
      <c r="M25">
        <f>G25-($I$5-$I$8)</f>
        <v>9.1280599406616147E-2</v>
      </c>
      <c r="N25">
        <f>MIN(0,G25-($I$5-$I$8)+N24)</f>
        <v>-20.052316403560326</v>
      </c>
      <c r="P25">
        <v>68</v>
      </c>
      <c r="Q25" s="1">
        <v>347</v>
      </c>
      <c r="R25" s="1">
        <v>348</v>
      </c>
      <c r="S25" s="1">
        <v>348</v>
      </c>
      <c r="T25" s="1">
        <v>346</v>
      </c>
      <c r="U25" s="1">
        <v>348</v>
      </c>
      <c r="V25" s="1">
        <f t="shared" si="3"/>
        <v>347.4</v>
      </c>
    </row>
    <row r="26" spans="1:22" x14ac:dyDescent="0.25">
      <c r="A26">
        <v>24</v>
      </c>
      <c r="B26" s="1">
        <v>348</v>
      </c>
      <c r="C26" s="1">
        <v>350</v>
      </c>
      <c r="D26" s="1">
        <v>346</v>
      </c>
      <c r="E26" s="1">
        <v>347</v>
      </c>
      <c r="F26" s="1">
        <v>350</v>
      </c>
      <c r="G26" s="1">
        <f t="shared" si="1"/>
        <v>348.2</v>
      </c>
      <c r="J26">
        <f t="shared" si="2"/>
        <v>-3.8912805994066275</v>
      </c>
      <c r="K26">
        <f>MAX(0,G26-$I$5-$I$8+K25)</f>
        <v>0</v>
      </c>
      <c r="M26">
        <f>G26-($I$5-$I$8)</f>
        <v>0.29128059940660478</v>
      </c>
      <c r="N26">
        <f>MIN(0,G26-($I$5-$I$8)+N25)</f>
        <v>-19.761035804153721</v>
      </c>
      <c r="P26">
        <v>69</v>
      </c>
      <c r="Q26" s="1">
        <v>347</v>
      </c>
      <c r="R26" s="1">
        <v>347</v>
      </c>
      <c r="S26" s="1">
        <v>347</v>
      </c>
      <c r="T26" s="1">
        <v>345</v>
      </c>
      <c r="U26" s="1">
        <v>348</v>
      </c>
      <c r="V26" s="1">
        <f t="shared" si="3"/>
        <v>346.8</v>
      </c>
    </row>
    <row r="27" spans="1:22" x14ac:dyDescent="0.25">
      <c r="A27">
        <v>25</v>
      </c>
      <c r="B27" s="1">
        <v>348</v>
      </c>
      <c r="C27" s="1">
        <v>348</v>
      </c>
      <c r="D27" s="1">
        <v>346</v>
      </c>
      <c r="E27" s="1">
        <v>346</v>
      </c>
      <c r="F27" s="1">
        <v>349</v>
      </c>
      <c r="G27" s="1">
        <f t="shared" si="1"/>
        <v>347.4</v>
      </c>
      <c r="J27">
        <f t="shared" si="2"/>
        <v>-4.6912805994066389</v>
      </c>
      <c r="K27">
        <f>MAX(0,G27-$I$5-$I$8+K26)</f>
        <v>0</v>
      </c>
      <c r="M27">
        <f>G27-($I$5-$I$8)</f>
        <v>-0.50871940059340659</v>
      </c>
      <c r="N27">
        <f>MIN(0,G27-($I$5-$I$8)+N26)</f>
        <v>-20.269755204747128</v>
      </c>
      <c r="P27">
        <v>70</v>
      </c>
      <c r="Q27" s="1">
        <v>347</v>
      </c>
      <c r="R27" s="1">
        <v>347</v>
      </c>
      <c r="S27" s="1">
        <v>345</v>
      </c>
      <c r="T27" s="1">
        <v>349</v>
      </c>
      <c r="U27" s="1">
        <v>347</v>
      </c>
      <c r="V27" s="1">
        <f t="shared" si="3"/>
        <v>347</v>
      </c>
    </row>
    <row r="28" spans="1:22" x14ac:dyDescent="0.25">
      <c r="A28">
        <v>26</v>
      </c>
      <c r="B28" s="1">
        <v>344</v>
      </c>
      <c r="C28" s="1">
        <v>344</v>
      </c>
      <c r="D28" s="1">
        <v>345</v>
      </c>
      <c r="E28" s="1">
        <v>343</v>
      </c>
      <c r="F28" s="1">
        <v>346</v>
      </c>
      <c r="G28" s="1">
        <f t="shared" si="1"/>
        <v>344.4</v>
      </c>
      <c r="J28">
        <f t="shared" si="2"/>
        <v>-7.6912805994066389</v>
      </c>
      <c r="K28">
        <f>MAX(0,G28-$I$5-$I$8+K27)</f>
        <v>0</v>
      </c>
      <c r="M28">
        <f>G28-($I$5-$I$8)</f>
        <v>-3.5087194005934066</v>
      </c>
      <c r="N28">
        <f>MIN(0,G28-($I$5-$I$8)+N27)</f>
        <v>-23.778474605340534</v>
      </c>
      <c r="P28">
        <v>71</v>
      </c>
      <c r="Q28" s="1">
        <v>349</v>
      </c>
      <c r="R28" s="1">
        <v>349</v>
      </c>
      <c r="S28" s="1">
        <v>349</v>
      </c>
      <c r="T28" s="1">
        <v>347</v>
      </c>
      <c r="U28" s="1">
        <v>350</v>
      </c>
      <c r="V28" s="1">
        <f t="shared" si="3"/>
        <v>348.8</v>
      </c>
    </row>
    <row r="29" spans="1:22" x14ac:dyDescent="0.25">
      <c r="A29">
        <v>27</v>
      </c>
      <c r="B29" s="1">
        <v>337</v>
      </c>
      <c r="C29" s="1">
        <v>337</v>
      </c>
      <c r="D29" s="1">
        <v>338</v>
      </c>
      <c r="E29" s="1">
        <v>336</v>
      </c>
      <c r="F29" s="1">
        <v>339</v>
      </c>
      <c r="G29" s="1">
        <f t="shared" si="1"/>
        <v>337.4</v>
      </c>
      <c r="J29">
        <f t="shared" si="2"/>
        <v>-14.691280599406639</v>
      </c>
      <c r="K29">
        <f>MAX(0,G29-$I$5-$I$8+K28)</f>
        <v>0</v>
      </c>
      <c r="M29">
        <f>G29-($I$5-$I$8)</f>
        <v>-10.508719400593407</v>
      </c>
      <c r="N29">
        <f>MIN(0,G29-($I$5-$I$8)+N28)</f>
        <v>-34.287194005933941</v>
      </c>
      <c r="P29">
        <v>72</v>
      </c>
      <c r="Q29" s="1">
        <v>338</v>
      </c>
      <c r="R29" s="1">
        <v>338</v>
      </c>
      <c r="S29" s="1">
        <v>340</v>
      </c>
      <c r="T29" s="1">
        <v>336</v>
      </c>
      <c r="U29" s="1">
        <v>340</v>
      </c>
      <c r="V29" s="1">
        <f t="shared" si="3"/>
        <v>338.4</v>
      </c>
    </row>
    <row r="30" spans="1:22" x14ac:dyDescent="0.25">
      <c r="A30">
        <v>28</v>
      </c>
      <c r="B30" s="1">
        <v>344</v>
      </c>
      <c r="C30" s="1">
        <v>344</v>
      </c>
      <c r="D30" s="1">
        <v>345</v>
      </c>
      <c r="E30" s="1">
        <v>344</v>
      </c>
      <c r="F30" s="1">
        <v>346</v>
      </c>
      <c r="G30" s="1">
        <f t="shared" si="1"/>
        <v>344.6</v>
      </c>
      <c r="J30">
        <f t="shared" si="2"/>
        <v>-7.4912805994065934</v>
      </c>
      <c r="K30">
        <f>MAX(0,G30-$I$5-$I$8+K29)</f>
        <v>0</v>
      </c>
      <c r="M30">
        <f>G30-($I$5-$I$8)</f>
        <v>-3.3087194005933611</v>
      </c>
      <c r="N30">
        <f>MIN(0,G30-($I$5-$I$8)+N29)</f>
        <v>-37.595913406527302</v>
      </c>
      <c r="P30">
        <v>73</v>
      </c>
      <c r="Q30" s="1">
        <v>348</v>
      </c>
      <c r="R30" s="1">
        <v>348</v>
      </c>
      <c r="S30" s="1">
        <v>348</v>
      </c>
      <c r="T30" s="1">
        <v>346</v>
      </c>
      <c r="U30" s="1">
        <v>349</v>
      </c>
      <c r="V30" s="1">
        <f t="shared" si="3"/>
        <v>347.8</v>
      </c>
    </row>
    <row r="31" spans="1:22" x14ac:dyDescent="0.25">
      <c r="A31">
        <v>29</v>
      </c>
      <c r="B31" s="1">
        <v>345</v>
      </c>
      <c r="C31" s="1">
        <v>345</v>
      </c>
      <c r="D31" s="1">
        <v>346</v>
      </c>
      <c r="E31" s="1">
        <v>345</v>
      </c>
      <c r="F31" s="1">
        <v>348</v>
      </c>
      <c r="G31" s="1">
        <f t="shared" si="1"/>
        <v>345.8</v>
      </c>
      <c r="J31">
        <f t="shared" si="2"/>
        <v>-6.2912805994066048</v>
      </c>
      <c r="K31">
        <f>MAX(0,G31-$I$5-$I$8+K30)</f>
        <v>0</v>
      </c>
      <c r="M31">
        <f>G31-($I$5-$I$8)</f>
        <v>-2.1087194005933725</v>
      </c>
      <c r="N31">
        <f>MIN(0,G31-($I$5-$I$8)+N30)</f>
        <v>-39.704632807120674</v>
      </c>
      <c r="P31">
        <v>74</v>
      </c>
      <c r="Q31" s="1">
        <v>348</v>
      </c>
      <c r="R31" s="1">
        <v>348</v>
      </c>
      <c r="S31" s="1">
        <v>348</v>
      </c>
      <c r="T31" s="1">
        <v>346</v>
      </c>
      <c r="U31" s="1">
        <v>348</v>
      </c>
      <c r="V31" s="1">
        <f t="shared" si="3"/>
        <v>347.6</v>
      </c>
    </row>
    <row r="32" spans="1:22" x14ac:dyDescent="0.25">
      <c r="A32">
        <v>30</v>
      </c>
      <c r="B32" s="1">
        <v>344</v>
      </c>
      <c r="C32" s="1">
        <v>345</v>
      </c>
      <c r="D32" s="1">
        <v>345</v>
      </c>
      <c r="E32" s="1">
        <v>345</v>
      </c>
      <c r="F32" s="1">
        <v>346</v>
      </c>
      <c r="G32" s="1">
        <f t="shared" si="1"/>
        <v>345</v>
      </c>
      <c r="J32">
        <f t="shared" si="2"/>
        <v>-7.0912805994066161</v>
      </c>
      <c r="K32">
        <f>MAX(0,G32-$I$5-$I$8+K31)</f>
        <v>0</v>
      </c>
      <c r="M32">
        <f>G32-($I$5-$I$8)</f>
        <v>-2.9087194005933839</v>
      </c>
      <c r="N32">
        <f>MIN(0,G32-($I$5-$I$8)+N31)</f>
        <v>-42.613352207714058</v>
      </c>
      <c r="P32">
        <v>75</v>
      </c>
      <c r="Q32" s="1">
        <v>346</v>
      </c>
      <c r="R32" s="1">
        <v>346</v>
      </c>
      <c r="S32" s="1">
        <v>347</v>
      </c>
      <c r="T32" s="1">
        <v>344</v>
      </c>
      <c r="U32" s="1">
        <v>347</v>
      </c>
      <c r="V32" s="1">
        <f t="shared" si="3"/>
        <v>346</v>
      </c>
    </row>
    <row r="33" spans="1:22" x14ac:dyDescent="0.25">
      <c r="A33">
        <v>31</v>
      </c>
      <c r="B33" s="1">
        <v>345</v>
      </c>
      <c r="C33" s="1">
        <v>345</v>
      </c>
      <c r="D33" s="1">
        <v>345</v>
      </c>
      <c r="E33" s="1">
        <v>344</v>
      </c>
      <c r="F33" s="1">
        <v>347</v>
      </c>
      <c r="G33" s="1">
        <f t="shared" si="1"/>
        <v>345.2</v>
      </c>
      <c r="J33">
        <f t="shared" si="2"/>
        <v>-6.8912805994066275</v>
      </c>
      <c r="K33">
        <f>MAX(0,G33-$I$5-$I$8+K32)</f>
        <v>0</v>
      </c>
      <c r="M33">
        <f>G33-($I$5-$I$8)</f>
        <v>-2.7087194005933952</v>
      </c>
      <c r="N33">
        <f>MIN(0,G33-($I$5-$I$8)+N32)</f>
        <v>-45.322071608307454</v>
      </c>
      <c r="P33">
        <v>76</v>
      </c>
      <c r="Q33" s="1">
        <v>348</v>
      </c>
      <c r="R33" s="1">
        <v>348</v>
      </c>
      <c r="S33" s="1">
        <v>347</v>
      </c>
      <c r="T33" s="1">
        <v>346</v>
      </c>
      <c r="U33" s="1">
        <v>349</v>
      </c>
      <c r="V33" s="1">
        <f t="shared" si="3"/>
        <v>347.6</v>
      </c>
    </row>
    <row r="34" spans="1:22" x14ac:dyDescent="0.25">
      <c r="A34">
        <v>32</v>
      </c>
      <c r="B34" s="1">
        <v>349</v>
      </c>
      <c r="C34" s="1">
        <v>349</v>
      </c>
      <c r="D34" s="1">
        <v>348</v>
      </c>
      <c r="E34" s="1">
        <v>348</v>
      </c>
      <c r="F34" s="1">
        <v>350</v>
      </c>
      <c r="G34" s="1">
        <f t="shared" si="1"/>
        <v>348.8</v>
      </c>
      <c r="J34">
        <f t="shared" si="2"/>
        <v>-3.2912805994066048</v>
      </c>
      <c r="K34">
        <f>MAX(0,G34-$I$5-$I$8+K33)</f>
        <v>0</v>
      </c>
      <c r="M34">
        <f>G34-($I$5-$I$8)</f>
        <v>0.89128059940662752</v>
      </c>
      <c r="N34">
        <f>MIN(0,G34-($I$5-$I$8)+N33)</f>
        <v>-44.430791008900826</v>
      </c>
      <c r="P34">
        <v>77</v>
      </c>
      <c r="Q34" s="1">
        <v>346</v>
      </c>
      <c r="R34" s="1">
        <v>347</v>
      </c>
      <c r="S34" s="1">
        <v>347</v>
      </c>
      <c r="T34" s="1">
        <v>345</v>
      </c>
      <c r="U34" s="1">
        <v>348</v>
      </c>
      <c r="V34" s="1">
        <f t="shared" si="3"/>
        <v>346.6</v>
      </c>
    </row>
    <row r="35" spans="1:22" x14ac:dyDescent="0.25">
      <c r="A35">
        <v>33</v>
      </c>
      <c r="B35" s="1">
        <v>349</v>
      </c>
      <c r="C35" s="1">
        <v>350</v>
      </c>
      <c r="D35" s="1">
        <v>348</v>
      </c>
      <c r="E35" s="1">
        <v>350</v>
      </c>
      <c r="F35" s="1">
        <v>349</v>
      </c>
      <c r="G35" s="1">
        <f t="shared" si="1"/>
        <v>349.2</v>
      </c>
      <c r="J35">
        <f t="shared" si="2"/>
        <v>-2.8912805994066275</v>
      </c>
      <c r="K35">
        <f>MAX(0,G35-$I$5-$I$8+K34)</f>
        <v>0</v>
      </c>
      <c r="M35">
        <f>G35-($I$5-$I$8)</f>
        <v>1.2912805994066048</v>
      </c>
      <c r="N35">
        <f>MIN(0,G35-($I$5-$I$8)+N34)</f>
        <v>-43.139510409494221</v>
      </c>
      <c r="P35">
        <v>78</v>
      </c>
      <c r="Q35" s="1">
        <v>350</v>
      </c>
      <c r="R35" s="1">
        <v>349</v>
      </c>
      <c r="S35" s="1">
        <v>349</v>
      </c>
      <c r="T35" s="1">
        <v>347</v>
      </c>
      <c r="U35" s="1">
        <v>350</v>
      </c>
      <c r="V35" s="1">
        <f t="shared" si="3"/>
        <v>349</v>
      </c>
    </row>
    <row r="36" spans="1:22" x14ac:dyDescent="0.25">
      <c r="A36">
        <v>34</v>
      </c>
      <c r="B36" s="1">
        <v>348</v>
      </c>
      <c r="C36" s="1">
        <v>348</v>
      </c>
      <c r="D36" s="1">
        <v>348</v>
      </c>
      <c r="E36" s="1">
        <v>345</v>
      </c>
      <c r="F36" s="1">
        <v>349</v>
      </c>
      <c r="G36" s="1">
        <f t="shared" si="1"/>
        <v>347.6</v>
      </c>
      <c r="J36">
        <f t="shared" si="2"/>
        <v>-4.4912805994065934</v>
      </c>
      <c r="K36">
        <f>MAX(0,G36-$I$5-$I$8+K35)</f>
        <v>0</v>
      </c>
      <c r="M36">
        <f>G36-($I$5-$I$8)</f>
        <v>-0.30871940059336112</v>
      </c>
      <c r="N36">
        <f>MIN(0,G36-($I$5-$I$8)+N35)</f>
        <v>-43.448229810087582</v>
      </c>
      <c r="P36">
        <v>79</v>
      </c>
      <c r="Q36" s="1">
        <v>350</v>
      </c>
      <c r="R36" s="1">
        <v>350</v>
      </c>
      <c r="S36" s="1">
        <v>350</v>
      </c>
      <c r="T36" s="1">
        <v>348</v>
      </c>
      <c r="U36" s="1">
        <v>351</v>
      </c>
      <c r="V36" s="1">
        <f t="shared" si="3"/>
        <v>349.8</v>
      </c>
    </row>
    <row r="37" spans="1:22" x14ac:dyDescent="0.25">
      <c r="A37">
        <v>35</v>
      </c>
      <c r="B37" s="1">
        <v>348</v>
      </c>
      <c r="C37" s="1">
        <v>349</v>
      </c>
      <c r="D37" s="1">
        <v>348</v>
      </c>
      <c r="E37" s="1">
        <v>345</v>
      </c>
      <c r="F37" s="1">
        <v>348</v>
      </c>
      <c r="G37" s="1">
        <f t="shared" si="1"/>
        <v>347.6</v>
      </c>
      <c r="J37">
        <f t="shared" si="2"/>
        <v>-4.4912805994065934</v>
      </c>
      <c r="K37">
        <f>MAX(0,G37-$I$5-$I$8+K36)</f>
        <v>0</v>
      </c>
      <c r="M37">
        <f>G37-($I$5-$I$8)</f>
        <v>-0.30871940059336112</v>
      </c>
      <c r="N37">
        <f>MIN(0,G37-($I$5-$I$8)+N36)</f>
        <v>-43.756949210680943</v>
      </c>
      <c r="P37">
        <v>80</v>
      </c>
      <c r="Q37" s="1">
        <v>350</v>
      </c>
      <c r="R37" s="1">
        <v>350</v>
      </c>
      <c r="S37" s="1">
        <v>349</v>
      </c>
      <c r="T37" s="1">
        <v>348</v>
      </c>
      <c r="U37" s="1">
        <v>351</v>
      </c>
      <c r="V37" s="1">
        <f t="shared" si="3"/>
        <v>349.6</v>
      </c>
    </row>
    <row r="38" spans="1:22" x14ac:dyDescent="0.25">
      <c r="A38">
        <v>36</v>
      </c>
      <c r="B38" s="1">
        <v>354</v>
      </c>
      <c r="C38" s="1">
        <v>350</v>
      </c>
      <c r="D38" s="1">
        <v>360</v>
      </c>
      <c r="E38" s="1">
        <v>350</v>
      </c>
      <c r="F38" s="1">
        <v>359</v>
      </c>
      <c r="G38" s="1">
        <f t="shared" si="1"/>
        <v>354.6</v>
      </c>
      <c r="J38">
        <f t="shared" si="2"/>
        <v>2.5087194005934066</v>
      </c>
      <c r="K38">
        <f>MAX(0,G38-$I$5-$I$8+K37)</f>
        <v>2.5087194005933933</v>
      </c>
      <c r="M38">
        <f>G38-($I$5-$I$8)</f>
        <v>6.6912805994066389</v>
      </c>
      <c r="N38">
        <f>MIN(0,G38-($I$5-$I$8)+N37)</f>
        <v>-37.065668611274305</v>
      </c>
      <c r="P38">
        <v>81</v>
      </c>
      <c r="Q38" s="1">
        <v>348</v>
      </c>
      <c r="R38" s="1">
        <v>348</v>
      </c>
      <c r="S38" s="1">
        <v>348</v>
      </c>
      <c r="T38" s="1">
        <v>346</v>
      </c>
      <c r="U38" s="1">
        <v>350</v>
      </c>
      <c r="V38" s="1">
        <f t="shared" si="3"/>
        <v>348</v>
      </c>
    </row>
    <row r="39" spans="1:22" x14ac:dyDescent="0.25">
      <c r="A39">
        <v>37</v>
      </c>
      <c r="B39" s="1">
        <v>346</v>
      </c>
      <c r="C39" s="1">
        <v>344</v>
      </c>
      <c r="D39" s="1">
        <v>344</v>
      </c>
      <c r="E39" s="1">
        <v>342</v>
      </c>
      <c r="F39" s="1">
        <v>345</v>
      </c>
      <c r="G39" s="1">
        <f t="shared" si="1"/>
        <v>344.2</v>
      </c>
      <c r="J39">
        <f t="shared" si="2"/>
        <v>-7.8912805994066275</v>
      </c>
      <c r="K39">
        <f>MAX(0,G39-$I$5-$I$8+K38)</f>
        <v>0</v>
      </c>
      <c r="M39">
        <f>G39-($I$5-$I$8)</f>
        <v>-3.7087194005933952</v>
      </c>
      <c r="N39">
        <f>MIN(0,G39-($I$5-$I$8)+N38)</f>
        <v>-40.7743880118677</v>
      </c>
      <c r="P39">
        <v>82</v>
      </c>
      <c r="Q39" s="1">
        <v>350</v>
      </c>
      <c r="R39" s="1">
        <v>349</v>
      </c>
      <c r="S39" s="1">
        <v>349</v>
      </c>
      <c r="T39" s="1">
        <v>347</v>
      </c>
      <c r="U39" s="1">
        <v>350</v>
      </c>
      <c r="V39" s="1">
        <f t="shared" si="3"/>
        <v>349</v>
      </c>
    </row>
    <row r="40" spans="1:22" x14ac:dyDescent="0.25">
      <c r="A40">
        <v>38</v>
      </c>
      <c r="B40" s="1">
        <v>350</v>
      </c>
      <c r="C40" s="1">
        <v>351</v>
      </c>
      <c r="D40" s="1">
        <v>351</v>
      </c>
      <c r="E40" s="1">
        <v>352</v>
      </c>
      <c r="F40" s="1">
        <v>354</v>
      </c>
      <c r="G40" s="1">
        <f t="shared" si="1"/>
        <v>351.6</v>
      </c>
      <c r="J40">
        <f t="shared" si="2"/>
        <v>-0.49128059940659341</v>
      </c>
      <c r="K40">
        <f>MAX(0,G40-$I$5-$I$8+K39)</f>
        <v>0</v>
      </c>
      <c r="M40">
        <f>G40-($I$5-$I$8)</f>
        <v>3.6912805994066389</v>
      </c>
      <c r="N40">
        <f>MIN(0,G40-($I$5-$I$8)+N39)</f>
        <v>-37.083107412461061</v>
      </c>
      <c r="P40">
        <v>83</v>
      </c>
      <c r="Q40" s="1">
        <v>345</v>
      </c>
      <c r="R40" s="1">
        <v>347</v>
      </c>
      <c r="S40" s="1">
        <v>346</v>
      </c>
      <c r="T40" s="1">
        <v>348</v>
      </c>
      <c r="U40" s="1">
        <v>347</v>
      </c>
      <c r="V40" s="1">
        <f t="shared" si="3"/>
        <v>346.6</v>
      </c>
    </row>
    <row r="41" spans="1:22" x14ac:dyDescent="0.25">
      <c r="A41">
        <v>39</v>
      </c>
      <c r="B41" s="1">
        <v>342</v>
      </c>
      <c r="C41" s="1">
        <v>342</v>
      </c>
      <c r="D41" s="1">
        <v>343</v>
      </c>
      <c r="E41" s="1">
        <v>340</v>
      </c>
      <c r="F41" s="1">
        <v>344</v>
      </c>
      <c r="G41" s="1">
        <f t="shared" si="1"/>
        <v>342.2</v>
      </c>
      <c r="J41">
        <f t="shared" si="2"/>
        <v>-9.8912805994066275</v>
      </c>
      <c r="K41">
        <f>MAX(0,G41-$I$5-$I$8+K40)</f>
        <v>0</v>
      </c>
      <c r="M41">
        <f>G41-($I$5-$I$8)</f>
        <v>-5.7087194005933952</v>
      </c>
      <c r="N41">
        <f>MIN(0,G41-($I$5-$I$8)+N40)</f>
        <v>-42.791826813054456</v>
      </c>
      <c r="P41">
        <v>84</v>
      </c>
      <c r="Q41" s="1">
        <v>351</v>
      </c>
      <c r="R41" s="1">
        <v>351</v>
      </c>
      <c r="S41" s="1">
        <v>350</v>
      </c>
      <c r="T41" s="1">
        <v>348</v>
      </c>
      <c r="U41" s="1">
        <v>352</v>
      </c>
      <c r="V41" s="1">
        <f t="shared" si="3"/>
        <v>350.4</v>
      </c>
    </row>
    <row r="42" spans="1:22" x14ac:dyDescent="0.25">
      <c r="A42">
        <v>40</v>
      </c>
      <c r="B42" s="1">
        <v>349</v>
      </c>
      <c r="C42" s="1">
        <v>349</v>
      </c>
      <c r="D42" s="1">
        <v>349</v>
      </c>
      <c r="E42" s="1">
        <v>347</v>
      </c>
      <c r="F42" s="1">
        <v>351</v>
      </c>
      <c r="G42" s="1">
        <f t="shared" si="1"/>
        <v>349</v>
      </c>
      <c r="J42">
        <f t="shared" si="2"/>
        <v>-3.0912805994066161</v>
      </c>
      <c r="K42">
        <f>MAX(0,G42-$I$5-$I$8+K41)</f>
        <v>0</v>
      </c>
      <c r="M42">
        <f>G42-($I$5-$I$8)</f>
        <v>1.0912805994066161</v>
      </c>
      <c r="N42">
        <f>MIN(0,G42-($I$5-$I$8)+N41)</f>
        <v>-41.70054621364784</v>
      </c>
      <c r="P42">
        <v>85</v>
      </c>
      <c r="Q42" s="1">
        <v>349</v>
      </c>
      <c r="R42" s="1">
        <v>348</v>
      </c>
      <c r="S42" s="1">
        <v>349</v>
      </c>
      <c r="T42" s="1">
        <v>346</v>
      </c>
      <c r="U42" s="1">
        <v>351</v>
      </c>
      <c r="V42" s="1">
        <f t="shared" si="3"/>
        <v>348.6</v>
      </c>
    </row>
    <row r="43" spans="1:22" x14ac:dyDescent="0.25">
      <c r="A43">
        <v>41</v>
      </c>
      <c r="B43" s="1">
        <v>349</v>
      </c>
      <c r="C43" s="1">
        <v>348</v>
      </c>
      <c r="D43" s="1">
        <v>348</v>
      </c>
      <c r="E43" s="1">
        <v>347</v>
      </c>
      <c r="F43" s="1">
        <v>350</v>
      </c>
      <c r="G43" s="1">
        <f t="shared" si="1"/>
        <v>348.4</v>
      </c>
      <c r="J43">
        <f t="shared" si="2"/>
        <v>-3.6912805994066389</v>
      </c>
      <c r="K43">
        <f>MAX(0,G43-$I$5-$I$8+K42)</f>
        <v>0</v>
      </c>
      <c r="M43">
        <f>G43-($I$5-$I$8)</f>
        <v>0.49128059940659341</v>
      </c>
      <c r="N43">
        <f>MIN(0,G43-($I$5-$I$8)+N42)</f>
        <v>-41.209265614241247</v>
      </c>
    </row>
    <row r="44" spans="1:22" x14ac:dyDescent="0.25">
      <c r="A44">
        <v>42</v>
      </c>
      <c r="B44" s="1">
        <v>349</v>
      </c>
      <c r="C44" s="1">
        <v>349</v>
      </c>
      <c r="D44" s="1">
        <v>347</v>
      </c>
      <c r="E44" s="1">
        <v>350</v>
      </c>
      <c r="F44" s="1">
        <v>349</v>
      </c>
      <c r="G44" s="1">
        <f t="shared" si="1"/>
        <v>348.8</v>
      </c>
      <c r="J44">
        <f t="shared" si="2"/>
        <v>-3.2912805994066048</v>
      </c>
      <c r="K44">
        <f>MAX(0,G44-$I$5-$I$8+K43)</f>
        <v>0</v>
      </c>
      <c r="M44">
        <f>G44-($I$5-$I$8)</f>
        <v>0.89128059940662752</v>
      </c>
      <c r="N44">
        <f>MIN(0,G44-($I$5-$I$8)+N43)</f>
        <v>-40.317985014834619</v>
      </c>
    </row>
    <row r="45" spans="1:22" x14ac:dyDescent="0.25">
      <c r="A45">
        <v>43</v>
      </c>
      <c r="B45" s="1">
        <v>348</v>
      </c>
      <c r="C45" s="1">
        <v>348</v>
      </c>
      <c r="D45" s="1">
        <v>347</v>
      </c>
      <c r="E45" s="1">
        <v>347</v>
      </c>
      <c r="F45" s="1">
        <v>349</v>
      </c>
      <c r="G45" s="1">
        <f t="shared" si="1"/>
        <v>347.8</v>
      </c>
      <c r="J45">
        <f t="shared" si="2"/>
        <v>-4.2912805994066048</v>
      </c>
      <c r="K45">
        <f>MAX(0,G45-$I$5-$I$8+K44)</f>
        <v>0</v>
      </c>
      <c r="M45">
        <f>G45-($I$5-$I$8)</f>
        <v>-0.10871940059337248</v>
      </c>
      <c r="N45">
        <f>MIN(0,G45-($I$5-$I$8)+N44)</f>
        <v>-40.426704415427992</v>
      </c>
    </row>
    <row r="46" spans="1:22" x14ac:dyDescent="0.25">
      <c r="A46">
        <v>44</v>
      </c>
      <c r="B46" s="1">
        <v>349</v>
      </c>
      <c r="C46" s="1">
        <v>349</v>
      </c>
      <c r="D46" s="1">
        <v>349</v>
      </c>
      <c r="E46" s="1">
        <v>346</v>
      </c>
      <c r="F46" s="1">
        <v>350</v>
      </c>
      <c r="G46" s="1">
        <f t="shared" si="1"/>
        <v>348.6</v>
      </c>
      <c r="J46">
        <f t="shared" si="2"/>
        <v>-3.4912805994065934</v>
      </c>
      <c r="K46">
        <f>MAX(0,G46-$I$5-$I$8+K45)</f>
        <v>0</v>
      </c>
      <c r="M46">
        <f>G46-($I$5-$I$8)</f>
        <v>0.69128059940663888</v>
      </c>
      <c r="N46">
        <f>MIN(0,G46-($I$5-$I$8)+N45)</f>
        <v>-39.735423816021353</v>
      </c>
    </row>
    <row r="47" spans="1:22" x14ac:dyDescent="0.25">
      <c r="A47">
        <v>45</v>
      </c>
      <c r="B47" s="1">
        <v>339</v>
      </c>
      <c r="C47" s="1">
        <v>340</v>
      </c>
      <c r="D47" s="1">
        <v>341</v>
      </c>
      <c r="E47" s="1">
        <v>338</v>
      </c>
      <c r="F47" s="1">
        <v>342</v>
      </c>
      <c r="G47" s="1">
        <f t="shared" si="1"/>
        <v>340</v>
      </c>
      <c r="J47">
        <f t="shared" si="2"/>
        <v>-12.091280599406616</v>
      </c>
      <c r="K47">
        <f>MAX(0,G47-$I$5-$I$8+K46)</f>
        <v>0</v>
      </c>
      <c r="M47">
        <f>G47-($I$5-$I$8)</f>
        <v>-7.9087194005933839</v>
      </c>
      <c r="N47">
        <f>MIN(0,G47-($I$5-$I$8)+N46)</f>
        <v>-47.644143216614737</v>
      </c>
    </row>
  </sheetData>
  <mergeCells count="1">
    <mergeCell ref="B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2024-04-17T03:40:21Z</dcterms:created>
  <dcterms:modified xsi:type="dcterms:W3CDTF">2024-04-17T09:31:12Z</dcterms:modified>
</cp:coreProperties>
</file>