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8\"/>
    </mc:Choice>
  </mc:AlternateContent>
  <xr:revisionPtr revIDLastSave="0" documentId="13_ncr:1_{D569FDE6-42FC-42A9-93C0-BD72312AEB87}" xr6:coauthVersionLast="47" xr6:coauthVersionMax="47" xr10:uidLastSave="{00000000-0000-0000-0000-000000000000}"/>
  <bookViews>
    <workbookView xWindow="-120" yWindow="-120" windowWidth="29040" windowHeight="15720" activeTab="5" xr2:uid="{5CAD4C58-2065-4908-83C9-FEAE55A7EDD1}"/>
  </bookViews>
  <sheets>
    <sheet name="第1題g" sheetId="1" r:id="rId1"/>
    <sheet name="Wafer Defects" sheetId="4" r:id="rId2"/>
    <sheet name="第2題-1" sheetId="5" r:id="rId3"/>
    <sheet name="第2題-2" sheetId="6" r:id="rId4"/>
    <sheet name="第3題-1" sheetId="2" r:id="rId5"/>
    <sheet name="第3題-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E2" i="7"/>
  <c r="Q5" i="6"/>
  <c r="O5" i="6"/>
  <c r="R5" i="6"/>
  <c r="P5" i="6"/>
  <c r="R2" i="6"/>
  <c r="Q2" i="6"/>
  <c r="O2" i="6"/>
  <c r="F8" i="6"/>
  <c r="F7" i="6"/>
  <c r="P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2" i="6"/>
  <c r="K6" i="6"/>
  <c r="K14" i="6"/>
  <c r="K22" i="6"/>
  <c r="K30" i="6"/>
  <c r="K38" i="6"/>
  <c r="K46" i="6"/>
  <c r="F4" i="6"/>
  <c r="F5" i="6" s="1"/>
  <c r="F6" i="6" s="1"/>
  <c r="D3" i="6"/>
  <c r="D5" i="6"/>
  <c r="D8" i="6"/>
  <c r="D9" i="6"/>
  <c r="D10" i="6"/>
  <c r="D11" i="6"/>
  <c r="D13" i="6"/>
  <c r="D16" i="6"/>
  <c r="D17" i="6"/>
  <c r="D18" i="6"/>
  <c r="D19" i="6"/>
  <c r="D21" i="6"/>
  <c r="D24" i="6"/>
  <c r="D25" i="6"/>
  <c r="D26" i="6"/>
  <c r="D27" i="6"/>
  <c r="D29" i="6"/>
  <c r="D32" i="6"/>
  <c r="D33" i="6"/>
  <c r="D34" i="6"/>
  <c r="D35" i="6"/>
  <c r="D37" i="6"/>
  <c r="D40" i="6"/>
  <c r="D41" i="6"/>
  <c r="D42" i="6"/>
  <c r="D43" i="6"/>
  <c r="D45" i="6"/>
  <c r="D48" i="6"/>
  <c r="D49" i="6"/>
  <c r="D50" i="6"/>
  <c r="D51" i="6"/>
  <c r="F3" i="6"/>
  <c r="K7" i="6" s="1"/>
  <c r="F2" i="6"/>
  <c r="D4" i="6" s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2" i="5"/>
  <c r="T5" i="5"/>
  <c r="T2" i="5"/>
  <c r="S5" i="5"/>
  <c r="Q5" i="5"/>
  <c r="R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2" i="5"/>
  <c r="G3" i="5"/>
  <c r="G2" i="5"/>
  <c r="G5" i="5" s="1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2" i="4"/>
  <c r="AC3" i="4"/>
  <c r="AD3" i="4" s="1"/>
  <c r="AC4" i="4"/>
  <c r="AD4" i="4" s="1"/>
  <c r="AC5" i="4"/>
  <c r="AD5" i="4" s="1"/>
  <c r="AC6" i="4"/>
  <c r="AD6" i="4" s="1"/>
  <c r="AC7" i="4"/>
  <c r="AD7" i="4" s="1"/>
  <c r="AC8" i="4"/>
  <c r="AD8" i="4" s="1"/>
  <c r="AC9" i="4"/>
  <c r="AD9" i="4" s="1"/>
  <c r="AC10" i="4"/>
  <c r="AD10" i="4" s="1"/>
  <c r="AC11" i="4"/>
  <c r="AD11" i="4" s="1"/>
  <c r="AC12" i="4"/>
  <c r="AD12" i="4" s="1"/>
  <c r="AC13" i="4"/>
  <c r="AD13" i="4" s="1"/>
  <c r="AC14" i="4"/>
  <c r="AD14" i="4" s="1"/>
  <c r="AC15" i="4"/>
  <c r="AD15" i="4" s="1"/>
  <c r="AC16" i="4"/>
  <c r="AD16" i="4" s="1"/>
  <c r="AC17" i="4"/>
  <c r="AD17" i="4" s="1"/>
  <c r="AC18" i="4"/>
  <c r="AD18" i="4" s="1"/>
  <c r="AC19" i="4"/>
  <c r="AD19" i="4" s="1"/>
  <c r="AC20" i="4"/>
  <c r="AD20" i="4" s="1"/>
  <c r="AC21" i="4"/>
  <c r="AD21" i="4" s="1"/>
  <c r="AC22" i="4"/>
  <c r="AD22" i="4" s="1"/>
  <c r="AC23" i="4"/>
  <c r="AD23" i="4" s="1"/>
  <c r="AC24" i="4"/>
  <c r="AD24" i="4" s="1"/>
  <c r="AC25" i="4"/>
  <c r="AD25" i="4" s="1"/>
  <c r="AC26" i="4"/>
  <c r="AD26" i="4" s="1"/>
  <c r="AC27" i="4"/>
  <c r="AD27" i="4" s="1"/>
  <c r="AC28" i="4"/>
  <c r="AD28" i="4" s="1"/>
  <c r="AC29" i="4"/>
  <c r="AD29" i="4" s="1"/>
  <c r="AC30" i="4"/>
  <c r="AD30" i="4" s="1"/>
  <c r="AC31" i="4"/>
  <c r="AD31" i="4" s="1"/>
  <c r="AC32" i="4"/>
  <c r="AD32" i="4" s="1"/>
  <c r="AC33" i="4"/>
  <c r="AD33" i="4" s="1"/>
  <c r="AC34" i="4"/>
  <c r="AD34" i="4" s="1"/>
  <c r="AC35" i="4"/>
  <c r="AD35" i="4" s="1"/>
  <c r="AC36" i="4"/>
  <c r="AD36" i="4" s="1"/>
  <c r="AC37" i="4"/>
  <c r="AD37" i="4" s="1"/>
  <c r="AC38" i="4"/>
  <c r="AD38" i="4" s="1"/>
  <c r="AC39" i="4"/>
  <c r="AD39" i="4" s="1"/>
  <c r="AC40" i="4"/>
  <c r="AD40" i="4" s="1"/>
  <c r="AC41" i="4"/>
  <c r="AD41" i="4" s="1"/>
  <c r="AC42" i="4"/>
  <c r="AD42" i="4" s="1"/>
  <c r="AC43" i="4"/>
  <c r="AD43" i="4" s="1"/>
  <c r="AC44" i="4"/>
  <c r="AD44" i="4" s="1"/>
  <c r="AC45" i="4"/>
  <c r="AD45" i="4" s="1"/>
  <c r="AC46" i="4"/>
  <c r="AD46" i="4" s="1"/>
  <c r="AC47" i="4"/>
  <c r="AD47" i="4" s="1"/>
  <c r="AC48" i="4"/>
  <c r="AD48" i="4" s="1"/>
  <c r="AC49" i="4"/>
  <c r="AD49" i="4" s="1"/>
  <c r="AC50" i="4"/>
  <c r="AD50" i="4" s="1"/>
  <c r="AC51" i="4"/>
  <c r="AD51" i="4" s="1"/>
  <c r="AC52" i="4"/>
  <c r="AD52" i="4" s="1"/>
  <c r="AC53" i="4"/>
  <c r="AD53" i="4" s="1"/>
  <c r="AC54" i="4"/>
  <c r="AD54" i="4" s="1"/>
  <c r="AC55" i="4"/>
  <c r="AD55" i="4" s="1"/>
  <c r="AC56" i="4"/>
  <c r="AD56" i="4" s="1"/>
  <c r="AC57" i="4"/>
  <c r="AD57" i="4" s="1"/>
  <c r="AC58" i="4"/>
  <c r="AD58" i="4" s="1"/>
  <c r="AC59" i="4"/>
  <c r="AD59" i="4" s="1"/>
  <c r="AC60" i="4"/>
  <c r="AD60" i="4" s="1"/>
  <c r="AC61" i="4"/>
  <c r="AD61" i="4" s="1"/>
  <c r="AC62" i="4"/>
  <c r="AD62" i="4" s="1"/>
  <c r="AC63" i="4"/>
  <c r="AD63" i="4" s="1"/>
  <c r="AC64" i="4"/>
  <c r="AD64" i="4" s="1"/>
  <c r="AC65" i="4"/>
  <c r="AD65" i="4" s="1"/>
  <c r="AC66" i="4"/>
  <c r="AD66" i="4" s="1"/>
  <c r="AC67" i="4"/>
  <c r="AD67" i="4" s="1"/>
  <c r="AC68" i="4"/>
  <c r="AD68" i="4" s="1"/>
  <c r="AC69" i="4"/>
  <c r="AD69" i="4" s="1"/>
  <c r="AC70" i="4"/>
  <c r="AD70" i="4" s="1"/>
  <c r="AC71" i="4"/>
  <c r="AD71" i="4" s="1"/>
  <c r="AC72" i="4"/>
  <c r="AD72" i="4" s="1"/>
  <c r="AC73" i="4"/>
  <c r="AD73" i="4" s="1"/>
  <c r="AC74" i="4"/>
  <c r="AD74" i="4" s="1"/>
  <c r="AC75" i="4"/>
  <c r="AD75" i="4" s="1"/>
  <c r="AC76" i="4"/>
  <c r="AD76" i="4" s="1"/>
  <c r="AC77" i="4"/>
  <c r="AD77" i="4" s="1"/>
  <c r="AC78" i="4"/>
  <c r="AD78" i="4" s="1"/>
  <c r="AC79" i="4"/>
  <c r="AD79" i="4" s="1"/>
  <c r="AC80" i="4"/>
  <c r="AD80" i="4" s="1"/>
  <c r="AC81" i="4"/>
  <c r="AD81" i="4" s="1"/>
  <c r="AC82" i="4"/>
  <c r="AD82" i="4" s="1"/>
  <c r="AC83" i="4"/>
  <c r="AD83" i="4" s="1"/>
  <c r="AC84" i="4"/>
  <c r="AD84" i="4" s="1"/>
  <c r="AC85" i="4"/>
  <c r="AD85" i="4" s="1"/>
  <c r="AC86" i="4"/>
  <c r="AD86" i="4" s="1"/>
  <c r="AC87" i="4"/>
  <c r="AD87" i="4" s="1"/>
  <c r="AC88" i="4"/>
  <c r="AD88" i="4" s="1"/>
  <c r="AC89" i="4"/>
  <c r="AD89" i="4" s="1"/>
  <c r="AC90" i="4"/>
  <c r="AD90" i="4" s="1"/>
  <c r="AC91" i="4"/>
  <c r="AD91" i="4" s="1"/>
  <c r="AC92" i="4"/>
  <c r="AD92" i="4" s="1"/>
  <c r="AC93" i="4"/>
  <c r="AD93" i="4" s="1"/>
  <c r="AC94" i="4"/>
  <c r="AD94" i="4" s="1"/>
  <c r="AC95" i="4"/>
  <c r="AD95" i="4" s="1"/>
  <c r="AC96" i="4"/>
  <c r="AD96" i="4" s="1"/>
  <c r="AC97" i="4"/>
  <c r="AD97" i="4" s="1"/>
  <c r="AC98" i="4"/>
  <c r="AD98" i="4" s="1"/>
  <c r="AC99" i="4"/>
  <c r="AD99" i="4" s="1"/>
  <c r="AC100" i="4"/>
  <c r="AD100" i="4" s="1"/>
  <c r="AC101" i="4"/>
  <c r="AD101" i="4" s="1"/>
  <c r="AC2" i="4"/>
  <c r="AD2" i="4" s="1"/>
  <c r="X10" i="1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17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10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7" i="2"/>
  <c r="AM3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5" i="2"/>
  <c r="AS42" i="2"/>
  <c r="AR42" i="2"/>
  <c r="AQ42" i="2"/>
  <c r="AS41" i="2"/>
  <c r="AR41" i="2"/>
  <c r="AQ41" i="2"/>
  <c r="AS40" i="2"/>
  <c r="AR40" i="2"/>
  <c r="AQ40" i="2"/>
  <c r="AS39" i="2"/>
  <c r="AR39" i="2"/>
  <c r="AQ39" i="2"/>
  <c r="AS38" i="2"/>
  <c r="AR38" i="2"/>
  <c r="AQ38" i="2"/>
  <c r="AS37" i="2"/>
  <c r="AR37" i="2"/>
  <c r="AQ37" i="2"/>
  <c r="AS36" i="2"/>
  <c r="AR36" i="2"/>
  <c r="AQ36" i="2"/>
  <c r="AS35" i="2"/>
  <c r="AR35" i="2"/>
  <c r="AQ35" i="2"/>
  <c r="AS34" i="2"/>
  <c r="AR34" i="2"/>
  <c r="AQ34" i="2"/>
  <c r="AS33" i="2"/>
  <c r="AR33" i="2"/>
  <c r="AQ33" i="2"/>
  <c r="AS32" i="2"/>
  <c r="AR32" i="2"/>
  <c r="AQ32" i="2"/>
  <c r="AS31" i="2"/>
  <c r="AR31" i="2"/>
  <c r="AQ31" i="2"/>
  <c r="AS30" i="2"/>
  <c r="AR30" i="2"/>
  <c r="AQ30" i="2"/>
  <c r="AS29" i="2"/>
  <c r="AR29" i="2"/>
  <c r="AQ29" i="2"/>
  <c r="AR28" i="2"/>
  <c r="AQ28" i="2"/>
  <c r="AR27" i="2"/>
  <c r="AQ27" i="2"/>
  <c r="AR26" i="2"/>
  <c r="AQ26" i="2"/>
  <c r="AR25" i="2"/>
  <c r="AQ25" i="2"/>
  <c r="AR24" i="2"/>
  <c r="AQ24" i="2"/>
  <c r="AR23" i="2"/>
  <c r="AQ23" i="2"/>
  <c r="AR22" i="2"/>
  <c r="AQ22" i="2"/>
  <c r="AR21" i="2"/>
  <c r="AQ21" i="2"/>
  <c r="AR20" i="2"/>
  <c r="AQ20" i="2"/>
  <c r="AR19" i="2"/>
  <c r="AQ19" i="2"/>
  <c r="AR18" i="2"/>
  <c r="AQ18" i="2"/>
  <c r="AR17" i="2"/>
  <c r="AQ17" i="2"/>
  <c r="AR16" i="2"/>
  <c r="AS28" i="2" s="1"/>
  <c r="AQ16" i="2"/>
  <c r="AR15" i="2"/>
  <c r="AS27" i="2" s="1"/>
  <c r="AQ15" i="2"/>
  <c r="AR14" i="2"/>
  <c r="AS26" i="2" s="1"/>
  <c r="AQ14" i="2"/>
  <c r="AR13" i="2"/>
  <c r="AS25" i="2" s="1"/>
  <c r="AQ13" i="2"/>
  <c r="AR12" i="2"/>
  <c r="AS24" i="2" s="1"/>
  <c r="AQ12" i="2"/>
  <c r="AR11" i="2"/>
  <c r="AS23" i="2" s="1"/>
  <c r="AQ11" i="2"/>
  <c r="AR10" i="2"/>
  <c r="AS22" i="2" s="1"/>
  <c r="AQ10" i="2"/>
  <c r="AR9" i="2"/>
  <c r="AQ9" i="2"/>
  <c r="AR8" i="2"/>
  <c r="AS20" i="2" s="1"/>
  <c r="AQ8" i="2"/>
  <c r="AR7" i="2"/>
  <c r="AR6" i="2"/>
  <c r="AS18" i="2" s="1"/>
  <c r="AR5" i="2"/>
  <c r="AS16" i="2" s="1"/>
  <c r="AR4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K3" i="2"/>
  <c r="AJ3" i="2"/>
  <c r="AI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3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17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10" i="2"/>
  <c r="AE3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7" i="2"/>
  <c r="AE38" i="2"/>
  <c r="AE39" i="2"/>
  <c r="AE40" i="2"/>
  <c r="AE41" i="2"/>
  <c r="AE42" i="2"/>
  <c r="AE16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T3" i="2" s="1"/>
  <c r="AC8" i="2" s="1"/>
  <c r="G49" i="2"/>
  <c r="T4" i="2" s="1"/>
  <c r="G50" i="2"/>
  <c r="T5" i="2" s="1"/>
  <c r="G51" i="2"/>
  <c r="T6" i="2" s="1"/>
  <c r="AC11" i="2" s="1"/>
  <c r="G52" i="2"/>
  <c r="T7" i="2" s="1"/>
  <c r="AC12" i="2" s="1"/>
  <c r="G53" i="2"/>
  <c r="T8" i="2" s="1"/>
  <c r="AC13" i="2" s="1"/>
  <c r="G54" i="2"/>
  <c r="T9" i="2" s="1"/>
  <c r="AC14" i="2" s="1"/>
  <c r="G55" i="2"/>
  <c r="T10" i="2" s="1"/>
  <c r="G56" i="2"/>
  <c r="T11" i="2" s="1"/>
  <c r="G57" i="2"/>
  <c r="T12" i="2" s="1"/>
  <c r="G58" i="2"/>
  <c r="T13" i="2" s="1"/>
  <c r="AC15" i="2" s="1"/>
  <c r="G59" i="2"/>
  <c r="T14" i="2" s="1"/>
  <c r="AC19" i="2" s="1"/>
  <c r="G60" i="2"/>
  <c r="T15" i="2" s="1"/>
  <c r="AC20" i="2" s="1"/>
  <c r="G61" i="2"/>
  <c r="T16" i="2" s="1"/>
  <c r="AC21" i="2" s="1"/>
  <c r="G62" i="2"/>
  <c r="T17" i="2" s="1"/>
  <c r="AC22" i="2" s="1"/>
  <c r="G63" i="2"/>
  <c r="T18" i="2" s="1"/>
  <c r="G64" i="2"/>
  <c r="T19" i="2" s="1"/>
  <c r="G65" i="2"/>
  <c r="T20" i="2" s="1"/>
  <c r="G66" i="2"/>
  <c r="T21" i="2" s="1"/>
  <c r="AC23" i="2" s="1"/>
  <c r="G67" i="2"/>
  <c r="T22" i="2" s="1"/>
  <c r="AC27" i="2" s="1"/>
  <c r="G68" i="2"/>
  <c r="T23" i="2" s="1"/>
  <c r="AC25" i="2" s="1"/>
  <c r="G69" i="2"/>
  <c r="T24" i="2" s="1"/>
  <c r="AC29" i="2" s="1"/>
  <c r="G70" i="2"/>
  <c r="T25" i="2" s="1"/>
  <c r="AC30" i="2" s="1"/>
  <c r="G71" i="2"/>
  <c r="T26" i="2" s="1"/>
  <c r="G72" i="2"/>
  <c r="T27" i="2" s="1"/>
  <c r="G73" i="2"/>
  <c r="T28" i="2" s="1"/>
  <c r="G74" i="2"/>
  <c r="T29" i="2" s="1"/>
  <c r="AC31" i="2" s="1"/>
  <c r="G75" i="2"/>
  <c r="T30" i="2" s="1"/>
  <c r="AC35" i="2" s="1"/>
  <c r="G76" i="2"/>
  <c r="T31" i="2" s="1"/>
  <c r="AC36" i="2" s="1"/>
  <c r="G77" i="2"/>
  <c r="T32" i="2" s="1"/>
  <c r="AC34" i="2" s="1"/>
  <c r="G78" i="2"/>
  <c r="T33" i="2" s="1"/>
  <c r="AC38" i="2" s="1"/>
  <c r="G79" i="2"/>
  <c r="T34" i="2" s="1"/>
  <c r="G80" i="2"/>
  <c r="T35" i="2" s="1"/>
  <c r="G81" i="2"/>
  <c r="T36" i="2" s="1"/>
  <c r="G82" i="2"/>
  <c r="T37" i="2" s="1"/>
  <c r="AC39" i="2" s="1"/>
  <c r="G83" i="2"/>
  <c r="T38" i="2" s="1"/>
  <c r="G84" i="2"/>
  <c r="T39" i="2" s="1"/>
  <c r="AC41" i="2" s="1"/>
  <c r="G85" i="2"/>
  <c r="T40" i="2" s="1"/>
  <c r="AC42" i="2" s="1"/>
  <c r="G86" i="2"/>
  <c r="T41" i="2" s="1"/>
  <c r="G87" i="2"/>
  <c r="T42" i="2" s="1"/>
  <c r="G3" i="2"/>
  <c r="X11" i="1"/>
  <c r="X8" i="1"/>
  <c r="X9" i="1"/>
  <c r="X7" i="1"/>
  <c r="X6" i="1"/>
  <c r="X5" i="1"/>
  <c r="X4" i="1"/>
  <c r="G87" i="1"/>
  <c r="F87" i="1"/>
  <c r="G86" i="1"/>
  <c r="F86" i="1"/>
  <c r="G85" i="1"/>
  <c r="F85" i="1"/>
  <c r="G84" i="1"/>
  <c r="F84" i="1"/>
  <c r="G83" i="1"/>
  <c r="F83" i="1"/>
  <c r="G82" i="1"/>
  <c r="U37" i="1" s="1"/>
  <c r="F82" i="1"/>
  <c r="G81" i="1"/>
  <c r="U36" i="1" s="1"/>
  <c r="F81" i="1"/>
  <c r="G80" i="1"/>
  <c r="U35" i="1" s="1"/>
  <c r="F80" i="1"/>
  <c r="G79" i="1"/>
  <c r="F79" i="1"/>
  <c r="G78" i="1"/>
  <c r="F78" i="1"/>
  <c r="G77" i="1"/>
  <c r="F77" i="1"/>
  <c r="G76" i="1"/>
  <c r="F76" i="1"/>
  <c r="G75" i="1"/>
  <c r="F75" i="1"/>
  <c r="G74" i="1"/>
  <c r="U29" i="1" s="1"/>
  <c r="F74" i="1"/>
  <c r="G73" i="1"/>
  <c r="U28" i="1" s="1"/>
  <c r="F73" i="1"/>
  <c r="G72" i="1"/>
  <c r="U27" i="1" s="1"/>
  <c r="F72" i="1"/>
  <c r="G71" i="1"/>
  <c r="F71" i="1"/>
  <c r="G70" i="1"/>
  <c r="F70" i="1"/>
  <c r="G69" i="1"/>
  <c r="F69" i="1"/>
  <c r="G68" i="1"/>
  <c r="F68" i="1"/>
  <c r="G67" i="1"/>
  <c r="F67" i="1"/>
  <c r="G66" i="1"/>
  <c r="U21" i="1" s="1"/>
  <c r="F66" i="1"/>
  <c r="G65" i="1"/>
  <c r="U20" i="1" s="1"/>
  <c r="F65" i="1"/>
  <c r="G64" i="1"/>
  <c r="U19" i="1" s="1"/>
  <c r="F64" i="1"/>
  <c r="G63" i="1"/>
  <c r="F63" i="1"/>
  <c r="G62" i="1"/>
  <c r="F62" i="1"/>
  <c r="G61" i="1"/>
  <c r="F61" i="1"/>
  <c r="G60" i="1"/>
  <c r="F60" i="1"/>
  <c r="G59" i="1"/>
  <c r="F59" i="1"/>
  <c r="G58" i="1"/>
  <c r="U13" i="1" s="1"/>
  <c r="F58" i="1"/>
  <c r="G57" i="1"/>
  <c r="U12" i="1" s="1"/>
  <c r="F57" i="1"/>
  <c r="G56" i="1"/>
  <c r="F56" i="1"/>
  <c r="G55" i="1"/>
  <c r="F55" i="1"/>
  <c r="G54" i="1"/>
  <c r="U9" i="1" s="1"/>
  <c r="F54" i="1"/>
  <c r="G53" i="1"/>
  <c r="U8" i="1" s="1"/>
  <c r="F53" i="1"/>
  <c r="G52" i="1"/>
  <c r="U7" i="1" s="1"/>
  <c r="F52" i="1"/>
  <c r="G51" i="1"/>
  <c r="F51" i="1"/>
  <c r="G50" i="1"/>
  <c r="U5" i="1" s="1"/>
  <c r="F50" i="1"/>
  <c r="G49" i="1"/>
  <c r="U4" i="1" s="1"/>
  <c r="F49" i="1"/>
  <c r="G48" i="1"/>
  <c r="U3" i="1" s="1"/>
  <c r="F48" i="1"/>
  <c r="G47" i="1"/>
  <c r="F47" i="1"/>
  <c r="G46" i="1"/>
  <c r="F46" i="1"/>
  <c r="G45" i="1"/>
  <c r="F45" i="1"/>
  <c r="G44" i="1"/>
  <c r="F44" i="1"/>
  <c r="G43" i="1"/>
  <c r="F43" i="1"/>
  <c r="U42" i="1"/>
  <c r="T42" i="1"/>
  <c r="M42" i="1"/>
  <c r="G42" i="1"/>
  <c r="F42" i="1"/>
  <c r="U41" i="1"/>
  <c r="T41" i="1"/>
  <c r="M41" i="1"/>
  <c r="G41" i="1"/>
  <c r="F41" i="1"/>
  <c r="U40" i="1"/>
  <c r="T40" i="1"/>
  <c r="M40" i="1"/>
  <c r="G40" i="1"/>
  <c r="F40" i="1"/>
  <c r="U39" i="1"/>
  <c r="T39" i="1"/>
  <c r="M39" i="1"/>
  <c r="G39" i="1"/>
  <c r="F39" i="1"/>
  <c r="U38" i="1"/>
  <c r="T38" i="1"/>
  <c r="M38" i="1"/>
  <c r="G38" i="1"/>
  <c r="F38" i="1"/>
  <c r="T37" i="1"/>
  <c r="M37" i="1"/>
  <c r="G37" i="1"/>
  <c r="F37" i="1"/>
  <c r="T36" i="1"/>
  <c r="M36" i="1"/>
  <c r="G36" i="1"/>
  <c r="F36" i="1"/>
  <c r="T35" i="1"/>
  <c r="M35" i="1"/>
  <c r="G35" i="1"/>
  <c r="F35" i="1"/>
  <c r="U34" i="1"/>
  <c r="T34" i="1"/>
  <c r="M34" i="1"/>
  <c r="G34" i="1"/>
  <c r="F34" i="1"/>
  <c r="U33" i="1"/>
  <c r="T33" i="1"/>
  <c r="M33" i="1"/>
  <c r="G33" i="1"/>
  <c r="F33" i="1"/>
  <c r="U32" i="1"/>
  <c r="T32" i="1"/>
  <c r="M32" i="1"/>
  <c r="G32" i="1"/>
  <c r="F32" i="1"/>
  <c r="U31" i="1"/>
  <c r="T31" i="1"/>
  <c r="M31" i="1"/>
  <c r="G31" i="1"/>
  <c r="F31" i="1"/>
  <c r="U30" i="1"/>
  <c r="T30" i="1"/>
  <c r="M30" i="1"/>
  <c r="G30" i="1"/>
  <c r="F30" i="1"/>
  <c r="T29" i="1"/>
  <c r="M29" i="1"/>
  <c r="G29" i="1"/>
  <c r="F29" i="1"/>
  <c r="T28" i="1"/>
  <c r="M28" i="1"/>
  <c r="G28" i="1"/>
  <c r="F28" i="1"/>
  <c r="T27" i="1"/>
  <c r="M27" i="1"/>
  <c r="G27" i="1"/>
  <c r="F27" i="1"/>
  <c r="U26" i="1"/>
  <c r="T26" i="1"/>
  <c r="M26" i="1"/>
  <c r="G26" i="1"/>
  <c r="F26" i="1"/>
  <c r="U25" i="1"/>
  <c r="T25" i="1"/>
  <c r="M25" i="1"/>
  <c r="G25" i="1"/>
  <c r="F25" i="1"/>
  <c r="U24" i="1"/>
  <c r="T24" i="1"/>
  <c r="M24" i="1"/>
  <c r="G24" i="1"/>
  <c r="F24" i="1"/>
  <c r="U23" i="1"/>
  <c r="T23" i="1"/>
  <c r="M23" i="1"/>
  <c r="G23" i="1"/>
  <c r="F23" i="1"/>
  <c r="U22" i="1"/>
  <c r="T22" i="1"/>
  <c r="M22" i="1"/>
  <c r="G22" i="1"/>
  <c r="F22" i="1"/>
  <c r="T21" i="1"/>
  <c r="M21" i="1"/>
  <c r="G21" i="1"/>
  <c r="F21" i="1"/>
  <c r="T20" i="1"/>
  <c r="M20" i="1"/>
  <c r="G20" i="1"/>
  <c r="F20" i="1"/>
  <c r="T19" i="1"/>
  <c r="M19" i="1"/>
  <c r="G19" i="1"/>
  <c r="F19" i="1"/>
  <c r="U18" i="1"/>
  <c r="T18" i="1"/>
  <c r="M18" i="1"/>
  <c r="G18" i="1"/>
  <c r="F18" i="1"/>
  <c r="U17" i="1"/>
  <c r="T17" i="1"/>
  <c r="M17" i="1"/>
  <c r="G17" i="1"/>
  <c r="F17" i="1"/>
  <c r="U16" i="1"/>
  <c r="T16" i="1"/>
  <c r="M16" i="1"/>
  <c r="G16" i="1"/>
  <c r="F16" i="1"/>
  <c r="U15" i="1"/>
  <c r="T15" i="1"/>
  <c r="M15" i="1"/>
  <c r="G15" i="1"/>
  <c r="F15" i="1"/>
  <c r="U14" i="1"/>
  <c r="T14" i="1"/>
  <c r="M14" i="1"/>
  <c r="G14" i="1"/>
  <c r="F14" i="1"/>
  <c r="T13" i="1"/>
  <c r="M13" i="1"/>
  <c r="G13" i="1"/>
  <c r="F13" i="1"/>
  <c r="T12" i="1"/>
  <c r="M12" i="1"/>
  <c r="G12" i="1"/>
  <c r="F12" i="1"/>
  <c r="U11" i="1"/>
  <c r="T11" i="1"/>
  <c r="M11" i="1"/>
  <c r="G11" i="1"/>
  <c r="F11" i="1"/>
  <c r="U10" i="1"/>
  <c r="T10" i="1"/>
  <c r="M10" i="1"/>
  <c r="G10" i="1"/>
  <c r="F10" i="1"/>
  <c r="T9" i="1"/>
  <c r="M9" i="1"/>
  <c r="G9" i="1"/>
  <c r="F9" i="1"/>
  <c r="T8" i="1"/>
  <c r="M8" i="1"/>
  <c r="G8" i="1"/>
  <c r="F8" i="1"/>
  <c r="T7" i="1"/>
  <c r="M7" i="1"/>
  <c r="G7" i="1"/>
  <c r="F7" i="1"/>
  <c r="U6" i="1"/>
  <c r="T6" i="1"/>
  <c r="M6" i="1"/>
  <c r="G6" i="1"/>
  <c r="F6" i="1"/>
  <c r="T5" i="1"/>
  <c r="M5" i="1"/>
  <c r="G5" i="1"/>
  <c r="K10" i="1" s="1"/>
  <c r="K11" i="1" s="1"/>
  <c r="F5" i="1"/>
  <c r="T4" i="1"/>
  <c r="M4" i="1"/>
  <c r="G4" i="1"/>
  <c r="F4" i="1"/>
  <c r="T3" i="1"/>
  <c r="M3" i="1"/>
  <c r="G3" i="1"/>
  <c r="K9" i="1" s="1"/>
  <c r="K12" i="1" s="1"/>
  <c r="F3" i="1"/>
  <c r="K3" i="1" s="1"/>
  <c r="K4" i="1" s="1"/>
  <c r="K2" i="1"/>
  <c r="H14" i="7" l="1"/>
  <c r="H15" i="7" s="1"/>
  <c r="H3" i="7"/>
  <c r="H4" i="7" s="1"/>
  <c r="H2" i="7"/>
  <c r="H13" i="7"/>
  <c r="L9" i="6"/>
  <c r="L17" i="6"/>
  <c r="L25" i="6"/>
  <c r="L33" i="6"/>
  <c r="L41" i="6"/>
  <c r="L49" i="6"/>
  <c r="L10" i="6"/>
  <c r="L18" i="6"/>
  <c r="L26" i="6"/>
  <c r="L34" i="6"/>
  <c r="L42" i="6"/>
  <c r="L50" i="6"/>
  <c r="L3" i="6"/>
  <c r="L11" i="6"/>
  <c r="L19" i="6"/>
  <c r="L27" i="6"/>
  <c r="L35" i="6"/>
  <c r="L43" i="6"/>
  <c r="L51" i="6"/>
  <c r="L4" i="6"/>
  <c r="L12" i="6"/>
  <c r="L20" i="6"/>
  <c r="L28" i="6"/>
  <c r="L36" i="6"/>
  <c r="L44" i="6"/>
  <c r="L2" i="6"/>
  <c r="L5" i="6"/>
  <c r="L13" i="6"/>
  <c r="L21" i="6"/>
  <c r="L29" i="6"/>
  <c r="L37" i="6"/>
  <c r="L45" i="6"/>
  <c r="L6" i="6"/>
  <c r="L14" i="6"/>
  <c r="L22" i="6"/>
  <c r="L30" i="6"/>
  <c r="L38" i="6"/>
  <c r="L46" i="6"/>
  <c r="L8" i="6"/>
  <c r="L24" i="6"/>
  <c r="L40" i="6"/>
  <c r="L7" i="6"/>
  <c r="L15" i="6"/>
  <c r="L23" i="6"/>
  <c r="L31" i="6"/>
  <c r="L39" i="6"/>
  <c r="L47" i="6"/>
  <c r="L16" i="6"/>
  <c r="L32" i="6"/>
  <c r="L48" i="6"/>
  <c r="D47" i="6"/>
  <c r="D39" i="6"/>
  <c r="D31" i="6"/>
  <c r="D23" i="6"/>
  <c r="D15" i="6"/>
  <c r="D7" i="6"/>
  <c r="K45" i="6"/>
  <c r="K37" i="6"/>
  <c r="K29" i="6"/>
  <c r="K21" i="6"/>
  <c r="K13" i="6"/>
  <c r="K5" i="6"/>
  <c r="D46" i="6"/>
  <c r="D38" i="6"/>
  <c r="D30" i="6"/>
  <c r="D22" i="6"/>
  <c r="D14" i="6"/>
  <c r="D6" i="6"/>
  <c r="K2" i="6"/>
  <c r="K44" i="6"/>
  <c r="K36" i="6"/>
  <c r="K28" i="6"/>
  <c r="K20" i="6"/>
  <c r="K12" i="6"/>
  <c r="K4" i="6"/>
  <c r="K51" i="6"/>
  <c r="K43" i="6"/>
  <c r="K35" i="6"/>
  <c r="K27" i="6"/>
  <c r="K19" i="6"/>
  <c r="K11" i="6"/>
  <c r="K3" i="6"/>
  <c r="D2" i="6"/>
  <c r="D44" i="6"/>
  <c r="D36" i="6"/>
  <c r="D28" i="6"/>
  <c r="D20" i="6"/>
  <c r="D12" i="6"/>
  <c r="K50" i="6"/>
  <c r="K42" i="6"/>
  <c r="K34" i="6"/>
  <c r="K26" i="6"/>
  <c r="K18" i="6"/>
  <c r="K10" i="6"/>
  <c r="K49" i="6"/>
  <c r="K41" i="6"/>
  <c r="K33" i="6"/>
  <c r="K25" i="6"/>
  <c r="K17" i="6"/>
  <c r="K9" i="6"/>
  <c r="K48" i="6"/>
  <c r="K40" i="6"/>
  <c r="K32" i="6"/>
  <c r="K24" i="6"/>
  <c r="K16" i="6"/>
  <c r="K8" i="6"/>
  <c r="K47" i="6"/>
  <c r="K39" i="6"/>
  <c r="K31" i="6"/>
  <c r="K23" i="6"/>
  <c r="K15" i="6"/>
  <c r="O8" i="5"/>
  <c r="O47" i="5"/>
  <c r="O39" i="5"/>
  <c r="O38" i="5"/>
  <c r="O30" i="5"/>
  <c r="O22" i="5"/>
  <c r="O21" i="5"/>
  <c r="O13" i="5"/>
  <c r="O5" i="5"/>
  <c r="G4" i="5"/>
  <c r="O32" i="5" s="1"/>
  <c r="E7" i="5"/>
  <c r="E3" i="5"/>
  <c r="AS17" i="2"/>
  <c r="AS19" i="2"/>
  <c r="AS21" i="2"/>
  <c r="AC10" i="2"/>
  <c r="AC40" i="2"/>
  <c r="AC32" i="2"/>
  <c r="AC24" i="2"/>
  <c r="AC16" i="2"/>
  <c r="AC18" i="2"/>
  <c r="AC17" i="2"/>
  <c r="AC26" i="2"/>
  <c r="AC9" i="2"/>
  <c r="AC37" i="2"/>
  <c r="AC33" i="2"/>
  <c r="AC28" i="2"/>
  <c r="K6" i="2"/>
  <c r="L6" i="2" s="1"/>
  <c r="J3" i="2"/>
  <c r="K3" i="2"/>
  <c r="L3" i="2" s="1"/>
  <c r="J6" i="2"/>
  <c r="K7" i="1"/>
  <c r="K6" i="1"/>
  <c r="R39" i="1"/>
  <c r="R31" i="1"/>
  <c r="R23" i="1"/>
  <c r="R15" i="1"/>
  <c r="R6" i="1"/>
  <c r="R30" i="1"/>
  <c r="R22" i="1"/>
  <c r="R14" i="1"/>
  <c r="R10" i="1"/>
  <c r="R37" i="1"/>
  <c r="R36" i="1"/>
  <c r="R20" i="1"/>
  <c r="R35" i="1"/>
  <c r="R19" i="1"/>
  <c r="R4" i="1"/>
  <c r="R42" i="1"/>
  <c r="R34" i="1"/>
  <c r="R26" i="1"/>
  <c r="R18" i="1"/>
  <c r="K14" i="1"/>
  <c r="R12" i="1"/>
  <c r="R8" i="1"/>
  <c r="R3" i="1"/>
  <c r="R41" i="1"/>
  <c r="R33" i="1"/>
  <c r="R25" i="1"/>
  <c r="R17" i="1"/>
  <c r="R7" i="1"/>
  <c r="R40" i="1"/>
  <c r="R32" i="1"/>
  <c r="R24" i="1"/>
  <c r="R16" i="1"/>
  <c r="K13" i="1"/>
  <c r="R11" i="1"/>
  <c r="R38" i="1"/>
  <c r="R29" i="1"/>
  <c r="R21" i="1"/>
  <c r="R5" i="1"/>
  <c r="R28" i="1"/>
  <c r="R13" i="1"/>
  <c r="R9" i="1"/>
  <c r="R27" i="1"/>
  <c r="H22" i="7" l="1"/>
  <c r="H20" i="7"/>
  <c r="H18" i="7"/>
  <c r="H21" i="7"/>
  <c r="H19" i="7"/>
  <c r="H17" i="7"/>
  <c r="H16" i="7"/>
  <c r="H5" i="7"/>
  <c r="H11" i="7"/>
  <c r="H10" i="7"/>
  <c r="H9" i="7"/>
  <c r="H8" i="7"/>
  <c r="H7" i="7"/>
  <c r="H6" i="7"/>
  <c r="M3" i="6"/>
  <c r="M11" i="6"/>
  <c r="M19" i="6"/>
  <c r="M27" i="6"/>
  <c r="M35" i="6"/>
  <c r="M43" i="6"/>
  <c r="M51" i="6"/>
  <c r="M4" i="6"/>
  <c r="M12" i="6"/>
  <c r="M20" i="6"/>
  <c r="M28" i="6"/>
  <c r="M36" i="6"/>
  <c r="M44" i="6"/>
  <c r="M2" i="6"/>
  <c r="M5" i="6"/>
  <c r="M13" i="6"/>
  <c r="M21" i="6"/>
  <c r="M29" i="6"/>
  <c r="M37" i="6"/>
  <c r="M45" i="6"/>
  <c r="M6" i="6"/>
  <c r="M14" i="6"/>
  <c r="M22" i="6"/>
  <c r="M30" i="6"/>
  <c r="M38" i="6"/>
  <c r="M46" i="6"/>
  <c r="M39" i="6"/>
  <c r="M7" i="6"/>
  <c r="M15" i="6"/>
  <c r="M23" i="6"/>
  <c r="M31" i="6"/>
  <c r="M47" i="6"/>
  <c r="M8" i="6"/>
  <c r="M16" i="6"/>
  <c r="M24" i="6"/>
  <c r="M32" i="6"/>
  <c r="M40" i="6"/>
  <c r="M48" i="6"/>
  <c r="M18" i="6"/>
  <c r="M26" i="6"/>
  <c r="M42" i="6"/>
  <c r="M9" i="6"/>
  <c r="M17" i="6"/>
  <c r="M25" i="6"/>
  <c r="M33" i="6"/>
  <c r="M41" i="6"/>
  <c r="M49" i="6"/>
  <c r="M10" i="6"/>
  <c r="M34" i="6"/>
  <c r="M50" i="6"/>
  <c r="O29" i="5"/>
  <c r="O46" i="5"/>
  <c r="O16" i="5"/>
  <c r="O24" i="5"/>
  <c r="E9" i="5"/>
  <c r="O3" i="5"/>
  <c r="O11" i="5"/>
  <c r="O19" i="5"/>
  <c r="O27" i="5"/>
  <c r="O35" i="5"/>
  <c r="O43" i="5"/>
  <c r="O51" i="5"/>
  <c r="O18" i="5"/>
  <c r="O20" i="5"/>
  <c r="O28" i="5"/>
  <c r="O36" i="5"/>
  <c r="O44" i="5"/>
  <c r="O2" i="5"/>
  <c r="O33" i="5"/>
  <c r="O26" i="5"/>
  <c r="O25" i="5"/>
  <c r="O42" i="5"/>
  <c r="O41" i="5"/>
  <c r="O34" i="5"/>
  <c r="O9" i="5"/>
  <c r="O17" i="5"/>
  <c r="O49" i="5"/>
  <c r="O10" i="5"/>
  <c r="O50" i="5"/>
  <c r="O15" i="5"/>
  <c r="O4" i="5"/>
  <c r="O6" i="5"/>
  <c r="O23" i="5"/>
  <c r="O40" i="5"/>
  <c r="O37" i="5"/>
  <c r="O7" i="5"/>
  <c r="O45" i="5"/>
  <c r="O12" i="5"/>
  <c r="O14" i="5"/>
  <c r="O31" i="5"/>
  <c r="O48" i="5"/>
  <c r="E17" i="5"/>
  <c r="G6" i="5"/>
  <c r="G9" i="5" s="1"/>
  <c r="Q2" i="5" s="1"/>
  <c r="E11" i="5"/>
  <c r="E21" i="5"/>
  <c r="E6" i="5"/>
  <c r="E15" i="5"/>
  <c r="E8" i="5"/>
  <c r="E25" i="5"/>
  <c r="E34" i="5"/>
  <c r="E19" i="5"/>
  <c r="E29" i="5"/>
  <c r="E14" i="5"/>
  <c r="E23" i="5"/>
  <c r="E40" i="5"/>
  <c r="E33" i="5"/>
  <c r="E42" i="5"/>
  <c r="E27" i="5"/>
  <c r="E37" i="5"/>
  <c r="E46" i="5"/>
  <c r="E31" i="5"/>
  <c r="E48" i="5"/>
  <c r="E41" i="5"/>
  <c r="E50" i="5"/>
  <c r="E45" i="5"/>
  <c r="E39" i="5"/>
  <c r="E16" i="5"/>
  <c r="E49" i="5"/>
  <c r="E10" i="5"/>
  <c r="E35" i="5"/>
  <c r="E22" i="5"/>
  <c r="E47" i="5"/>
  <c r="E24" i="5"/>
  <c r="E18" i="5"/>
  <c r="E43" i="5"/>
  <c r="E5" i="5"/>
  <c r="E30" i="5"/>
  <c r="E32" i="5"/>
  <c r="E26" i="5"/>
  <c r="E51" i="5"/>
  <c r="E13" i="5"/>
  <c r="E38" i="5"/>
  <c r="E2" i="5"/>
  <c r="G7" i="5"/>
  <c r="E4" i="5"/>
  <c r="E12" i="5"/>
  <c r="E20" i="5"/>
  <c r="E28" i="5"/>
  <c r="E36" i="5"/>
  <c r="E44" i="5"/>
  <c r="U37" i="2"/>
  <c r="AB11" i="2"/>
  <c r="AB19" i="2"/>
  <c r="AB27" i="2"/>
  <c r="AB35" i="2"/>
  <c r="AB10" i="2"/>
  <c r="AB12" i="2"/>
  <c r="AB20" i="2"/>
  <c r="AB28" i="2"/>
  <c r="AB36" i="2"/>
  <c r="AB42" i="2"/>
  <c r="AB13" i="2"/>
  <c r="AB21" i="2"/>
  <c r="AB29" i="2"/>
  <c r="AB37" i="2"/>
  <c r="AB26" i="2"/>
  <c r="AB14" i="2"/>
  <c r="AB22" i="2"/>
  <c r="AB30" i="2"/>
  <c r="AB38" i="2"/>
  <c r="AB18" i="2"/>
  <c r="AB15" i="2"/>
  <c r="AB23" i="2"/>
  <c r="AB31" i="2"/>
  <c r="AB39" i="2"/>
  <c r="AB16" i="2"/>
  <c r="AB24" i="2"/>
  <c r="AB32" i="2"/>
  <c r="AB40" i="2"/>
  <c r="AB34" i="2"/>
  <c r="AB17" i="2"/>
  <c r="AB25" i="2"/>
  <c r="AB33" i="2"/>
  <c r="AB41" i="2"/>
  <c r="R6" i="2"/>
  <c r="Q6" i="2"/>
  <c r="P6" i="2"/>
  <c r="O6" i="2"/>
  <c r="U28" i="2"/>
  <c r="O3" i="2"/>
  <c r="P3" i="2"/>
  <c r="Q3" i="2"/>
  <c r="R3" i="2"/>
  <c r="U3" i="2"/>
  <c r="U11" i="2"/>
  <c r="U9" i="2"/>
  <c r="U40" i="2"/>
  <c r="U14" i="2"/>
  <c r="U18" i="2"/>
  <c r="U32" i="2"/>
  <c r="U29" i="2"/>
  <c r="U42" i="2"/>
  <c r="U26" i="2"/>
  <c r="U13" i="2"/>
  <c r="U38" i="2"/>
  <c r="U10" i="2"/>
  <c r="U39" i="2"/>
  <c r="U20" i="2"/>
  <c r="M3" i="2"/>
  <c r="Y3" i="2" s="1"/>
  <c r="U34" i="2"/>
  <c r="U21" i="2"/>
  <c r="U22" i="2"/>
  <c r="U25" i="2"/>
  <c r="U31" i="2"/>
  <c r="U12" i="2"/>
  <c r="U6" i="2"/>
  <c r="U17" i="2"/>
  <c r="U23" i="2"/>
  <c r="U4" i="2"/>
  <c r="U35" i="2"/>
  <c r="N3" i="2"/>
  <c r="W5" i="2" s="1"/>
  <c r="U24" i="2"/>
  <c r="U15" i="2"/>
  <c r="U5" i="2"/>
  <c r="U27" i="2"/>
  <c r="U41" i="2"/>
  <c r="U16" i="2"/>
  <c r="U7" i="2"/>
  <c r="U36" i="2"/>
  <c r="U19" i="2"/>
  <c r="U33" i="2"/>
  <c r="U8" i="2"/>
  <c r="U30" i="2"/>
  <c r="N6" i="2"/>
  <c r="M6" i="2"/>
  <c r="W20" i="2"/>
  <c r="S38" i="1"/>
  <c r="S30" i="1"/>
  <c r="S22" i="1"/>
  <c r="S14" i="1"/>
  <c r="S10" i="1"/>
  <c r="S37" i="1"/>
  <c r="S29" i="1"/>
  <c r="S21" i="1"/>
  <c r="S28" i="1"/>
  <c r="S27" i="1"/>
  <c r="S12" i="1"/>
  <c r="S26" i="1"/>
  <c r="S8" i="1"/>
  <c r="S41" i="1"/>
  <c r="S33" i="1"/>
  <c r="S25" i="1"/>
  <c r="S17" i="1"/>
  <c r="S7" i="1"/>
  <c r="S40" i="1"/>
  <c r="S32" i="1"/>
  <c r="S24" i="1"/>
  <c r="S16" i="1"/>
  <c r="S11" i="1"/>
  <c r="S39" i="1"/>
  <c r="S31" i="1"/>
  <c r="S23" i="1"/>
  <c r="S15" i="1"/>
  <c r="S6" i="1"/>
  <c r="S5" i="1"/>
  <c r="S36" i="1"/>
  <c r="S20" i="1"/>
  <c r="S13" i="1"/>
  <c r="S9" i="1"/>
  <c r="S4" i="1"/>
  <c r="S35" i="1"/>
  <c r="S19" i="1"/>
  <c r="S42" i="1"/>
  <c r="S34" i="1"/>
  <c r="S18" i="1"/>
  <c r="S3" i="1"/>
  <c r="N41" i="1"/>
  <c r="N33" i="1"/>
  <c r="N25" i="1"/>
  <c r="N17" i="1"/>
  <c r="N7" i="1"/>
  <c r="N24" i="1"/>
  <c r="N16" i="1"/>
  <c r="N11" i="1"/>
  <c r="N6" i="1"/>
  <c r="N38" i="1"/>
  <c r="N14" i="1"/>
  <c r="N37" i="1"/>
  <c r="N5" i="1"/>
  <c r="N10" i="1"/>
  <c r="N22" i="1"/>
  <c r="N29" i="1"/>
  <c r="N21" i="1"/>
  <c r="N36" i="1"/>
  <c r="N28" i="1"/>
  <c r="N20" i="1"/>
  <c r="N13" i="1"/>
  <c r="N9" i="1"/>
  <c r="N4" i="1"/>
  <c r="N35" i="1"/>
  <c r="N27" i="1"/>
  <c r="N19" i="1"/>
  <c r="N42" i="1"/>
  <c r="N34" i="1"/>
  <c r="N26" i="1"/>
  <c r="N18" i="1"/>
  <c r="N12" i="1"/>
  <c r="N8" i="1"/>
  <c r="N3" i="1"/>
  <c r="N40" i="1"/>
  <c r="N32" i="1"/>
  <c r="N39" i="1"/>
  <c r="N31" i="1"/>
  <c r="N23" i="1"/>
  <c r="N15" i="1"/>
  <c r="N30" i="1"/>
  <c r="O40" i="1"/>
  <c r="O32" i="1"/>
  <c r="O24" i="1"/>
  <c r="O16" i="1"/>
  <c r="O11" i="1"/>
  <c r="O39" i="1"/>
  <c r="O31" i="1"/>
  <c r="O23" i="1"/>
  <c r="O15" i="1"/>
  <c r="O6" i="1"/>
  <c r="O30" i="1"/>
  <c r="O22" i="1"/>
  <c r="O28" i="1"/>
  <c r="O20" i="1"/>
  <c r="O13" i="1"/>
  <c r="O9" i="1"/>
  <c r="O4" i="1"/>
  <c r="O36" i="1"/>
  <c r="O35" i="1"/>
  <c r="O27" i="1"/>
  <c r="O19" i="1"/>
  <c r="O42" i="1"/>
  <c r="O34" i="1"/>
  <c r="O26" i="1"/>
  <c r="O18" i="1"/>
  <c r="O12" i="1"/>
  <c r="O8" i="1"/>
  <c r="O3" i="1"/>
  <c r="O41" i="1"/>
  <c r="O33" i="1"/>
  <c r="O25" i="1"/>
  <c r="O17" i="1"/>
  <c r="O7" i="1"/>
  <c r="O38" i="1"/>
  <c r="O14" i="1"/>
  <c r="O10" i="1"/>
  <c r="O37" i="1"/>
  <c r="O29" i="1"/>
  <c r="O21" i="1"/>
  <c r="O5" i="1"/>
  <c r="S9" i="7" l="1"/>
  <c r="S17" i="7"/>
  <c r="S25" i="7"/>
  <c r="S10" i="7"/>
  <c r="S18" i="7"/>
  <c r="S26" i="7"/>
  <c r="S3" i="7"/>
  <c r="S11" i="7"/>
  <c r="S19" i="7"/>
  <c r="S16" i="7"/>
  <c r="S4" i="7"/>
  <c r="S12" i="7"/>
  <c r="S20" i="7"/>
  <c r="S2" i="7"/>
  <c r="S24" i="7"/>
  <c r="S5" i="7"/>
  <c r="S13" i="7"/>
  <c r="S21" i="7"/>
  <c r="S8" i="7"/>
  <c r="S6" i="7"/>
  <c r="S14" i="7"/>
  <c r="S22" i="7"/>
  <c r="S7" i="7"/>
  <c r="S15" i="7"/>
  <c r="S23" i="7"/>
  <c r="I38" i="7"/>
  <c r="I46" i="7"/>
  <c r="I54" i="7"/>
  <c r="I45" i="7"/>
  <c r="I31" i="7"/>
  <c r="I39" i="7"/>
  <c r="I47" i="7"/>
  <c r="I30" i="7"/>
  <c r="I32" i="7"/>
  <c r="I40" i="7"/>
  <c r="I48" i="7"/>
  <c r="I33" i="7"/>
  <c r="I41" i="7"/>
  <c r="I49" i="7"/>
  <c r="I34" i="7"/>
  <c r="I42" i="7"/>
  <c r="I50" i="7"/>
  <c r="I53" i="7"/>
  <c r="I35" i="7"/>
  <c r="I43" i="7"/>
  <c r="I51" i="7"/>
  <c r="I36" i="7"/>
  <c r="I44" i="7"/>
  <c r="I52" i="7"/>
  <c r="I37" i="7"/>
  <c r="T9" i="7"/>
  <c r="T17" i="7"/>
  <c r="T25" i="7"/>
  <c r="T10" i="7"/>
  <c r="T18" i="7"/>
  <c r="T26" i="7"/>
  <c r="T3" i="7"/>
  <c r="T11" i="7"/>
  <c r="T19" i="7"/>
  <c r="T2" i="7"/>
  <c r="T8" i="7"/>
  <c r="T4" i="7"/>
  <c r="T12" i="7"/>
  <c r="T20" i="7"/>
  <c r="T24" i="7"/>
  <c r="T5" i="7"/>
  <c r="T13" i="7"/>
  <c r="T21" i="7"/>
  <c r="T16" i="7"/>
  <c r="T6" i="7"/>
  <c r="T14" i="7"/>
  <c r="T22" i="7"/>
  <c r="T7" i="7"/>
  <c r="T15" i="7"/>
  <c r="T23" i="7"/>
  <c r="J31" i="7"/>
  <c r="J39" i="7"/>
  <c r="J47" i="7"/>
  <c r="J30" i="7"/>
  <c r="J32" i="7"/>
  <c r="J40" i="7"/>
  <c r="J48" i="7"/>
  <c r="J33" i="7"/>
  <c r="J41" i="7"/>
  <c r="J49" i="7"/>
  <c r="J38" i="7"/>
  <c r="J34" i="7"/>
  <c r="J42" i="7"/>
  <c r="J50" i="7"/>
  <c r="J46" i="7"/>
  <c r="J35" i="7"/>
  <c r="J43" i="7"/>
  <c r="J51" i="7"/>
  <c r="J54" i="7"/>
  <c r="J36" i="7"/>
  <c r="J44" i="7"/>
  <c r="J52" i="7"/>
  <c r="J37" i="7"/>
  <c r="J45" i="7"/>
  <c r="J53" i="7"/>
  <c r="N4" i="7"/>
  <c r="N12" i="7"/>
  <c r="N20" i="7"/>
  <c r="N5" i="7"/>
  <c r="N13" i="7"/>
  <c r="N21" i="7"/>
  <c r="N6" i="7"/>
  <c r="N14" i="7"/>
  <c r="N22" i="7"/>
  <c r="N11" i="7"/>
  <c r="N7" i="7"/>
  <c r="N15" i="7"/>
  <c r="N23" i="7"/>
  <c r="N2" i="7"/>
  <c r="N8" i="7"/>
  <c r="N16" i="7"/>
  <c r="N24" i="7"/>
  <c r="N3" i="7"/>
  <c r="N19" i="7"/>
  <c r="N9" i="7"/>
  <c r="N17" i="7"/>
  <c r="N25" i="7"/>
  <c r="N10" i="7"/>
  <c r="N18" i="7"/>
  <c r="N26" i="7"/>
  <c r="R9" i="7"/>
  <c r="R17" i="7"/>
  <c r="R25" i="7"/>
  <c r="R10" i="7"/>
  <c r="R18" i="7"/>
  <c r="R26" i="7"/>
  <c r="R3" i="7"/>
  <c r="R11" i="7"/>
  <c r="R19" i="7"/>
  <c r="R16" i="7"/>
  <c r="R4" i="7"/>
  <c r="R12" i="7"/>
  <c r="R20" i="7"/>
  <c r="R5" i="7"/>
  <c r="R13" i="7"/>
  <c r="R21" i="7"/>
  <c r="R2" i="7"/>
  <c r="R8" i="7"/>
  <c r="R24" i="7"/>
  <c r="R6" i="7"/>
  <c r="R14" i="7"/>
  <c r="R22" i="7"/>
  <c r="R7" i="7"/>
  <c r="R15" i="7"/>
  <c r="R23" i="7"/>
  <c r="O6" i="7"/>
  <c r="O14" i="7"/>
  <c r="O22" i="7"/>
  <c r="O7" i="7"/>
  <c r="O15" i="7"/>
  <c r="O23" i="7"/>
  <c r="O8" i="7"/>
  <c r="O16" i="7"/>
  <c r="O24" i="7"/>
  <c r="O13" i="7"/>
  <c r="O9" i="7"/>
  <c r="O17" i="7"/>
  <c r="O25" i="7"/>
  <c r="O21" i="7"/>
  <c r="O10" i="7"/>
  <c r="O18" i="7"/>
  <c r="O26" i="7"/>
  <c r="O5" i="7"/>
  <c r="O3" i="7"/>
  <c r="O11" i="7"/>
  <c r="O19" i="7"/>
  <c r="O4" i="7"/>
  <c r="O12" i="7"/>
  <c r="O20" i="7"/>
  <c r="O2" i="7"/>
  <c r="P6" i="7"/>
  <c r="P14" i="7"/>
  <c r="P22" i="7"/>
  <c r="P7" i="7"/>
  <c r="P15" i="7"/>
  <c r="P23" i="7"/>
  <c r="P8" i="7"/>
  <c r="P16" i="7"/>
  <c r="P24" i="7"/>
  <c r="P21" i="7"/>
  <c r="P9" i="7"/>
  <c r="P17" i="7"/>
  <c r="P25" i="7"/>
  <c r="P5" i="7"/>
  <c r="P10" i="7"/>
  <c r="P18" i="7"/>
  <c r="P26" i="7"/>
  <c r="P13" i="7"/>
  <c r="P3" i="7"/>
  <c r="P11" i="7"/>
  <c r="P19" i="7"/>
  <c r="P2" i="7"/>
  <c r="P4" i="7"/>
  <c r="P12" i="7"/>
  <c r="P20" i="7"/>
  <c r="J4" i="5"/>
  <c r="J12" i="5"/>
  <c r="J20" i="5"/>
  <c r="J28" i="5"/>
  <c r="J36" i="5"/>
  <c r="J44" i="5"/>
  <c r="J2" i="5"/>
  <c r="J50" i="5"/>
  <c r="J27" i="5"/>
  <c r="J5" i="5"/>
  <c r="J13" i="5"/>
  <c r="J21" i="5"/>
  <c r="J29" i="5"/>
  <c r="J37" i="5"/>
  <c r="J45" i="5"/>
  <c r="J24" i="5"/>
  <c r="J32" i="5"/>
  <c r="J40" i="5"/>
  <c r="J9" i="5"/>
  <c r="J17" i="5"/>
  <c r="J25" i="5"/>
  <c r="J33" i="5"/>
  <c r="J41" i="5"/>
  <c r="J49" i="5"/>
  <c r="J10" i="5"/>
  <c r="J26" i="5"/>
  <c r="J42" i="5"/>
  <c r="J3" i="5"/>
  <c r="J6" i="5"/>
  <c r="J14" i="5"/>
  <c r="J22" i="5"/>
  <c r="J30" i="5"/>
  <c r="J38" i="5"/>
  <c r="J46" i="5"/>
  <c r="J16" i="5"/>
  <c r="J48" i="5"/>
  <c r="J18" i="5"/>
  <c r="J34" i="5"/>
  <c r="J19" i="5"/>
  <c r="J35" i="5"/>
  <c r="J51" i="5"/>
  <c r="J7" i="5"/>
  <c r="J15" i="5"/>
  <c r="J23" i="5"/>
  <c r="J31" i="5"/>
  <c r="J39" i="5"/>
  <c r="J47" i="5"/>
  <c r="J8" i="5"/>
  <c r="J11" i="5"/>
  <c r="J43" i="5"/>
  <c r="G8" i="5"/>
  <c r="R2" i="5" s="1"/>
  <c r="S2" i="5" s="1"/>
  <c r="H3" i="5"/>
  <c r="H11" i="5"/>
  <c r="H19" i="5"/>
  <c r="H27" i="5"/>
  <c r="H35" i="5"/>
  <c r="H43" i="5"/>
  <c r="H51" i="5"/>
  <c r="H12" i="5"/>
  <c r="H4" i="5"/>
  <c r="H20" i="5"/>
  <c r="H28" i="5"/>
  <c r="H36" i="5"/>
  <c r="H44" i="5"/>
  <c r="H2" i="5"/>
  <c r="H5" i="5"/>
  <c r="H13" i="5"/>
  <c r="H21" i="5"/>
  <c r="H29" i="5"/>
  <c r="H37" i="5"/>
  <c r="H45" i="5"/>
  <c r="H6" i="5"/>
  <c r="H14" i="5"/>
  <c r="H22" i="5"/>
  <c r="H30" i="5"/>
  <c r="H38" i="5"/>
  <c r="H46" i="5"/>
  <c r="H7" i="5"/>
  <c r="H15" i="5"/>
  <c r="H23" i="5"/>
  <c r="H31" i="5"/>
  <c r="H39" i="5"/>
  <c r="H47" i="5"/>
  <c r="H10" i="5"/>
  <c r="H8" i="5"/>
  <c r="H16" i="5"/>
  <c r="H24" i="5"/>
  <c r="H32" i="5"/>
  <c r="H40" i="5"/>
  <c r="H48" i="5"/>
  <c r="H26" i="5"/>
  <c r="H34" i="5"/>
  <c r="H50" i="5"/>
  <c r="H9" i="5"/>
  <c r="H17" i="5"/>
  <c r="H25" i="5"/>
  <c r="H33" i="5"/>
  <c r="H41" i="5"/>
  <c r="H49" i="5"/>
  <c r="H18" i="5"/>
  <c r="H42" i="5"/>
  <c r="V3" i="2"/>
  <c r="V24" i="2"/>
  <c r="V23" i="2"/>
  <c r="V25" i="2"/>
  <c r="V6" i="2"/>
  <c r="V17" i="2"/>
  <c r="V20" i="2"/>
  <c r="V40" i="2"/>
  <c r="V12" i="2"/>
  <c r="V30" i="2"/>
  <c r="V8" i="2"/>
  <c r="V27" i="2"/>
  <c r="V7" i="2"/>
  <c r="V19" i="2"/>
  <c r="V22" i="2"/>
  <c r="AA15" i="2"/>
  <c r="AA23" i="2"/>
  <c r="AA31" i="2"/>
  <c r="AA39" i="2"/>
  <c r="AA14" i="2"/>
  <c r="AA8" i="2"/>
  <c r="AA16" i="2"/>
  <c r="AA24" i="2"/>
  <c r="AA32" i="2"/>
  <c r="AA40" i="2"/>
  <c r="AA9" i="2"/>
  <c r="AA17" i="2"/>
  <c r="AA25" i="2"/>
  <c r="AA33" i="2"/>
  <c r="AA41" i="2"/>
  <c r="AA10" i="2"/>
  <c r="AA18" i="2"/>
  <c r="AA26" i="2"/>
  <c r="AA34" i="2"/>
  <c r="AA42" i="2"/>
  <c r="AA38" i="2"/>
  <c r="AA11" i="2"/>
  <c r="AA19" i="2"/>
  <c r="AA27" i="2"/>
  <c r="AA35" i="2"/>
  <c r="AA7" i="2"/>
  <c r="AA12" i="2"/>
  <c r="AA20" i="2"/>
  <c r="AA28" i="2"/>
  <c r="AA36" i="2"/>
  <c r="AA30" i="2"/>
  <c r="AA13" i="2"/>
  <c r="AA21" i="2"/>
  <c r="AA29" i="2"/>
  <c r="AA37" i="2"/>
  <c r="AA22" i="2"/>
  <c r="Z9" i="2"/>
  <c r="Z17" i="2"/>
  <c r="Z25" i="2"/>
  <c r="Z33" i="2"/>
  <c r="Z41" i="2"/>
  <c r="Z10" i="2"/>
  <c r="Z18" i="2"/>
  <c r="Z26" i="2"/>
  <c r="Z34" i="2"/>
  <c r="Z42" i="2"/>
  <c r="Z11" i="2"/>
  <c r="Z19" i="2"/>
  <c r="Z27" i="2"/>
  <c r="Z35" i="2"/>
  <c r="Z5" i="2"/>
  <c r="Z16" i="2"/>
  <c r="Z12" i="2"/>
  <c r="Z20" i="2"/>
  <c r="Z28" i="2"/>
  <c r="Z36" i="2"/>
  <c r="Z32" i="2"/>
  <c r="Z13" i="2"/>
  <c r="Z21" i="2"/>
  <c r="Z29" i="2"/>
  <c r="Z37" i="2"/>
  <c r="Z6" i="2"/>
  <c r="Z14" i="2"/>
  <c r="Z22" i="2"/>
  <c r="Z30" i="2"/>
  <c r="Z38" i="2"/>
  <c r="Z7" i="2"/>
  <c r="Z8" i="2"/>
  <c r="Z24" i="2"/>
  <c r="Z40" i="2"/>
  <c r="Z15" i="2"/>
  <c r="Z23" i="2"/>
  <c r="Z31" i="2"/>
  <c r="Z39" i="2"/>
  <c r="W19" i="2"/>
  <c r="V36" i="2"/>
  <c r="W42" i="2"/>
  <c r="W18" i="2"/>
  <c r="V37" i="2"/>
  <c r="V11" i="2"/>
  <c r="V21" i="2"/>
  <c r="W35" i="2"/>
  <c r="W36" i="2"/>
  <c r="V18" i="2"/>
  <c r="V9" i="2"/>
  <c r="V5" i="2"/>
  <c r="W8" i="2"/>
  <c r="W38" i="2"/>
  <c r="V26" i="2"/>
  <c r="W27" i="2"/>
  <c r="W28" i="2"/>
  <c r="V41" i="2"/>
  <c r="V39" i="2"/>
  <c r="V28" i="2"/>
  <c r="W41" i="2"/>
  <c r="W11" i="2"/>
  <c r="W39" i="2"/>
  <c r="W12" i="2"/>
  <c r="V34" i="2"/>
  <c r="V32" i="2"/>
  <c r="V31" i="2"/>
  <c r="V29" i="2"/>
  <c r="V4" i="2"/>
  <c r="W33" i="2"/>
  <c r="W22" i="2"/>
  <c r="V14" i="2"/>
  <c r="V10" i="2"/>
  <c r="V16" i="2"/>
  <c r="V15" i="2"/>
  <c r="V13" i="2"/>
  <c r="W25" i="2"/>
  <c r="W14" i="2"/>
  <c r="W9" i="2"/>
  <c r="W37" i="2"/>
  <c r="V35" i="2"/>
  <c r="V33" i="2"/>
  <c r="V42" i="2"/>
  <c r="V38" i="2"/>
  <c r="W17" i="2"/>
  <c r="W40" i="2"/>
  <c r="W31" i="2"/>
  <c r="W29" i="2"/>
  <c r="W4" i="2"/>
  <c r="W30" i="2"/>
  <c r="W34" i="2"/>
  <c r="W32" i="2"/>
  <c r="W23" i="2"/>
  <c r="W21" i="2"/>
  <c r="W6" i="2"/>
  <c r="W26" i="2"/>
  <c r="W24" i="2"/>
  <c r="W15" i="2"/>
  <c r="W13" i="2"/>
  <c r="W3" i="2"/>
  <c r="W10" i="2"/>
  <c r="W16" i="2"/>
  <c r="W7" i="2"/>
  <c r="I10" i="5" l="1"/>
  <c r="I18" i="5"/>
  <c r="I26" i="5"/>
  <c r="I34" i="5"/>
  <c r="I42" i="5"/>
  <c r="I50" i="5"/>
  <c r="I32" i="5"/>
  <c r="I9" i="5"/>
  <c r="I41" i="5"/>
  <c r="I3" i="5"/>
  <c r="I11" i="5"/>
  <c r="I19" i="5"/>
  <c r="I27" i="5"/>
  <c r="I35" i="5"/>
  <c r="I43" i="5"/>
  <c r="I51" i="5"/>
  <c r="I6" i="5"/>
  <c r="I22" i="5"/>
  <c r="I30" i="5"/>
  <c r="I46" i="5"/>
  <c r="I7" i="5"/>
  <c r="I15" i="5"/>
  <c r="I23" i="5"/>
  <c r="I39" i="5"/>
  <c r="I47" i="5"/>
  <c r="I8" i="5"/>
  <c r="I24" i="5"/>
  <c r="I40" i="5"/>
  <c r="I17" i="5"/>
  <c r="I4" i="5"/>
  <c r="I12" i="5"/>
  <c r="I20" i="5"/>
  <c r="I28" i="5"/>
  <c r="I36" i="5"/>
  <c r="I44" i="5"/>
  <c r="I2" i="5"/>
  <c r="I14" i="5"/>
  <c r="I38" i="5"/>
  <c r="I16" i="5"/>
  <c r="I48" i="5"/>
  <c r="I25" i="5"/>
  <c r="I49" i="5"/>
  <c r="I5" i="5"/>
  <c r="I13" i="5"/>
  <c r="I21" i="5"/>
  <c r="I29" i="5"/>
  <c r="I37" i="5"/>
  <c r="I45" i="5"/>
  <c r="I31" i="5"/>
  <c r="I33" i="5"/>
</calcChain>
</file>

<file path=xl/sharedStrings.xml><?xml version="1.0" encoding="utf-8"?>
<sst xmlns="http://schemas.openxmlformats.org/spreadsheetml/2006/main" count="353" uniqueCount="223">
  <si>
    <r>
      <t xml:space="preserve">                 </t>
    </r>
    <r>
      <rPr>
        <sz val="12"/>
        <color theme="1"/>
        <rFont val="Times New Roman"/>
        <family val="2"/>
      </rPr>
      <t>Center Zone</t>
    </r>
    <phoneticPr fontId="4" type="noConversion"/>
  </si>
  <si>
    <t>first 45</t>
    <phoneticPr fontId="3" type="noConversion"/>
  </si>
  <si>
    <t>X bar chart</t>
    <phoneticPr fontId="3" type="noConversion"/>
  </si>
  <si>
    <t>up</t>
    <phoneticPr fontId="4" type="noConversion"/>
  </si>
  <si>
    <t>middle</t>
    <phoneticPr fontId="4" type="noConversion"/>
  </si>
  <si>
    <t>down</t>
    <phoneticPr fontId="4" type="noConversion"/>
  </si>
  <si>
    <t>left</t>
    <phoneticPr fontId="4" type="noConversion"/>
  </si>
  <si>
    <t>right</t>
    <phoneticPr fontId="4" type="noConversion"/>
  </si>
  <si>
    <t>average(X bar)</t>
    <phoneticPr fontId="3" type="noConversion"/>
  </si>
  <si>
    <t>range®</t>
    <phoneticPr fontId="3" type="noConversion"/>
  </si>
  <si>
    <t>number</t>
    <phoneticPr fontId="3" type="noConversion"/>
  </si>
  <si>
    <t>X bar bar</t>
    <phoneticPr fontId="3" type="noConversion"/>
  </si>
  <si>
    <t>CL</t>
    <phoneticPr fontId="3" type="noConversion"/>
  </si>
  <si>
    <t>UCL</t>
    <phoneticPr fontId="3" type="noConversion"/>
  </si>
  <si>
    <t>LCL</t>
    <phoneticPr fontId="3" type="noConversion"/>
  </si>
  <si>
    <t>X bar</t>
    <phoneticPr fontId="3" type="noConversion"/>
  </si>
  <si>
    <t>R</t>
    <phoneticPr fontId="3" type="noConversion"/>
  </si>
  <si>
    <t>sample variance</t>
    <phoneticPr fontId="3" type="noConversion"/>
  </si>
  <si>
    <t>standard error</t>
    <phoneticPr fontId="3" type="noConversion"/>
  </si>
  <si>
    <t>R bar</t>
    <phoneticPr fontId="3" type="noConversion"/>
  </si>
  <si>
    <t>CL=R bar</t>
    <phoneticPr fontId="3" type="noConversion"/>
  </si>
  <si>
    <t>T</t>
    <phoneticPr fontId="3" type="noConversion"/>
  </si>
  <si>
    <t>new T</t>
    <phoneticPr fontId="3" type="noConversion"/>
  </si>
  <si>
    <r>
      <t>standard error(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3" type="noConversion"/>
  </si>
  <si>
    <t>t_44(UCL-new T)</t>
    <phoneticPr fontId="3" type="noConversion"/>
  </si>
  <si>
    <t>t_44(LCL-new T)</t>
    <phoneticPr fontId="3" type="noConversion"/>
  </si>
  <si>
    <t>β</t>
    <phoneticPr fontId="3" type="noConversion"/>
  </si>
  <si>
    <t>ARL_1</t>
    <phoneticPr fontId="3" type="noConversion"/>
  </si>
  <si>
    <t>outer ring X_bar</t>
    <phoneticPr fontId="3" type="noConversion"/>
  </si>
  <si>
    <t>outer ring Range</t>
    <phoneticPr fontId="3" type="noConversion"/>
  </si>
  <si>
    <t>X_bar_bar</t>
    <phoneticPr fontId="3" type="noConversion"/>
  </si>
  <si>
    <t>X_bar</t>
    <phoneticPr fontId="3" type="noConversion"/>
  </si>
  <si>
    <t>R_bar</t>
    <phoneticPr fontId="3" type="noConversion"/>
  </si>
  <si>
    <t>last 40 X_chart</t>
    <phoneticPr fontId="3" type="noConversion"/>
  </si>
  <si>
    <r>
      <t>2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UCL</t>
    </r>
    <phoneticPr fontId="3" type="noConversion"/>
  </si>
  <si>
    <r>
      <t>2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LCL</t>
    </r>
    <phoneticPr fontId="3" type="noConversion"/>
  </si>
  <si>
    <r>
      <rPr>
        <sz val="12"/>
        <color theme="1"/>
        <rFont val="新細明體"/>
        <family val="1"/>
        <charset val="136"/>
      </rPr>
      <t>1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UCL</t>
    </r>
    <phoneticPr fontId="3" type="noConversion"/>
  </si>
  <si>
    <r>
      <rPr>
        <sz val="12"/>
        <color theme="1"/>
        <rFont val="新細明體"/>
        <family val="1"/>
        <charset val="136"/>
      </rPr>
      <t>1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LCL</t>
    </r>
    <phoneticPr fontId="3" type="noConversion"/>
  </si>
  <si>
    <t>1st Rule</t>
    <phoneticPr fontId="3" type="noConversion"/>
  </si>
  <si>
    <t>2st Rule</t>
    <phoneticPr fontId="3" type="noConversion"/>
  </si>
  <si>
    <t>3st Rule</t>
    <phoneticPr fontId="3" type="noConversion"/>
  </si>
  <si>
    <t>4st Rule</t>
    <phoneticPr fontId="3" type="noConversion"/>
  </si>
  <si>
    <t>5st Rule</t>
    <phoneticPr fontId="3" type="noConversion"/>
  </si>
  <si>
    <t>6st Rule</t>
    <phoneticPr fontId="3" type="noConversion"/>
  </si>
  <si>
    <t>7st Rule</t>
    <phoneticPr fontId="3" type="noConversion"/>
  </si>
  <si>
    <t>yes/no</t>
    <phoneticPr fontId="3" type="noConversion"/>
  </si>
  <si>
    <t>no</t>
    <phoneticPr fontId="3" type="noConversion"/>
  </si>
  <si>
    <t>yes</t>
    <phoneticPr fontId="3" type="noConversion"/>
  </si>
  <si>
    <t>8st Rule</t>
    <phoneticPr fontId="3" type="noConversion"/>
  </si>
  <si>
    <t>last 40 R_chart</t>
    <phoneticPr fontId="3" type="noConversion"/>
  </si>
  <si>
    <t>Wafer 1</t>
  </si>
  <si>
    <t>Wafer 2</t>
  </si>
  <si>
    <t>Wafer 3</t>
  </si>
  <si>
    <t>Wafer 4</t>
  </si>
  <si>
    <t>Wafer 5</t>
  </si>
  <si>
    <t>Wafer 6</t>
  </si>
  <si>
    <t>Wafer 7</t>
  </si>
  <si>
    <t>Wafer 8</t>
  </si>
  <si>
    <t>Wafer 9</t>
  </si>
  <si>
    <t>Wafer 10</t>
  </si>
  <si>
    <t>Wafer 11</t>
  </si>
  <si>
    <t>Wafer 12</t>
  </si>
  <si>
    <t>Wafer 13</t>
  </si>
  <si>
    <t>Wafer 14</t>
  </si>
  <si>
    <t>Wafer 15</t>
  </si>
  <si>
    <t>Wafer 16</t>
  </si>
  <si>
    <t>Wafer 17</t>
  </si>
  <si>
    <t>Wafer 18</t>
  </si>
  <si>
    <t>Wafer 19</t>
  </si>
  <si>
    <t>Wafer 20</t>
  </si>
  <si>
    <t>Wafer 21</t>
  </si>
  <si>
    <t>Wafer 22</t>
  </si>
  <si>
    <t>Wafer 23</t>
  </si>
  <si>
    <t>Wafer 24</t>
  </si>
  <si>
    <t>Wafer 25</t>
  </si>
  <si>
    <t>Lot 1</t>
  </si>
  <si>
    <t>Lot 2</t>
  </si>
  <si>
    <t>Lot 3</t>
  </si>
  <si>
    <t>Lot 4</t>
  </si>
  <si>
    <t>Lot 5</t>
  </si>
  <si>
    <t>Lot 6</t>
  </si>
  <si>
    <t>Lot 7</t>
  </si>
  <si>
    <t>Lot 8</t>
  </si>
  <si>
    <t>Lot 9</t>
  </si>
  <si>
    <t>Lot 10</t>
  </si>
  <si>
    <t>Lot 11</t>
  </si>
  <si>
    <t>Lot 12</t>
  </si>
  <si>
    <t>Lot 13</t>
  </si>
  <si>
    <t>Lot 14</t>
  </si>
  <si>
    <t>Lot 15</t>
  </si>
  <si>
    <t>Lot 16</t>
  </si>
  <si>
    <t>Lot 17</t>
  </si>
  <si>
    <t>Lot 18</t>
  </si>
  <si>
    <t>Lot 19</t>
  </si>
  <si>
    <t>Lot 20</t>
  </si>
  <si>
    <t>Lot 21</t>
  </si>
  <si>
    <t>Lot 22</t>
  </si>
  <si>
    <t>Lot 23</t>
  </si>
  <si>
    <t>Lot 24</t>
  </si>
  <si>
    <t>Lot 25</t>
  </si>
  <si>
    <t>Lot 26</t>
  </si>
  <si>
    <t>Lot 27</t>
  </si>
  <si>
    <t>Lot 28</t>
  </si>
  <si>
    <t>Lot 29</t>
  </si>
  <si>
    <t>Lot 30</t>
  </si>
  <si>
    <t>Lot 31</t>
  </si>
  <si>
    <t>Lot 32</t>
  </si>
  <si>
    <t>Lot 33</t>
  </si>
  <si>
    <t>Lot 34</t>
  </si>
  <si>
    <t>Lot 35</t>
  </si>
  <si>
    <t>Lot 36</t>
  </si>
  <si>
    <t>Lot 37</t>
  </si>
  <si>
    <t>Lot 38</t>
  </si>
  <si>
    <t>Lot 39</t>
  </si>
  <si>
    <t>Lot 40</t>
  </si>
  <si>
    <t>Lot 41</t>
  </si>
  <si>
    <t>Lot 42</t>
  </si>
  <si>
    <t>Lot 43</t>
  </si>
  <si>
    <t>Lot 44</t>
  </si>
  <si>
    <t>Lot 45</t>
  </si>
  <si>
    <t>Lot 46</t>
  </si>
  <si>
    <t>Lot 47</t>
  </si>
  <si>
    <t>Lot 48</t>
  </si>
  <si>
    <t>Lot 49</t>
  </si>
  <si>
    <t>Lot 50</t>
  </si>
  <si>
    <t>Lot 51</t>
  </si>
  <si>
    <t>Lot 52</t>
  </si>
  <si>
    <t>Lot 53</t>
  </si>
  <si>
    <t>Lot 54</t>
  </si>
  <si>
    <t>Lot 55</t>
  </si>
  <si>
    <t>Lot 56</t>
  </si>
  <si>
    <t>Lot 57</t>
  </si>
  <si>
    <t>Lot 58</t>
  </si>
  <si>
    <t>Lot 59</t>
  </si>
  <si>
    <t>Lot 60</t>
  </si>
  <si>
    <t>Lot 61</t>
  </si>
  <si>
    <t>Lot 62</t>
  </si>
  <si>
    <t>Lot 63</t>
  </si>
  <si>
    <t>Lot 64</t>
  </si>
  <si>
    <t>Lot 65</t>
  </si>
  <si>
    <t>Lot 66</t>
  </si>
  <si>
    <t>Lot 67</t>
  </si>
  <si>
    <t>Lot 68</t>
  </si>
  <si>
    <t>Lot 69</t>
  </si>
  <si>
    <t>Lot 70</t>
  </si>
  <si>
    <t>Lot 71</t>
  </si>
  <si>
    <t>Lot 72</t>
  </si>
  <si>
    <t>Lot 73</t>
  </si>
  <si>
    <t>Lot 74</t>
  </si>
  <si>
    <t>Lot 75</t>
  </si>
  <si>
    <t>Lot 76</t>
  </si>
  <si>
    <t>Lot 77</t>
  </si>
  <si>
    <t>Lot 78</t>
  </si>
  <si>
    <t>Lot 79</t>
  </si>
  <si>
    <t>Lot 80</t>
  </si>
  <si>
    <t>Lot 81</t>
  </si>
  <si>
    <t>Lot 82</t>
  </si>
  <si>
    <t>Lot 83</t>
  </si>
  <si>
    <t>Lot 84</t>
  </si>
  <si>
    <t>Lot 85</t>
  </si>
  <si>
    <t>Lot 86</t>
  </si>
  <si>
    <t>Lot 87</t>
  </si>
  <si>
    <t>Lot 88</t>
  </si>
  <si>
    <t>Lot 89</t>
  </si>
  <si>
    <t>Lot 90</t>
  </si>
  <si>
    <t>Lot 91</t>
  </si>
  <si>
    <t>Lot 92</t>
  </si>
  <si>
    <t>Lot 93</t>
  </si>
  <si>
    <t>Lot 94</t>
  </si>
  <si>
    <t>Lot 95</t>
  </si>
  <si>
    <t>Lot 96</t>
  </si>
  <si>
    <t>Lot 97</t>
  </si>
  <si>
    <t>Lot 98</t>
  </si>
  <si>
    <t>Lot 99</t>
  </si>
  <si>
    <t>Lot 100</t>
  </si>
  <si>
    <t>c_i</t>
  </si>
  <si>
    <t>c_i</t>
    <phoneticPr fontId="3" type="noConversion"/>
  </si>
  <si>
    <t>b_i</t>
  </si>
  <si>
    <t>b_i</t>
    <phoneticPr fontId="3" type="noConversion"/>
  </si>
  <si>
    <t>n_i</t>
  </si>
  <si>
    <t>n_i</t>
    <phoneticPr fontId="3" type="noConversion"/>
  </si>
  <si>
    <t>lot</t>
    <phoneticPr fontId="3" type="noConversion"/>
  </si>
  <si>
    <t>sum c_i</t>
    <phoneticPr fontId="3" type="noConversion"/>
  </si>
  <si>
    <t>sum n_i</t>
    <phoneticPr fontId="3" type="noConversion"/>
  </si>
  <si>
    <t>lambda_had</t>
    <phoneticPr fontId="3" type="noConversion"/>
  </si>
  <si>
    <t>first 50</t>
    <phoneticPr fontId="3" type="noConversion"/>
  </si>
  <si>
    <t>average n_i</t>
    <phoneticPr fontId="3" type="noConversion"/>
  </si>
  <si>
    <t>standard error by average n_i</t>
    <phoneticPr fontId="3" type="noConversion"/>
  </si>
  <si>
    <t>UCL_n_bar</t>
    <phoneticPr fontId="3" type="noConversion"/>
  </si>
  <si>
    <t>LCL_n_bar</t>
    <phoneticPr fontId="3" type="noConversion"/>
  </si>
  <si>
    <t>CDF(LCL)</t>
    <phoneticPr fontId="3" type="noConversion"/>
  </si>
  <si>
    <t>1-CDF(UCL)</t>
    <phoneticPr fontId="3" type="noConversion"/>
  </si>
  <si>
    <t>sum</t>
    <phoneticPr fontId="3" type="noConversion"/>
  </si>
  <si>
    <r>
      <t>sum=</t>
    </r>
    <r>
      <rPr>
        <sz val="12"/>
        <color theme="1"/>
        <rFont val="Calibri"/>
        <family val="1"/>
        <charset val="161"/>
      </rPr>
      <t>α</t>
    </r>
    <phoneticPr fontId="3" type="noConversion"/>
  </si>
  <si>
    <t>CDF((LCL-22)/sigma)</t>
    <phoneticPr fontId="3" type="noConversion"/>
  </si>
  <si>
    <t>z_i</t>
    <phoneticPr fontId="3" type="noConversion"/>
  </si>
  <si>
    <t>t.dist</t>
    <phoneticPr fontId="3" type="noConversion"/>
  </si>
  <si>
    <t>CDF((UCL-22)/sigma)</t>
    <phoneticPr fontId="3" type="noConversion"/>
  </si>
  <si>
    <t>difference</t>
    <phoneticPr fontId="3" type="noConversion"/>
  </si>
  <si>
    <t>ARL_0</t>
    <phoneticPr fontId="3" type="noConversion"/>
  </si>
  <si>
    <r>
      <t>difference=</t>
    </r>
    <r>
      <rPr>
        <sz val="12"/>
        <color theme="1"/>
        <rFont val="Calibri"/>
        <family val="1"/>
        <charset val="161"/>
      </rPr>
      <t>β</t>
    </r>
    <phoneticPr fontId="3" type="noConversion"/>
  </si>
  <si>
    <t>defective item d_i</t>
  </si>
  <si>
    <t>defective item d_i</t>
    <phoneticPr fontId="3" type="noConversion"/>
  </si>
  <si>
    <t>p_hat</t>
    <phoneticPr fontId="3" type="noConversion"/>
  </si>
  <si>
    <t>standard error for average n_i</t>
    <phoneticPr fontId="3" type="noConversion"/>
  </si>
  <si>
    <t>UCL_n_i_bar</t>
    <phoneticPr fontId="3" type="noConversion"/>
  </si>
  <si>
    <t>LCL_n_i_bar</t>
    <phoneticPr fontId="3" type="noConversion"/>
  </si>
  <si>
    <t>d_i/n_i</t>
    <phoneticPr fontId="3" type="noConversion"/>
  </si>
  <si>
    <t>CDF((LCL-0.2)/sigma)</t>
    <phoneticPr fontId="3" type="noConversion"/>
  </si>
  <si>
    <t>CDF((UCL-0.2)/sigma)</t>
    <phoneticPr fontId="3" type="noConversion"/>
  </si>
  <si>
    <t>Top zone</t>
    <phoneticPr fontId="3" type="noConversion"/>
  </si>
  <si>
    <t>Center zone</t>
    <phoneticPr fontId="3" type="noConversion"/>
  </si>
  <si>
    <t>Bottom zone</t>
  </si>
  <si>
    <t>variance</t>
    <phoneticPr fontId="3" type="noConversion"/>
  </si>
  <si>
    <t>x-chart</t>
    <phoneticPr fontId="3" type="noConversion"/>
  </si>
  <si>
    <r>
      <t>2</t>
    </r>
    <r>
      <rPr>
        <sz val="12"/>
        <color theme="1"/>
        <rFont val="Calibri"/>
        <family val="1"/>
        <charset val="161"/>
      </rPr>
      <t>σL</t>
    </r>
    <r>
      <rPr>
        <sz val="12"/>
        <color theme="1"/>
        <rFont val="新細明體"/>
        <family val="1"/>
        <charset val="136"/>
      </rPr>
      <t>CL</t>
    </r>
    <phoneticPr fontId="3" type="noConversion"/>
  </si>
  <si>
    <r>
      <rPr>
        <sz val="12"/>
        <color theme="1"/>
        <rFont val="Calibri"/>
        <family val="1"/>
        <charset val="161"/>
      </rPr>
      <t>1σ</t>
    </r>
    <r>
      <rPr>
        <sz val="12"/>
        <color theme="1"/>
        <rFont val="新細明體"/>
        <family val="1"/>
        <charset val="136"/>
      </rPr>
      <t>UCL</t>
    </r>
    <phoneticPr fontId="3" type="noConversion"/>
  </si>
  <si>
    <r>
      <rPr>
        <sz val="12"/>
        <color theme="1"/>
        <rFont val="Calibri"/>
        <family val="1"/>
        <charset val="161"/>
      </rPr>
      <t>1σL</t>
    </r>
    <r>
      <rPr>
        <sz val="12"/>
        <color theme="1"/>
        <rFont val="新細明體"/>
        <family val="1"/>
        <charset val="136"/>
      </rPr>
      <t>CL</t>
    </r>
    <phoneticPr fontId="3" type="noConversion"/>
  </si>
  <si>
    <t>R-chart</t>
    <phoneticPr fontId="3" type="noConversion"/>
  </si>
  <si>
    <t>3st Rule</t>
  </si>
  <si>
    <t>4rd Rule</t>
    <phoneticPr fontId="3" type="noConversion"/>
  </si>
  <si>
    <t>6th Rule</t>
    <phoneticPr fontId="3" type="noConversion"/>
  </si>
  <si>
    <t>8th Rule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</si>
</sst>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12"/>
      <color theme="1"/>
      <name val="Times New Roman"/>
      <family val="2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61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6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8">
    <xf numFmtId="0" fontId="0" fillId="0" borderId="0" xfId="0">
      <alignment vertical="center"/>
    </xf>
    <xf numFmtId="0" fontId="0" fillId="0" borderId="0" xfId="0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Alignment="1"/>
    <xf numFmtId="0" fontId="6" fillId="0" borderId="0" xfId="0" applyFont="1">
      <alignment vertical="center"/>
    </xf>
    <xf numFmtId="0" fontId="0" fillId="0" borderId="0" xfId="0" applyFill="1" applyBorder="1" applyAlignment="1"/>
    <xf numFmtId="0" fontId="5" fillId="0" borderId="0" xfId="0" applyFont="1" applyFill="1" applyBorder="1" applyAlignment="1"/>
    <xf numFmtId="0" fontId="1" fillId="0" borderId="1" xfId="0" applyFont="1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7" fillId="0" borderId="0" xfId="1"/>
    <xf numFmtId="0" fontId="8" fillId="0" borderId="0" xfId="0" applyFont="1">
      <alignment vertical="center"/>
    </xf>
  </cellXfs>
  <cellStyles count="2">
    <cellStyle name="一般" xfId="0" builtinId="0"/>
    <cellStyle name="一般 2" xfId="1" xr:uid="{B58D26DE-0F51-4A8A-A7B4-68067B1E6C60}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control</a:t>
            </a:r>
            <a:r>
              <a:rPr lang="en-US" altLang="zh-TW" baseline="0"/>
              <a:t>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第1題g!$M$2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第1題g!$M$3:$M$42</c:f>
              <c:numCache>
                <c:formatCode>General</c:formatCode>
                <c:ptCount val="40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6-43B5-8BA8-FA2A6659210F}"/>
            </c:ext>
          </c:extLst>
        </c:ser>
        <c:ser>
          <c:idx val="1"/>
          <c:order val="1"/>
          <c:tx>
            <c:strRef>
              <c:f>第1題g!$N$2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第1題g!$N$3:$N$42</c:f>
              <c:numCache>
                <c:formatCode>General</c:formatCode>
                <c:ptCount val="40"/>
                <c:pt idx="0">
                  <c:v>362.54768359643975</c:v>
                </c:pt>
                <c:pt idx="1">
                  <c:v>362.54768359643975</c:v>
                </c:pt>
                <c:pt idx="2">
                  <c:v>362.54768359643975</c:v>
                </c:pt>
                <c:pt idx="3">
                  <c:v>362.54768359643975</c:v>
                </c:pt>
                <c:pt idx="4">
                  <c:v>362.54768359643975</c:v>
                </c:pt>
                <c:pt idx="5">
                  <c:v>362.54768359643975</c:v>
                </c:pt>
                <c:pt idx="6">
                  <c:v>362.54768359643975</c:v>
                </c:pt>
                <c:pt idx="7">
                  <c:v>362.54768359643975</c:v>
                </c:pt>
                <c:pt idx="8">
                  <c:v>362.54768359643975</c:v>
                </c:pt>
                <c:pt idx="9">
                  <c:v>362.54768359643975</c:v>
                </c:pt>
                <c:pt idx="10">
                  <c:v>362.54768359643975</c:v>
                </c:pt>
                <c:pt idx="11">
                  <c:v>362.54768359643975</c:v>
                </c:pt>
                <c:pt idx="12">
                  <c:v>362.54768359643975</c:v>
                </c:pt>
                <c:pt idx="13">
                  <c:v>362.54768359643975</c:v>
                </c:pt>
                <c:pt idx="14">
                  <c:v>362.54768359643975</c:v>
                </c:pt>
                <c:pt idx="15">
                  <c:v>362.54768359643975</c:v>
                </c:pt>
                <c:pt idx="16">
                  <c:v>362.54768359643975</c:v>
                </c:pt>
                <c:pt idx="17">
                  <c:v>362.54768359643975</c:v>
                </c:pt>
                <c:pt idx="18">
                  <c:v>362.54768359643975</c:v>
                </c:pt>
                <c:pt idx="19">
                  <c:v>362.54768359643975</c:v>
                </c:pt>
                <c:pt idx="20">
                  <c:v>362.54768359643975</c:v>
                </c:pt>
                <c:pt idx="21">
                  <c:v>362.54768359643975</c:v>
                </c:pt>
                <c:pt idx="22">
                  <c:v>362.54768359643975</c:v>
                </c:pt>
                <c:pt idx="23">
                  <c:v>362.54768359643975</c:v>
                </c:pt>
                <c:pt idx="24">
                  <c:v>362.54768359643975</c:v>
                </c:pt>
                <c:pt idx="25">
                  <c:v>362.54768359643975</c:v>
                </c:pt>
                <c:pt idx="26">
                  <c:v>362.54768359643975</c:v>
                </c:pt>
                <c:pt idx="27">
                  <c:v>362.54768359643975</c:v>
                </c:pt>
                <c:pt idx="28">
                  <c:v>362.54768359643975</c:v>
                </c:pt>
                <c:pt idx="29">
                  <c:v>362.54768359643975</c:v>
                </c:pt>
                <c:pt idx="30">
                  <c:v>362.54768359643975</c:v>
                </c:pt>
                <c:pt idx="31">
                  <c:v>362.54768359643975</c:v>
                </c:pt>
                <c:pt idx="32">
                  <c:v>362.54768359643975</c:v>
                </c:pt>
                <c:pt idx="33">
                  <c:v>362.54768359643975</c:v>
                </c:pt>
                <c:pt idx="34">
                  <c:v>362.54768359643975</c:v>
                </c:pt>
                <c:pt idx="35">
                  <c:v>362.54768359643975</c:v>
                </c:pt>
                <c:pt idx="36">
                  <c:v>362.54768359643975</c:v>
                </c:pt>
                <c:pt idx="37">
                  <c:v>362.54768359643975</c:v>
                </c:pt>
                <c:pt idx="38">
                  <c:v>362.54768359643975</c:v>
                </c:pt>
                <c:pt idx="39">
                  <c:v>362.54768359643975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F6-43B5-8BA8-FA2A6659210F}"/>
            </c:ext>
          </c:extLst>
        </c:ser>
        <c:ser>
          <c:idx val="2"/>
          <c:order val="2"/>
          <c:tx>
            <c:strRef>
              <c:f>第1題g!$O$2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第1題g!$O$3:$O$42</c:f>
              <c:numCache>
                <c:formatCode>General</c:formatCode>
                <c:ptCount val="40"/>
                <c:pt idx="0">
                  <c:v>337.45231640356025</c:v>
                </c:pt>
                <c:pt idx="1">
                  <c:v>337.45231640356025</c:v>
                </c:pt>
                <c:pt idx="2">
                  <c:v>337.45231640356025</c:v>
                </c:pt>
                <c:pt idx="3">
                  <c:v>337.45231640356025</c:v>
                </c:pt>
                <c:pt idx="4">
                  <c:v>337.45231640356025</c:v>
                </c:pt>
                <c:pt idx="5">
                  <c:v>337.45231640356025</c:v>
                </c:pt>
                <c:pt idx="6">
                  <c:v>337.45231640356025</c:v>
                </c:pt>
                <c:pt idx="7">
                  <c:v>337.45231640356025</c:v>
                </c:pt>
                <c:pt idx="8">
                  <c:v>337.45231640356025</c:v>
                </c:pt>
                <c:pt idx="9">
                  <c:v>337.45231640356025</c:v>
                </c:pt>
                <c:pt idx="10">
                  <c:v>337.45231640356025</c:v>
                </c:pt>
                <c:pt idx="11">
                  <c:v>337.45231640356025</c:v>
                </c:pt>
                <c:pt idx="12">
                  <c:v>337.45231640356025</c:v>
                </c:pt>
                <c:pt idx="13">
                  <c:v>337.45231640356025</c:v>
                </c:pt>
                <c:pt idx="14">
                  <c:v>337.45231640356025</c:v>
                </c:pt>
                <c:pt idx="15">
                  <c:v>337.45231640356025</c:v>
                </c:pt>
                <c:pt idx="16">
                  <c:v>337.45231640356025</c:v>
                </c:pt>
                <c:pt idx="17">
                  <c:v>337.45231640356025</c:v>
                </c:pt>
                <c:pt idx="18">
                  <c:v>337.45231640356025</c:v>
                </c:pt>
                <c:pt idx="19">
                  <c:v>337.45231640356025</c:v>
                </c:pt>
                <c:pt idx="20">
                  <c:v>337.45231640356025</c:v>
                </c:pt>
                <c:pt idx="21">
                  <c:v>337.45231640356025</c:v>
                </c:pt>
                <c:pt idx="22">
                  <c:v>337.45231640356025</c:v>
                </c:pt>
                <c:pt idx="23">
                  <c:v>337.45231640356025</c:v>
                </c:pt>
                <c:pt idx="24">
                  <c:v>337.45231640356025</c:v>
                </c:pt>
                <c:pt idx="25">
                  <c:v>337.45231640356025</c:v>
                </c:pt>
                <c:pt idx="26">
                  <c:v>337.45231640356025</c:v>
                </c:pt>
                <c:pt idx="27">
                  <c:v>337.45231640356025</c:v>
                </c:pt>
                <c:pt idx="28">
                  <c:v>337.45231640356025</c:v>
                </c:pt>
                <c:pt idx="29">
                  <c:v>337.45231640356025</c:v>
                </c:pt>
                <c:pt idx="30">
                  <c:v>337.45231640356025</c:v>
                </c:pt>
                <c:pt idx="31">
                  <c:v>337.45231640356025</c:v>
                </c:pt>
                <c:pt idx="32">
                  <c:v>337.45231640356025</c:v>
                </c:pt>
                <c:pt idx="33">
                  <c:v>337.45231640356025</c:v>
                </c:pt>
                <c:pt idx="34">
                  <c:v>337.45231640356025</c:v>
                </c:pt>
                <c:pt idx="35">
                  <c:v>337.45231640356025</c:v>
                </c:pt>
                <c:pt idx="36">
                  <c:v>337.45231640356025</c:v>
                </c:pt>
                <c:pt idx="37">
                  <c:v>337.45231640356025</c:v>
                </c:pt>
                <c:pt idx="38">
                  <c:v>337.45231640356025</c:v>
                </c:pt>
                <c:pt idx="39">
                  <c:v>337.45231640356025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F6-43B5-8BA8-FA2A6659210F}"/>
            </c:ext>
          </c:extLst>
        </c:ser>
        <c:ser>
          <c:idx val="3"/>
          <c:order val="3"/>
          <c:tx>
            <c:strRef>
              <c:f>第1題g!$P$2</c:f>
              <c:strCache>
                <c:ptCount val="1"/>
                <c:pt idx="0">
                  <c:v>X 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第1題g!$P$3:$P$42</c:f>
              <c:numCache>
                <c:formatCode>General</c:formatCode>
                <c:ptCount val="40"/>
                <c:pt idx="0">
                  <c:v>349.2</c:v>
                </c:pt>
                <c:pt idx="1">
                  <c:v>349.6</c:v>
                </c:pt>
                <c:pt idx="2">
                  <c:v>343.2</c:v>
                </c:pt>
                <c:pt idx="3">
                  <c:v>343.6</c:v>
                </c:pt>
                <c:pt idx="4">
                  <c:v>349.2</c:v>
                </c:pt>
                <c:pt idx="5">
                  <c:v>349.4</c:v>
                </c:pt>
                <c:pt idx="6">
                  <c:v>354.6</c:v>
                </c:pt>
                <c:pt idx="7">
                  <c:v>349</c:v>
                </c:pt>
                <c:pt idx="8">
                  <c:v>350.4</c:v>
                </c:pt>
                <c:pt idx="9">
                  <c:v>349.8</c:v>
                </c:pt>
                <c:pt idx="10">
                  <c:v>349.4</c:v>
                </c:pt>
                <c:pt idx="11">
                  <c:v>349.2</c:v>
                </c:pt>
                <c:pt idx="12">
                  <c:v>347</c:v>
                </c:pt>
                <c:pt idx="13">
                  <c:v>347.8</c:v>
                </c:pt>
                <c:pt idx="14">
                  <c:v>350.4</c:v>
                </c:pt>
                <c:pt idx="15">
                  <c:v>349.8</c:v>
                </c:pt>
                <c:pt idx="16">
                  <c:v>349.8</c:v>
                </c:pt>
                <c:pt idx="17">
                  <c:v>346.6</c:v>
                </c:pt>
                <c:pt idx="18">
                  <c:v>348.6</c:v>
                </c:pt>
                <c:pt idx="19">
                  <c:v>350.6</c:v>
                </c:pt>
                <c:pt idx="20">
                  <c:v>347.8</c:v>
                </c:pt>
                <c:pt idx="21">
                  <c:v>348.4</c:v>
                </c:pt>
                <c:pt idx="22">
                  <c:v>347.4</c:v>
                </c:pt>
                <c:pt idx="23">
                  <c:v>346.8</c:v>
                </c:pt>
                <c:pt idx="24">
                  <c:v>347</c:v>
                </c:pt>
                <c:pt idx="25">
                  <c:v>348.8</c:v>
                </c:pt>
                <c:pt idx="26">
                  <c:v>338.4</c:v>
                </c:pt>
                <c:pt idx="27">
                  <c:v>347.8</c:v>
                </c:pt>
                <c:pt idx="28">
                  <c:v>347.6</c:v>
                </c:pt>
                <c:pt idx="29">
                  <c:v>346</c:v>
                </c:pt>
                <c:pt idx="30">
                  <c:v>347.6</c:v>
                </c:pt>
                <c:pt idx="31">
                  <c:v>346.6</c:v>
                </c:pt>
                <c:pt idx="32">
                  <c:v>349</c:v>
                </c:pt>
                <c:pt idx="33">
                  <c:v>349.8</c:v>
                </c:pt>
                <c:pt idx="34">
                  <c:v>349.6</c:v>
                </c:pt>
                <c:pt idx="35">
                  <c:v>348</c:v>
                </c:pt>
                <c:pt idx="36">
                  <c:v>349</c:v>
                </c:pt>
                <c:pt idx="37">
                  <c:v>346.6</c:v>
                </c:pt>
                <c:pt idx="38">
                  <c:v>350.4</c:v>
                </c:pt>
                <c:pt idx="39">
                  <c:v>348.6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F6-43B5-8BA8-FA2A6659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80656"/>
        <c:axId val="645410800"/>
      </c:scatterChart>
      <c:valAx>
        <c:axId val="90668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5410800"/>
        <c:crosses val="autoZero"/>
        <c:crossBetween val="midCat"/>
      </c:valAx>
      <c:valAx>
        <c:axId val="645410800"/>
        <c:scaling>
          <c:orientation val="minMax"/>
          <c:min val="3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 bar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668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第1題g!$R$2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第1題g!$Q$5:$Q$44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第1題g!$R$5:$R$44</c:f>
              <c:numCache>
                <c:formatCode>General</c:formatCode>
                <c:ptCount val="40"/>
                <c:pt idx="0">
                  <c:v>3.3176470588235296</c:v>
                </c:pt>
                <c:pt idx="1">
                  <c:v>3.3176470588235296</c:v>
                </c:pt>
                <c:pt idx="2">
                  <c:v>3.3176470588235296</c:v>
                </c:pt>
                <c:pt idx="3">
                  <c:v>3.3176470588235296</c:v>
                </c:pt>
                <c:pt idx="4">
                  <c:v>3.3176470588235296</c:v>
                </c:pt>
                <c:pt idx="5">
                  <c:v>3.3176470588235296</c:v>
                </c:pt>
                <c:pt idx="6">
                  <c:v>3.3176470588235296</c:v>
                </c:pt>
                <c:pt idx="7">
                  <c:v>3.3176470588235296</c:v>
                </c:pt>
                <c:pt idx="8">
                  <c:v>3.3176470588235296</c:v>
                </c:pt>
                <c:pt idx="9">
                  <c:v>3.3176470588235296</c:v>
                </c:pt>
                <c:pt idx="10">
                  <c:v>3.3176470588235296</c:v>
                </c:pt>
                <c:pt idx="11">
                  <c:v>3.3176470588235296</c:v>
                </c:pt>
                <c:pt idx="12">
                  <c:v>3.3176470588235296</c:v>
                </c:pt>
                <c:pt idx="13">
                  <c:v>3.3176470588235296</c:v>
                </c:pt>
                <c:pt idx="14">
                  <c:v>3.3176470588235296</c:v>
                </c:pt>
                <c:pt idx="15">
                  <c:v>3.3176470588235296</c:v>
                </c:pt>
                <c:pt idx="16">
                  <c:v>3.3176470588235296</c:v>
                </c:pt>
                <c:pt idx="17">
                  <c:v>3.3176470588235296</c:v>
                </c:pt>
                <c:pt idx="18">
                  <c:v>3.3176470588235296</c:v>
                </c:pt>
                <c:pt idx="19">
                  <c:v>3.3176470588235296</c:v>
                </c:pt>
                <c:pt idx="20">
                  <c:v>3.3176470588235296</c:v>
                </c:pt>
                <c:pt idx="21">
                  <c:v>3.3176470588235296</c:v>
                </c:pt>
                <c:pt idx="22">
                  <c:v>3.3176470588235296</c:v>
                </c:pt>
                <c:pt idx="23">
                  <c:v>3.3176470588235296</c:v>
                </c:pt>
                <c:pt idx="24">
                  <c:v>3.3176470588235296</c:v>
                </c:pt>
                <c:pt idx="25">
                  <c:v>3.3176470588235296</c:v>
                </c:pt>
                <c:pt idx="26">
                  <c:v>3.3176470588235296</c:v>
                </c:pt>
                <c:pt idx="27">
                  <c:v>3.3176470588235296</c:v>
                </c:pt>
                <c:pt idx="28">
                  <c:v>3.3176470588235296</c:v>
                </c:pt>
                <c:pt idx="29">
                  <c:v>3.3176470588235296</c:v>
                </c:pt>
                <c:pt idx="30">
                  <c:v>3.3176470588235296</c:v>
                </c:pt>
                <c:pt idx="31">
                  <c:v>3.3176470588235296</c:v>
                </c:pt>
                <c:pt idx="32">
                  <c:v>3.3176470588235296</c:v>
                </c:pt>
                <c:pt idx="33">
                  <c:v>3.3176470588235296</c:v>
                </c:pt>
                <c:pt idx="34">
                  <c:v>3.3176470588235296</c:v>
                </c:pt>
                <c:pt idx="35">
                  <c:v>3.3176470588235296</c:v>
                </c:pt>
                <c:pt idx="36">
                  <c:v>3.3176470588235296</c:v>
                </c:pt>
                <c:pt idx="37">
                  <c:v>3.3176470588235296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D-4ACB-8FEA-5847B8CBCE1B}"/>
            </c:ext>
          </c:extLst>
        </c:ser>
        <c:ser>
          <c:idx val="1"/>
          <c:order val="1"/>
          <c:tx>
            <c:strRef>
              <c:f>第1題g!$S$2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第1題g!$Q$5:$Q$44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第1題g!$S$5:$S$44</c:f>
              <c:numCache>
                <c:formatCode>General</c:formatCode>
                <c:ptCount val="40"/>
                <c:pt idx="0">
                  <c:v>7.9976599870538951</c:v>
                </c:pt>
                <c:pt idx="1">
                  <c:v>7.9976599870538951</c:v>
                </c:pt>
                <c:pt idx="2">
                  <c:v>7.9976599870538951</c:v>
                </c:pt>
                <c:pt idx="3">
                  <c:v>7.9976599870538951</c:v>
                </c:pt>
                <c:pt idx="4">
                  <c:v>7.9976599870538951</c:v>
                </c:pt>
                <c:pt idx="5">
                  <c:v>7.9976599870538951</c:v>
                </c:pt>
                <c:pt idx="6">
                  <c:v>7.9976599870538951</c:v>
                </c:pt>
                <c:pt idx="7">
                  <c:v>7.9976599870538951</c:v>
                </c:pt>
                <c:pt idx="8">
                  <c:v>7.9976599870538951</c:v>
                </c:pt>
                <c:pt idx="9">
                  <c:v>7.9976599870538951</c:v>
                </c:pt>
                <c:pt idx="10">
                  <c:v>7.9976599870538951</c:v>
                </c:pt>
                <c:pt idx="11">
                  <c:v>7.9976599870538951</c:v>
                </c:pt>
                <c:pt idx="12">
                  <c:v>7.9976599870538951</c:v>
                </c:pt>
                <c:pt idx="13">
                  <c:v>7.9976599870538951</c:v>
                </c:pt>
                <c:pt idx="14">
                  <c:v>7.9976599870538951</c:v>
                </c:pt>
                <c:pt idx="15">
                  <c:v>7.9976599870538951</c:v>
                </c:pt>
                <c:pt idx="16">
                  <c:v>7.9976599870538951</c:v>
                </c:pt>
                <c:pt idx="17">
                  <c:v>7.9976599870538951</c:v>
                </c:pt>
                <c:pt idx="18">
                  <c:v>7.9976599870538951</c:v>
                </c:pt>
                <c:pt idx="19">
                  <c:v>7.9976599870538951</c:v>
                </c:pt>
                <c:pt idx="20">
                  <c:v>7.9976599870538951</c:v>
                </c:pt>
                <c:pt idx="21">
                  <c:v>7.9976599870538951</c:v>
                </c:pt>
                <c:pt idx="22">
                  <c:v>7.9976599870538951</c:v>
                </c:pt>
                <c:pt idx="23">
                  <c:v>7.9976599870538951</c:v>
                </c:pt>
                <c:pt idx="24">
                  <c:v>7.9976599870538951</c:v>
                </c:pt>
                <c:pt idx="25">
                  <c:v>7.9976599870538951</c:v>
                </c:pt>
                <c:pt idx="26">
                  <c:v>7.9976599870538951</c:v>
                </c:pt>
                <c:pt idx="27">
                  <c:v>7.9976599870538951</c:v>
                </c:pt>
                <c:pt idx="28">
                  <c:v>7.9976599870538951</c:v>
                </c:pt>
                <c:pt idx="29">
                  <c:v>7.9976599870538951</c:v>
                </c:pt>
                <c:pt idx="30">
                  <c:v>7.9976599870538951</c:v>
                </c:pt>
                <c:pt idx="31">
                  <c:v>7.9976599870538951</c:v>
                </c:pt>
                <c:pt idx="32">
                  <c:v>7.9976599870538951</c:v>
                </c:pt>
                <c:pt idx="33">
                  <c:v>7.9976599870538951</c:v>
                </c:pt>
                <c:pt idx="34">
                  <c:v>7.9976599870538951</c:v>
                </c:pt>
                <c:pt idx="35">
                  <c:v>7.9976599870538951</c:v>
                </c:pt>
                <c:pt idx="36">
                  <c:v>7.9976599870538951</c:v>
                </c:pt>
                <c:pt idx="37">
                  <c:v>7.9976599870538951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D-4ACB-8FEA-5847B8CBCE1B}"/>
            </c:ext>
          </c:extLst>
        </c:ser>
        <c:ser>
          <c:idx val="2"/>
          <c:order val="2"/>
          <c:tx>
            <c:strRef>
              <c:f>第1題g!$T$2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第1題g!$Q$5:$Q$44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第1題g!$T$5:$T$44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7D-4ACB-8FEA-5847B8CBCE1B}"/>
            </c:ext>
          </c:extLst>
        </c:ser>
        <c:ser>
          <c:idx val="3"/>
          <c:order val="3"/>
          <c:tx>
            <c:strRef>
              <c:f>第1題g!$U$2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第1題g!$Q$5:$Q$44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第1題g!$U$5:$U$44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11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7D-4ACB-8FEA-5847B8CBC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06511"/>
        <c:axId val="403706927"/>
      </c:scatterChart>
      <c:valAx>
        <c:axId val="4037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06927"/>
        <c:crosses val="autoZero"/>
        <c:crossBetween val="midCat"/>
      </c:valAx>
      <c:valAx>
        <c:axId val="4037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0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'第2題-1'!$H$1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'第2題-1'!$K$2:$K$51</c:f>
              <c:numCache>
                <c:formatCode>General</c:formatCode>
                <c:ptCount val="5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</c:numCache>
            </c:numRef>
          </c:xVal>
          <c:yVal>
            <c:numRef>
              <c:f>'第2題-1'!$H$2:$H$51</c:f>
              <c:numCache>
                <c:formatCode>General</c:formatCode>
                <c:ptCount val="50"/>
                <c:pt idx="0">
                  <c:v>15.92693661971831</c:v>
                </c:pt>
                <c:pt idx="1">
                  <c:v>15.92693661971831</c:v>
                </c:pt>
                <c:pt idx="2">
                  <c:v>15.92693661971831</c:v>
                </c:pt>
                <c:pt idx="3">
                  <c:v>15.92693661971831</c:v>
                </c:pt>
                <c:pt idx="4">
                  <c:v>15.92693661971831</c:v>
                </c:pt>
                <c:pt idx="5">
                  <c:v>15.92693661971831</c:v>
                </c:pt>
                <c:pt idx="6">
                  <c:v>15.92693661971831</c:v>
                </c:pt>
                <c:pt idx="7">
                  <c:v>15.92693661971831</c:v>
                </c:pt>
                <c:pt idx="8">
                  <c:v>15.92693661971831</c:v>
                </c:pt>
                <c:pt idx="9">
                  <c:v>15.92693661971831</c:v>
                </c:pt>
                <c:pt idx="10">
                  <c:v>15.92693661971831</c:v>
                </c:pt>
                <c:pt idx="11">
                  <c:v>15.92693661971831</c:v>
                </c:pt>
                <c:pt idx="12">
                  <c:v>15.92693661971831</c:v>
                </c:pt>
                <c:pt idx="13">
                  <c:v>15.92693661971831</c:v>
                </c:pt>
                <c:pt idx="14">
                  <c:v>15.92693661971831</c:v>
                </c:pt>
                <c:pt idx="15">
                  <c:v>15.92693661971831</c:v>
                </c:pt>
                <c:pt idx="16">
                  <c:v>15.92693661971831</c:v>
                </c:pt>
                <c:pt idx="17">
                  <c:v>15.92693661971831</c:v>
                </c:pt>
                <c:pt idx="18">
                  <c:v>15.92693661971831</c:v>
                </c:pt>
                <c:pt idx="19">
                  <c:v>15.92693661971831</c:v>
                </c:pt>
                <c:pt idx="20">
                  <c:v>15.92693661971831</c:v>
                </c:pt>
                <c:pt idx="21">
                  <c:v>15.92693661971831</c:v>
                </c:pt>
                <c:pt idx="22">
                  <c:v>15.92693661971831</c:v>
                </c:pt>
                <c:pt idx="23">
                  <c:v>15.92693661971831</c:v>
                </c:pt>
                <c:pt idx="24">
                  <c:v>15.92693661971831</c:v>
                </c:pt>
                <c:pt idx="25">
                  <c:v>15.92693661971831</c:v>
                </c:pt>
                <c:pt idx="26">
                  <c:v>15.92693661971831</c:v>
                </c:pt>
                <c:pt idx="27">
                  <c:v>15.92693661971831</c:v>
                </c:pt>
                <c:pt idx="28">
                  <c:v>15.92693661971831</c:v>
                </c:pt>
                <c:pt idx="29">
                  <c:v>15.92693661971831</c:v>
                </c:pt>
                <c:pt idx="30">
                  <c:v>15.92693661971831</c:v>
                </c:pt>
                <c:pt idx="31">
                  <c:v>15.92693661971831</c:v>
                </c:pt>
                <c:pt idx="32">
                  <c:v>15.92693661971831</c:v>
                </c:pt>
                <c:pt idx="33">
                  <c:v>15.92693661971831</c:v>
                </c:pt>
                <c:pt idx="34">
                  <c:v>15.92693661971831</c:v>
                </c:pt>
                <c:pt idx="35">
                  <c:v>15.92693661971831</c:v>
                </c:pt>
                <c:pt idx="36">
                  <c:v>15.92693661971831</c:v>
                </c:pt>
                <c:pt idx="37">
                  <c:v>15.92693661971831</c:v>
                </c:pt>
                <c:pt idx="38">
                  <c:v>15.92693661971831</c:v>
                </c:pt>
                <c:pt idx="39">
                  <c:v>15.92693661971831</c:v>
                </c:pt>
                <c:pt idx="40">
                  <c:v>15.92693661971831</c:v>
                </c:pt>
                <c:pt idx="41">
                  <c:v>15.92693661971831</c:v>
                </c:pt>
                <c:pt idx="42">
                  <c:v>15.92693661971831</c:v>
                </c:pt>
                <c:pt idx="43">
                  <c:v>15.92693661971831</c:v>
                </c:pt>
                <c:pt idx="44">
                  <c:v>15.92693661971831</c:v>
                </c:pt>
                <c:pt idx="45">
                  <c:v>15.92693661971831</c:v>
                </c:pt>
                <c:pt idx="46">
                  <c:v>15.92693661971831</c:v>
                </c:pt>
                <c:pt idx="47">
                  <c:v>15.92693661971831</c:v>
                </c:pt>
                <c:pt idx="48">
                  <c:v>15.92693661971831</c:v>
                </c:pt>
                <c:pt idx="49">
                  <c:v>15.92693661971831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5-44E5-A2C4-9F5C348B6A18}"/>
            </c:ext>
          </c:extLst>
        </c:ser>
        <c:ser>
          <c:idx val="1"/>
          <c:order val="1"/>
          <c:tx>
            <c:strRef>
              <c:f>'第2題-1'!$I$1</c:f>
              <c:strCache>
                <c:ptCount val="1"/>
                <c:pt idx="0">
                  <c:v>UCL_n_bar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'第2題-1'!$K$2:$K$51</c:f>
              <c:numCache>
                <c:formatCode>General</c:formatCode>
                <c:ptCount val="5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</c:numCache>
            </c:numRef>
          </c:xVal>
          <c:yVal>
            <c:numRef>
              <c:f>'第2題-1'!$I$2:$I$51</c:f>
              <c:numCache>
                <c:formatCode>General</c:formatCode>
                <c:ptCount val="50"/>
                <c:pt idx="0">
                  <c:v>18.438725983671283</c:v>
                </c:pt>
                <c:pt idx="1">
                  <c:v>18.438725983671283</c:v>
                </c:pt>
                <c:pt idx="2">
                  <c:v>18.438725983671283</c:v>
                </c:pt>
                <c:pt idx="3">
                  <c:v>18.438725983671283</c:v>
                </c:pt>
                <c:pt idx="4">
                  <c:v>18.438725983671283</c:v>
                </c:pt>
                <c:pt idx="5">
                  <c:v>18.438725983671283</c:v>
                </c:pt>
                <c:pt idx="6">
                  <c:v>18.438725983671283</c:v>
                </c:pt>
                <c:pt idx="7">
                  <c:v>18.438725983671283</c:v>
                </c:pt>
                <c:pt idx="8">
                  <c:v>18.438725983671283</c:v>
                </c:pt>
                <c:pt idx="9">
                  <c:v>18.438725983671283</c:v>
                </c:pt>
                <c:pt idx="10">
                  <c:v>18.438725983671283</c:v>
                </c:pt>
                <c:pt idx="11">
                  <c:v>18.438725983671283</c:v>
                </c:pt>
                <c:pt idx="12">
                  <c:v>18.438725983671283</c:v>
                </c:pt>
                <c:pt idx="13">
                  <c:v>18.438725983671283</c:v>
                </c:pt>
                <c:pt idx="14">
                  <c:v>18.438725983671283</c:v>
                </c:pt>
                <c:pt idx="15">
                  <c:v>18.438725983671283</c:v>
                </c:pt>
                <c:pt idx="16">
                  <c:v>18.438725983671283</c:v>
                </c:pt>
                <c:pt idx="17">
                  <c:v>18.438725983671283</c:v>
                </c:pt>
                <c:pt idx="18">
                  <c:v>18.438725983671283</c:v>
                </c:pt>
                <c:pt idx="19">
                  <c:v>18.438725983671283</c:v>
                </c:pt>
                <c:pt idx="20">
                  <c:v>18.438725983671283</c:v>
                </c:pt>
                <c:pt idx="21">
                  <c:v>18.438725983671283</c:v>
                </c:pt>
                <c:pt idx="22">
                  <c:v>18.438725983671283</c:v>
                </c:pt>
                <c:pt idx="23">
                  <c:v>18.438725983671283</c:v>
                </c:pt>
                <c:pt idx="24">
                  <c:v>18.438725983671283</c:v>
                </c:pt>
                <c:pt idx="25">
                  <c:v>18.438725983671283</c:v>
                </c:pt>
                <c:pt idx="26">
                  <c:v>18.438725983671283</c:v>
                </c:pt>
                <c:pt idx="27">
                  <c:v>18.438725983671283</c:v>
                </c:pt>
                <c:pt idx="28">
                  <c:v>18.438725983671283</c:v>
                </c:pt>
                <c:pt idx="29">
                  <c:v>18.438725983671283</c:v>
                </c:pt>
                <c:pt idx="30">
                  <c:v>18.438725983671283</c:v>
                </c:pt>
                <c:pt idx="31">
                  <c:v>18.438725983671283</c:v>
                </c:pt>
                <c:pt idx="32">
                  <c:v>18.438725983671283</c:v>
                </c:pt>
                <c:pt idx="33">
                  <c:v>18.438725983671283</c:v>
                </c:pt>
                <c:pt idx="34">
                  <c:v>18.438725983671283</c:v>
                </c:pt>
                <c:pt idx="35">
                  <c:v>18.438725983671283</c:v>
                </c:pt>
                <c:pt idx="36">
                  <c:v>18.438725983671283</c:v>
                </c:pt>
                <c:pt idx="37">
                  <c:v>18.438725983671283</c:v>
                </c:pt>
                <c:pt idx="38">
                  <c:v>18.438725983671283</c:v>
                </c:pt>
                <c:pt idx="39">
                  <c:v>18.438725983671283</c:v>
                </c:pt>
                <c:pt idx="40">
                  <c:v>18.438725983671283</c:v>
                </c:pt>
                <c:pt idx="41">
                  <c:v>18.438725983671283</c:v>
                </c:pt>
                <c:pt idx="42">
                  <c:v>18.438725983671283</c:v>
                </c:pt>
                <c:pt idx="43">
                  <c:v>18.438725983671283</c:v>
                </c:pt>
                <c:pt idx="44">
                  <c:v>18.438725983671283</c:v>
                </c:pt>
                <c:pt idx="45">
                  <c:v>18.438725983671283</c:v>
                </c:pt>
                <c:pt idx="46">
                  <c:v>18.438725983671283</c:v>
                </c:pt>
                <c:pt idx="47">
                  <c:v>18.438725983671283</c:v>
                </c:pt>
                <c:pt idx="48">
                  <c:v>18.438725983671283</c:v>
                </c:pt>
                <c:pt idx="49">
                  <c:v>18.438725983671283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95-44E5-A2C4-9F5C348B6A18}"/>
            </c:ext>
          </c:extLst>
        </c:ser>
        <c:ser>
          <c:idx val="2"/>
          <c:order val="2"/>
          <c:tx>
            <c:strRef>
              <c:f>'第2題-1'!$J$1</c:f>
              <c:strCache>
                <c:ptCount val="1"/>
                <c:pt idx="0">
                  <c:v>LCL_n_bar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'第2題-1'!$K$2:$K$51</c:f>
              <c:numCache>
                <c:formatCode>General</c:formatCode>
                <c:ptCount val="5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</c:numCache>
            </c:numRef>
          </c:xVal>
          <c:yVal>
            <c:numRef>
              <c:f>'第2題-1'!$J$2:$J$51</c:f>
              <c:numCache>
                <c:formatCode>General</c:formatCode>
                <c:ptCount val="50"/>
                <c:pt idx="0">
                  <c:v>13.415147255765335</c:v>
                </c:pt>
                <c:pt idx="1">
                  <c:v>13.415147255765335</c:v>
                </c:pt>
                <c:pt idx="2">
                  <c:v>13.415147255765335</c:v>
                </c:pt>
                <c:pt idx="3">
                  <c:v>13.415147255765335</c:v>
                </c:pt>
                <c:pt idx="4">
                  <c:v>13.415147255765335</c:v>
                </c:pt>
                <c:pt idx="5">
                  <c:v>13.415147255765335</c:v>
                </c:pt>
                <c:pt idx="6">
                  <c:v>13.415147255765335</c:v>
                </c:pt>
                <c:pt idx="7">
                  <c:v>13.415147255765335</c:v>
                </c:pt>
                <c:pt idx="8">
                  <c:v>13.415147255765335</c:v>
                </c:pt>
                <c:pt idx="9">
                  <c:v>13.415147255765335</c:v>
                </c:pt>
                <c:pt idx="10">
                  <c:v>13.415147255765335</c:v>
                </c:pt>
                <c:pt idx="11">
                  <c:v>13.415147255765335</c:v>
                </c:pt>
                <c:pt idx="12">
                  <c:v>13.415147255765335</c:v>
                </c:pt>
                <c:pt idx="13">
                  <c:v>13.415147255765335</c:v>
                </c:pt>
                <c:pt idx="14">
                  <c:v>13.415147255765335</c:v>
                </c:pt>
                <c:pt idx="15">
                  <c:v>13.415147255765335</c:v>
                </c:pt>
                <c:pt idx="16">
                  <c:v>13.415147255765335</c:v>
                </c:pt>
                <c:pt idx="17">
                  <c:v>13.415147255765335</c:v>
                </c:pt>
                <c:pt idx="18">
                  <c:v>13.415147255765335</c:v>
                </c:pt>
                <c:pt idx="19">
                  <c:v>13.415147255765335</c:v>
                </c:pt>
                <c:pt idx="20">
                  <c:v>13.415147255765335</c:v>
                </c:pt>
                <c:pt idx="21">
                  <c:v>13.415147255765335</c:v>
                </c:pt>
                <c:pt idx="22">
                  <c:v>13.415147255765335</c:v>
                </c:pt>
                <c:pt idx="23">
                  <c:v>13.415147255765335</c:v>
                </c:pt>
                <c:pt idx="24">
                  <c:v>13.415147255765335</c:v>
                </c:pt>
                <c:pt idx="25">
                  <c:v>13.415147255765335</c:v>
                </c:pt>
                <c:pt idx="26">
                  <c:v>13.415147255765335</c:v>
                </c:pt>
                <c:pt idx="27">
                  <c:v>13.415147255765335</c:v>
                </c:pt>
                <c:pt idx="28">
                  <c:v>13.415147255765335</c:v>
                </c:pt>
                <c:pt idx="29">
                  <c:v>13.415147255765335</c:v>
                </c:pt>
                <c:pt idx="30">
                  <c:v>13.415147255765335</c:v>
                </c:pt>
                <c:pt idx="31">
                  <c:v>13.415147255765335</c:v>
                </c:pt>
                <c:pt idx="32">
                  <c:v>13.415147255765335</c:v>
                </c:pt>
                <c:pt idx="33">
                  <c:v>13.415147255765335</c:v>
                </c:pt>
                <c:pt idx="34">
                  <c:v>13.415147255765335</c:v>
                </c:pt>
                <c:pt idx="35">
                  <c:v>13.415147255765335</c:v>
                </c:pt>
                <c:pt idx="36">
                  <c:v>13.415147255765335</c:v>
                </c:pt>
                <c:pt idx="37">
                  <c:v>13.415147255765335</c:v>
                </c:pt>
                <c:pt idx="38">
                  <c:v>13.415147255765335</c:v>
                </c:pt>
                <c:pt idx="39">
                  <c:v>13.415147255765335</c:v>
                </c:pt>
                <c:pt idx="40">
                  <c:v>13.415147255765335</c:v>
                </c:pt>
                <c:pt idx="41">
                  <c:v>13.415147255765335</c:v>
                </c:pt>
                <c:pt idx="42">
                  <c:v>13.415147255765335</c:v>
                </c:pt>
                <c:pt idx="43">
                  <c:v>13.415147255765335</c:v>
                </c:pt>
                <c:pt idx="44">
                  <c:v>13.415147255765335</c:v>
                </c:pt>
                <c:pt idx="45">
                  <c:v>13.415147255765335</c:v>
                </c:pt>
                <c:pt idx="46">
                  <c:v>13.415147255765335</c:v>
                </c:pt>
                <c:pt idx="47">
                  <c:v>13.415147255765335</c:v>
                </c:pt>
                <c:pt idx="48">
                  <c:v>13.415147255765335</c:v>
                </c:pt>
                <c:pt idx="49">
                  <c:v>13.415147255765335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95-44E5-A2C4-9F5C348B6A18}"/>
            </c:ext>
          </c:extLst>
        </c:ser>
        <c:ser>
          <c:idx val="3"/>
          <c:order val="3"/>
          <c:tx>
            <c:strRef>
              <c:f>'第2題-1'!$N$1</c:f>
              <c:strCache>
                <c:ptCount val="1"/>
                <c:pt idx="0">
                  <c:v>b_i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'第2題-1'!$K$2:$K$51</c:f>
              <c:numCache>
                <c:formatCode>General</c:formatCode>
                <c:ptCount val="5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</c:numCache>
            </c:numRef>
          </c:xVal>
          <c:yVal>
            <c:numRef>
              <c:f>'第2題-1'!$N$2:$N$51</c:f>
              <c:numCache>
                <c:formatCode>General</c:formatCode>
                <c:ptCount val="50"/>
                <c:pt idx="0">
                  <c:v>16.789473684210527</c:v>
                </c:pt>
                <c:pt idx="1">
                  <c:v>15.12</c:v>
                </c:pt>
                <c:pt idx="2">
                  <c:v>15.523809523809524</c:v>
                </c:pt>
                <c:pt idx="3">
                  <c:v>16.239999999999998</c:v>
                </c:pt>
                <c:pt idx="4">
                  <c:v>15.958333333333334</c:v>
                </c:pt>
                <c:pt idx="5">
                  <c:v>15.227272727272727</c:v>
                </c:pt>
                <c:pt idx="6">
                  <c:v>16.88</c:v>
                </c:pt>
                <c:pt idx="7">
                  <c:v>15.4</c:v>
                </c:pt>
                <c:pt idx="8">
                  <c:v>15.545454545454545</c:v>
                </c:pt>
                <c:pt idx="9">
                  <c:v>16.526315789473685</c:v>
                </c:pt>
                <c:pt idx="10">
                  <c:v>14.238095238095237</c:v>
                </c:pt>
                <c:pt idx="11">
                  <c:v>16.739130434782609</c:v>
                </c:pt>
                <c:pt idx="12">
                  <c:v>15.904761904761905</c:v>
                </c:pt>
                <c:pt idx="13">
                  <c:v>14.65</c:v>
                </c:pt>
                <c:pt idx="14">
                  <c:v>15.36</c:v>
                </c:pt>
                <c:pt idx="15">
                  <c:v>15.578947368421053</c:v>
                </c:pt>
                <c:pt idx="16">
                  <c:v>15.6</c:v>
                </c:pt>
                <c:pt idx="17">
                  <c:v>16.666666666666668</c:v>
                </c:pt>
                <c:pt idx="18">
                  <c:v>15.826086956521738</c:v>
                </c:pt>
                <c:pt idx="19">
                  <c:v>16.09090909090909</c:v>
                </c:pt>
                <c:pt idx="20">
                  <c:v>14.636363636363637</c:v>
                </c:pt>
                <c:pt idx="21">
                  <c:v>17.100000000000001</c:v>
                </c:pt>
                <c:pt idx="22">
                  <c:v>16.958333333333332</c:v>
                </c:pt>
                <c:pt idx="23">
                  <c:v>15.5</c:v>
                </c:pt>
                <c:pt idx="24">
                  <c:v>15.619047619047619</c:v>
                </c:pt>
                <c:pt idx="25">
                  <c:v>21.434782608695652</c:v>
                </c:pt>
                <c:pt idx="26">
                  <c:v>20.16</c:v>
                </c:pt>
                <c:pt idx="27">
                  <c:v>22.681818181818183</c:v>
                </c:pt>
                <c:pt idx="28">
                  <c:v>22.04</c:v>
                </c:pt>
                <c:pt idx="29">
                  <c:v>22.826086956521738</c:v>
                </c:pt>
                <c:pt idx="30">
                  <c:v>22.68</c:v>
                </c:pt>
                <c:pt idx="31">
                  <c:v>21.434782608695652</c:v>
                </c:pt>
                <c:pt idx="32">
                  <c:v>23.72</c:v>
                </c:pt>
                <c:pt idx="33">
                  <c:v>23.44</c:v>
                </c:pt>
                <c:pt idx="34">
                  <c:v>20.958333333333332</c:v>
                </c:pt>
                <c:pt idx="35">
                  <c:v>21.72</c:v>
                </c:pt>
                <c:pt idx="36">
                  <c:v>21.44</c:v>
                </c:pt>
                <c:pt idx="37">
                  <c:v>21.217391304347824</c:v>
                </c:pt>
                <c:pt idx="38">
                  <c:v>21.333333333333332</c:v>
                </c:pt>
                <c:pt idx="39">
                  <c:v>23.043478260869566</c:v>
                </c:pt>
                <c:pt idx="40">
                  <c:v>23.85</c:v>
                </c:pt>
                <c:pt idx="41">
                  <c:v>21.125</c:v>
                </c:pt>
                <c:pt idx="42">
                  <c:v>20.958333333333332</c:v>
                </c:pt>
                <c:pt idx="43">
                  <c:v>21.76</c:v>
                </c:pt>
                <c:pt idx="44">
                  <c:v>21.478260869565219</c:v>
                </c:pt>
                <c:pt idx="45">
                  <c:v>24.19047619047619</c:v>
                </c:pt>
                <c:pt idx="46">
                  <c:v>21.454545454545453</c:v>
                </c:pt>
                <c:pt idx="47">
                  <c:v>21.291666666666668</c:v>
                </c:pt>
                <c:pt idx="48">
                  <c:v>23</c:v>
                </c:pt>
                <c:pt idx="49">
                  <c:v>22.521739130434781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95-44E5-A2C4-9F5C348B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71456"/>
        <c:axId val="865757728"/>
      </c:scatterChart>
      <c:valAx>
        <c:axId val="865771456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757728"/>
        <c:crosses val="autoZero"/>
        <c:crossBetween val="midCat"/>
      </c:valAx>
      <c:valAx>
        <c:axId val="8657577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defect number/unit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7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'第2題-2'!$J$1</c:f>
              <c:strCache>
                <c:ptCount val="1"/>
                <c:pt idx="0">
                  <c:v>d_i/n_i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'第2題-2'!$G$2:$G$51</c:f>
              <c:numCache>
                <c:formatCode>General</c:formatCode>
                <c:ptCount val="5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</c:numCache>
            </c:numRef>
          </c:xVal>
          <c:yVal>
            <c:numRef>
              <c:f>'第2題-2'!$J$2:$J$51</c:f>
              <c:numCache>
                <c:formatCode>General</c:formatCode>
                <c:ptCount val="50"/>
                <c:pt idx="0">
                  <c:v>0.21052631578947367</c:v>
                </c:pt>
                <c:pt idx="1">
                  <c:v>0.08</c:v>
                </c:pt>
                <c:pt idx="2">
                  <c:v>0.14285714285714285</c:v>
                </c:pt>
                <c:pt idx="3">
                  <c:v>0.12</c:v>
                </c:pt>
                <c:pt idx="4">
                  <c:v>8.3333333333333329E-2</c:v>
                </c:pt>
                <c:pt idx="5">
                  <c:v>9.0909090909090912E-2</c:v>
                </c:pt>
                <c:pt idx="6">
                  <c:v>0.28000000000000003</c:v>
                </c:pt>
                <c:pt idx="7">
                  <c:v>0.12</c:v>
                </c:pt>
                <c:pt idx="8">
                  <c:v>4.5454545454545456E-2</c:v>
                </c:pt>
                <c:pt idx="9">
                  <c:v>0.21052631578947367</c:v>
                </c:pt>
                <c:pt idx="10">
                  <c:v>0.14285714285714285</c:v>
                </c:pt>
                <c:pt idx="11">
                  <c:v>0.17391304347826086</c:v>
                </c:pt>
                <c:pt idx="12">
                  <c:v>0.14285714285714285</c:v>
                </c:pt>
                <c:pt idx="13">
                  <c:v>0.05</c:v>
                </c:pt>
                <c:pt idx="14">
                  <c:v>0.08</c:v>
                </c:pt>
                <c:pt idx="15">
                  <c:v>0.10526315789473684</c:v>
                </c:pt>
                <c:pt idx="16">
                  <c:v>0.12</c:v>
                </c:pt>
                <c:pt idx="17">
                  <c:v>0.14285714285714285</c:v>
                </c:pt>
                <c:pt idx="18">
                  <c:v>0.13043478260869565</c:v>
                </c:pt>
                <c:pt idx="19">
                  <c:v>0.22727272727272727</c:v>
                </c:pt>
                <c:pt idx="20">
                  <c:v>9.0909090909090912E-2</c:v>
                </c:pt>
                <c:pt idx="21">
                  <c:v>0.2</c:v>
                </c:pt>
                <c:pt idx="22">
                  <c:v>0.25</c:v>
                </c:pt>
                <c:pt idx="23">
                  <c:v>0.13636363636363635</c:v>
                </c:pt>
                <c:pt idx="24">
                  <c:v>9.5238095238095233E-2</c:v>
                </c:pt>
                <c:pt idx="25">
                  <c:v>0.56521739130434778</c:v>
                </c:pt>
                <c:pt idx="26">
                  <c:v>0.32</c:v>
                </c:pt>
                <c:pt idx="27">
                  <c:v>0.63636363636363635</c:v>
                </c:pt>
                <c:pt idx="28">
                  <c:v>0.68</c:v>
                </c:pt>
                <c:pt idx="29">
                  <c:v>0.69565217391304346</c:v>
                </c:pt>
                <c:pt idx="30">
                  <c:v>0.68</c:v>
                </c:pt>
                <c:pt idx="31">
                  <c:v>0.52173913043478259</c:v>
                </c:pt>
                <c:pt idx="32">
                  <c:v>0.8</c:v>
                </c:pt>
                <c:pt idx="33">
                  <c:v>0.72</c:v>
                </c:pt>
                <c:pt idx="34">
                  <c:v>0.54166666666666663</c:v>
                </c:pt>
                <c:pt idx="35">
                  <c:v>0.6</c:v>
                </c:pt>
                <c:pt idx="36">
                  <c:v>0.48</c:v>
                </c:pt>
                <c:pt idx="37">
                  <c:v>0.60869565217391308</c:v>
                </c:pt>
                <c:pt idx="38">
                  <c:v>0.61904761904761907</c:v>
                </c:pt>
                <c:pt idx="39">
                  <c:v>0.69565217391304346</c:v>
                </c:pt>
                <c:pt idx="40">
                  <c:v>0.8</c:v>
                </c:pt>
                <c:pt idx="41">
                  <c:v>0.625</c:v>
                </c:pt>
                <c:pt idx="42">
                  <c:v>0.54166666666666663</c:v>
                </c:pt>
                <c:pt idx="43">
                  <c:v>0.6</c:v>
                </c:pt>
                <c:pt idx="44">
                  <c:v>0.52173913043478259</c:v>
                </c:pt>
                <c:pt idx="45">
                  <c:v>0.7142857142857143</c:v>
                </c:pt>
                <c:pt idx="46">
                  <c:v>0.59090909090909094</c:v>
                </c:pt>
                <c:pt idx="47">
                  <c:v>0.54166666666666663</c:v>
                </c:pt>
                <c:pt idx="48">
                  <c:v>0.60869565217391308</c:v>
                </c:pt>
                <c:pt idx="49">
                  <c:v>0.60869565217391308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35-47A4-943F-0B119F36F16B}"/>
            </c:ext>
          </c:extLst>
        </c:ser>
        <c:ser>
          <c:idx val="9"/>
          <c:order val="1"/>
          <c:tx>
            <c:strRef>
              <c:f>'第2題-2'!$K$1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'第2題-2'!$G$2:$G$51</c:f>
              <c:numCache>
                <c:formatCode>General</c:formatCode>
                <c:ptCount val="5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</c:numCache>
            </c:numRef>
          </c:xVal>
          <c:yVal>
            <c:numRef>
              <c:f>'第2題-2'!$K$2:$K$51</c:f>
              <c:numCache>
                <c:formatCode>General</c:formatCode>
                <c:ptCount val="50"/>
                <c:pt idx="0">
                  <c:v>0.12411971830985916</c:v>
                </c:pt>
                <c:pt idx="1">
                  <c:v>0.12411971830985916</c:v>
                </c:pt>
                <c:pt idx="2">
                  <c:v>0.12411971830985916</c:v>
                </c:pt>
                <c:pt idx="3">
                  <c:v>0.12411971830985916</c:v>
                </c:pt>
                <c:pt idx="4">
                  <c:v>0.12411971830985916</c:v>
                </c:pt>
                <c:pt idx="5">
                  <c:v>0.12411971830985916</c:v>
                </c:pt>
                <c:pt idx="6">
                  <c:v>0.12411971830985916</c:v>
                </c:pt>
                <c:pt idx="7">
                  <c:v>0.12411971830985916</c:v>
                </c:pt>
                <c:pt idx="8">
                  <c:v>0.12411971830985916</c:v>
                </c:pt>
                <c:pt idx="9">
                  <c:v>0.12411971830985916</c:v>
                </c:pt>
                <c:pt idx="10">
                  <c:v>0.12411971830985916</c:v>
                </c:pt>
                <c:pt idx="11">
                  <c:v>0.12411971830985916</c:v>
                </c:pt>
                <c:pt idx="12">
                  <c:v>0.12411971830985916</c:v>
                </c:pt>
                <c:pt idx="13">
                  <c:v>0.12411971830985916</c:v>
                </c:pt>
                <c:pt idx="14">
                  <c:v>0.12411971830985916</c:v>
                </c:pt>
                <c:pt idx="15">
                  <c:v>0.12411971830985916</c:v>
                </c:pt>
                <c:pt idx="16">
                  <c:v>0.12411971830985916</c:v>
                </c:pt>
                <c:pt idx="17">
                  <c:v>0.12411971830985916</c:v>
                </c:pt>
                <c:pt idx="18">
                  <c:v>0.12411971830985916</c:v>
                </c:pt>
                <c:pt idx="19">
                  <c:v>0.12411971830985916</c:v>
                </c:pt>
                <c:pt idx="20">
                  <c:v>0.12411971830985916</c:v>
                </c:pt>
                <c:pt idx="21">
                  <c:v>0.12411971830985916</c:v>
                </c:pt>
                <c:pt idx="22">
                  <c:v>0.12411971830985916</c:v>
                </c:pt>
                <c:pt idx="23">
                  <c:v>0.12411971830985916</c:v>
                </c:pt>
                <c:pt idx="24">
                  <c:v>0.12411971830985916</c:v>
                </c:pt>
                <c:pt idx="25">
                  <c:v>0.12411971830985916</c:v>
                </c:pt>
                <c:pt idx="26">
                  <c:v>0.12411971830985916</c:v>
                </c:pt>
                <c:pt idx="27">
                  <c:v>0.12411971830985916</c:v>
                </c:pt>
                <c:pt idx="28">
                  <c:v>0.12411971830985916</c:v>
                </c:pt>
                <c:pt idx="29">
                  <c:v>0.12411971830985916</c:v>
                </c:pt>
                <c:pt idx="30">
                  <c:v>0.12411971830985916</c:v>
                </c:pt>
                <c:pt idx="31">
                  <c:v>0.12411971830985916</c:v>
                </c:pt>
                <c:pt idx="32">
                  <c:v>0.12411971830985916</c:v>
                </c:pt>
                <c:pt idx="33">
                  <c:v>0.12411971830985916</c:v>
                </c:pt>
                <c:pt idx="34">
                  <c:v>0.12411971830985916</c:v>
                </c:pt>
                <c:pt idx="35">
                  <c:v>0.12411971830985916</c:v>
                </c:pt>
                <c:pt idx="36">
                  <c:v>0.12411971830985916</c:v>
                </c:pt>
                <c:pt idx="37">
                  <c:v>0.12411971830985916</c:v>
                </c:pt>
                <c:pt idx="38">
                  <c:v>0.12411971830985916</c:v>
                </c:pt>
                <c:pt idx="39">
                  <c:v>0.12411971830985916</c:v>
                </c:pt>
                <c:pt idx="40">
                  <c:v>0.12411971830985916</c:v>
                </c:pt>
                <c:pt idx="41">
                  <c:v>0.12411971830985916</c:v>
                </c:pt>
                <c:pt idx="42">
                  <c:v>0.12411971830985916</c:v>
                </c:pt>
                <c:pt idx="43">
                  <c:v>0.12411971830985916</c:v>
                </c:pt>
                <c:pt idx="44">
                  <c:v>0.12411971830985916</c:v>
                </c:pt>
                <c:pt idx="45">
                  <c:v>0.12411971830985916</c:v>
                </c:pt>
                <c:pt idx="46">
                  <c:v>0.12411971830985916</c:v>
                </c:pt>
                <c:pt idx="47">
                  <c:v>0.12411971830985916</c:v>
                </c:pt>
                <c:pt idx="48">
                  <c:v>0.12411971830985916</c:v>
                </c:pt>
                <c:pt idx="49">
                  <c:v>0.12411971830985916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35-47A4-943F-0B119F36F16B}"/>
            </c:ext>
          </c:extLst>
        </c:ser>
        <c:ser>
          <c:idx val="10"/>
          <c:order val="2"/>
          <c:tx>
            <c:strRef>
              <c:f>'第2題-2'!$L$1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'第2題-2'!$G$2:$G$51</c:f>
              <c:numCache>
                <c:formatCode>General</c:formatCode>
                <c:ptCount val="5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</c:numCache>
            </c:numRef>
          </c:xVal>
          <c:yVal>
            <c:numRef>
              <c:f>'第2題-2'!$L$2:$L$51</c:f>
              <c:numCache>
                <c:formatCode>General</c:formatCode>
                <c:ptCount val="50"/>
                <c:pt idx="0">
                  <c:v>0.33163966946856399</c:v>
                </c:pt>
                <c:pt idx="1">
                  <c:v>0.33163966946856399</c:v>
                </c:pt>
                <c:pt idx="2">
                  <c:v>0.33163966946856399</c:v>
                </c:pt>
                <c:pt idx="3">
                  <c:v>0.33163966946856399</c:v>
                </c:pt>
                <c:pt idx="4">
                  <c:v>0.33163966946856399</c:v>
                </c:pt>
                <c:pt idx="5">
                  <c:v>0.33163966946856399</c:v>
                </c:pt>
                <c:pt idx="6">
                  <c:v>0.33163966946856399</c:v>
                </c:pt>
                <c:pt idx="7">
                  <c:v>0.33163966946856399</c:v>
                </c:pt>
                <c:pt idx="8">
                  <c:v>0.33163966946856399</c:v>
                </c:pt>
                <c:pt idx="9">
                  <c:v>0.33163966946856399</c:v>
                </c:pt>
                <c:pt idx="10">
                  <c:v>0.33163966946856399</c:v>
                </c:pt>
                <c:pt idx="11">
                  <c:v>0.33163966946856399</c:v>
                </c:pt>
                <c:pt idx="12">
                  <c:v>0.33163966946856399</c:v>
                </c:pt>
                <c:pt idx="13">
                  <c:v>0.33163966946856399</c:v>
                </c:pt>
                <c:pt idx="14">
                  <c:v>0.33163966946856399</c:v>
                </c:pt>
                <c:pt idx="15">
                  <c:v>0.33163966946856399</c:v>
                </c:pt>
                <c:pt idx="16">
                  <c:v>0.33163966946856399</c:v>
                </c:pt>
                <c:pt idx="17">
                  <c:v>0.33163966946856399</c:v>
                </c:pt>
                <c:pt idx="18">
                  <c:v>0.33163966946856399</c:v>
                </c:pt>
                <c:pt idx="19">
                  <c:v>0.33163966946856399</c:v>
                </c:pt>
                <c:pt idx="20">
                  <c:v>0.33163966946856399</c:v>
                </c:pt>
                <c:pt idx="21">
                  <c:v>0.33163966946856399</c:v>
                </c:pt>
                <c:pt idx="22">
                  <c:v>0.33163966946856399</c:v>
                </c:pt>
                <c:pt idx="23">
                  <c:v>0.33163966946856399</c:v>
                </c:pt>
                <c:pt idx="24">
                  <c:v>0.33163966946856399</c:v>
                </c:pt>
                <c:pt idx="25">
                  <c:v>0.33163966946856399</c:v>
                </c:pt>
                <c:pt idx="26">
                  <c:v>0.33163966946856399</c:v>
                </c:pt>
                <c:pt idx="27">
                  <c:v>0.33163966946856399</c:v>
                </c:pt>
                <c:pt idx="28">
                  <c:v>0.33163966946856399</c:v>
                </c:pt>
                <c:pt idx="29">
                  <c:v>0.33163966946856399</c:v>
                </c:pt>
                <c:pt idx="30">
                  <c:v>0.33163966946856399</c:v>
                </c:pt>
                <c:pt idx="31">
                  <c:v>0.33163966946856399</c:v>
                </c:pt>
                <c:pt idx="32">
                  <c:v>0.33163966946856399</c:v>
                </c:pt>
                <c:pt idx="33">
                  <c:v>0.33163966946856399</c:v>
                </c:pt>
                <c:pt idx="34">
                  <c:v>0.33163966946856399</c:v>
                </c:pt>
                <c:pt idx="35">
                  <c:v>0.33163966946856399</c:v>
                </c:pt>
                <c:pt idx="36">
                  <c:v>0.33163966946856399</c:v>
                </c:pt>
                <c:pt idx="37">
                  <c:v>0.33163966946856399</c:v>
                </c:pt>
                <c:pt idx="38">
                  <c:v>0.33163966946856399</c:v>
                </c:pt>
                <c:pt idx="39">
                  <c:v>0.33163966946856399</c:v>
                </c:pt>
                <c:pt idx="40">
                  <c:v>0.33163966946856399</c:v>
                </c:pt>
                <c:pt idx="41">
                  <c:v>0.33163966946856399</c:v>
                </c:pt>
                <c:pt idx="42">
                  <c:v>0.33163966946856399</c:v>
                </c:pt>
                <c:pt idx="43">
                  <c:v>0.33163966946856399</c:v>
                </c:pt>
                <c:pt idx="44">
                  <c:v>0.33163966946856399</c:v>
                </c:pt>
                <c:pt idx="45">
                  <c:v>0.33163966946856399</c:v>
                </c:pt>
                <c:pt idx="46">
                  <c:v>0.33163966946856399</c:v>
                </c:pt>
                <c:pt idx="47">
                  <c:v>0.33163966946856399</c:v>
                </c:pt>
                <c:pt idx="48">
                  <c:v>0.33163966946856399</c:v>
                </c:pt>
                <c:pt idx="49">
                  <c:v>0.33163966946856399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35-47A4-943F-0B119F36F16B}"/>
            </c:ext>
          </c:extLst>
        </c:ser>
        <c:ser>
          <c:idx val="11"/>
          <c:order val="3"/>
          <c:tx>
            <c:strRef>
              <c:f>'第2題-2'!$M$1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'第2題-2'!$G$2:$G$51</c:f>
              <c:numCache>
                <c:formatCode>General</c:formatCode>
                <c:ptCount val="5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</c:numCache>
            </c:numRef>
          </c:xVal>
          <c:yVal>
            <c:numRef>
              <c:f>'第2題-2'!$M$2:$M$51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35-47A4-943F-0B119F36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264"/>
        <c:axId val="41585680"/>
      </c:scatterChart>
      <c:valAx>
        <c:axId val="41585264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85680"/>
        <c:crosses val="autoZero"/>
        <c:crossBetween val="midCat"/>
      </c:valAx>
      <c:valAx>
        <c:axId val="415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fraction</a:t>
                </a:r>
                <a:r>
                  <a:rPr lang="en-US" altLang="zh-TW" baseline="0"/>
                  <a:t> of</a:t>
                </a:r>
                <a:r>
                  <a:rPr lang="en-US" altLang="zh-TW"/>
                  <a:t> defective item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8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'第3題-1'!$U$2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'第3題-1'!$S$3:$S$42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'第3題-1'!$U$3:$U$42</c:f>
              <c:numCache>
                <c:formatCode>General</c:formatCode>
                <c:ptCount val="40"/>
                <c:pt idx="0">
                  <c:v>348.49444444444447</c:v>
                </c:pt>
                <c:pt idx="1">
                  <c:v>348.49444444444447</c:v>
                </c:pt>
                <c:pt idx="2">
                  <c:v>348.49444444444447</c:v>
                </c:pt>
                <c:pt idx="3">
                  <c:v>348.49444444444447</c:v>
                </c:pt>
                <c:pt idx="4">
                  <c:v>348.49444444444447</c:v>
                </c:pt>
                <c:pt idx="5">
                  <c:v>348.49444444444447</c:v>
                </c:pt>
                <c:pt idx="6">
                  <c:v>348.49444444444447</c:v>
                </c:pt>
                <c:pt idx="7">
                  <c:v>348.49444444444447</c:v>
                </c:pt>
                <c:pt idx="8">
                  <c:v>348.49444444444447</c:v>
                </c:pt>
                <c:pt idx="9">
                  <c:v>348.49444444444447</c:v>
                </c:pt>
                <c:pt idx="10">
                  <c:v>348.49444444444447</c:v>
                </c:pt>
                <c:pt idx="11">
                  <c:v>348.49444444444447</c:v>
                </c:pt>
                <c:pt idx="12">
                  <c:v>348.49444444444447</c:v>
                </c:pt>
                <c:pt idx="13">
                  <c:v>348.49444444444447</c:v>
                </c:pt>
                <c:pt idx="14">
                  <c:v>348.49444444444447</c:v>
                </c:pt>
                <c:pt idx="15">
                  <c:v>348.49444444444447</c:v>
                </c:pt>
                <c:pt idx="16">
                  <c:v>348.49444444444447</c:v>
                </c:pt>
                <c:pt idx="17">
                  <c:v>348.49444444444447</c:v>
                </c:pt>
                <c:pt idx="18">
                  <c:v>348.49444444444447</c:v>
                </c:pt>
                <c:pt idx="19">
                  <c:v>348.49444444444447</c:v>
                </c:pt>
                <c:pt idx="20">
                  <c:v>348.49444444444447</c:v>
                </c:pt>
                <c:pt idx="21">
                  <c:v>348.49444444444447</c:v>
                </c:pt>
                <c:pt idx="22">
                  <c:v>348.49444444444447</c:v>
                </c:pt>
                <c:pt idx="23">
                  <c:v>348.49444444444447</c:v>
                </c:pt>
                <c:pt idx="24">
                  <c:v>348.49444444444447</c:v>
                </c:pt>
                <c:pt idx="25">
                  <c:v>348.49444444444447</c:v>
                </c:pt>
                <c:pt idx="26">
                  <c:v>348.49444444444447</c:v>
                </c:pt>
                <c:pt idx="27">
                  <c:v>348.49444444444447</c:v>
                </c:pt>
                <c:pt idx="28">
                  <c:v>348.49444444444447</c:v>
                </c:pt>
                <c:pt idx="29">
                  <c:v>348.49444444444447</c:v>
                </c:pt>
                <c:pt idx="30">
                  <c:v>348.49444444444447</c:v>
                </c:pt>
                <c:pt idx="31">
                  <c:v>348.49444444444447</c:v>
                </c:pt>
                <c:pt idx="32">
                  <c:v>348.49444444444447</c:v>
                </c:pt>
                <c:pt idx="33">
                  <c:v>348.49444444444447</c:v>
                </c:pt>
                <c:pt idx="34">
                  <c:v>348.49444444444447</c:v>
                </c:pt>
                <c:pt idx="35">
                  <c:v>348.49444444444447</c:v>
                </c:pt>
                <c:pt idx="36">
                  <c:v>348.49444444444447</c:v>
                </c:pt>
                <c:pt idx="37">
                  <c:v>348.49444444444447</c:v>
                </c:pt>
                <c:pt idx="38">
                  <c:v>348.49444444444447</c:v>
                </c:pt>
                <c:pt idx="39">
                  <c:v>348.49444444444447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1-4334-AC8D-2CFB6FB698B7}"/>
            </c:ext>
          </c:extLst>
        </c:ser>
        <c:ser>
          <c:idx val="1"/>
          <c:order val="1"/>
          <c:tx>
            <c:strRef>
              <c:f>'第3題-1'!$V$2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'第3題-1'!$S$3:$S$42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'第3題-1'!$V$3:$V$42</c:f>
              <c:numCache>
                <c:formatCode>General</c:formatCode>
                <c:ptCount val="40"/>
                <c:pt idx="0">
                  <c:v>361.03567191083056</c:v>
                </c:pt>
                <c:pt idx="1">
                  <c:v>361.03567191083056</c:v>
                </c:pt>
                <c:pt idx="2">
                  <c:v>361.03567191083056</c:v>
                </c:pt>
                <c:pt idx="3">
                  <c:v>361.03567191083056</c:v>
                </c:pt>
                <c:pt idx="4">
                  <c:v>361.03567191083056</c:v>
                </c:pt>
                <c:pt idx="5">
                  <c:v>361.03567191083056</c:v>
                </c:pt>
                <c:pt idx="6">
                  <c:v>361.03567191083056</c:v>
                </c:pt>
                <c:pt idx="7">
                  <c:v>361.03567191083056</c:v>
                </c:pt>
                <c:pt idx="8">
                  <c:v>361.03567191083056</c:v>
                </c:pt>
                <c:pt idx="9">
                  <c:v>361.03567191083056</c:v>
                </c:pt>
                <c:pt idx="10">
                  <c:v>361.03567191083056</c:v>
                </c:pt>
                <c:pt idx="11">
                  <c:v>361.03567191083056</c:v>
                </c:pt>
                <c:pt idx="12">
                  <c:v>361.03567191083056</c:v>
                </c:pt>
                <c:pt idx="13">
                  <c:v>361.03567191083056</c:v>
                </c:pt>
                <c:pt idx="14">
                  <c:v>361.03567191083056</c:v>
                </c:pt>
                <c:pt idx="15">
                  <c:v>361.03567191083056</c:v>
                </c:pt>
                <c:pt idx="16">
                  <c:v>361.03567191083056</c:v>
                </c:pt>
                <c:pt idx="17">
                  <c:v>361.03567191083056</c:v>
                </c:pt>
                <c:pt idx="18">
                  <c:v>361.03567191083056</c:v>
                </c:pt>
                <c:pt idx="19">
                  <c:v>361.03567191083056</c:v>
                </c:pt>
                <c:pt idx="20">
                  <c:v>361.03567191083056</c:v>
                </c:pt>
                <c:pt idx="21">
                  <c:v>361.03567191083056</c:v>
                </c:pt>
                <c:pt idx="22">
                  <c:v>361.03567191083056</c:v>
                </c:pt>
                <c:pt idx="23">
                  <c:v>361.03567191083056</c:v>
                </c:pt>
                <c:pt idx="24">
                  <c:v>361.03567191083056</c:v>
                </c:pt>
                <c:pt idx="25">
                  <c:v>361.03567191083056</c:v>
                </c:pt>
                <c:pt idx="26">
                  <c:v>361.03567191083056</c:v>
                </c:pt>
                <c:pt idx="27">
                  <c:v>361.03567191083056</c:v>
                </c:pt>
                <c:pt idx="28">
                  <c:v>361.03567191083056</c:v>
                </c:pt>
                <c:pt idx="29">
                  <c:v>361.03567191083056</c:v>
                </c:pt>
                <c:pt idx="30">
                  <c:v>361.03567191083056</c:v>
                </c:pt>
                <c:pt idx="31">
                  <c:v>361.03567191083056</c:v>
                </c:pt>
                <c:pt idx="32">
                  <c:v>361.03567191083056</c:v>
                </c:pt>
                <c:pt idx="33">
                  <c:v>361.03567191083056</c:v>
                </c:pt>
                <c:pt idx="34">
                  <c:v>361.03567191083056</c:v>
                </c:pt>
                <c:pt idx="35">
                  <c:v>361.03567191083056</c:v>
                </c:pt>
                <c:pt idx="36">
                  <c:v>361.03567191083056</c:v>
                </c:pt>
                <c:pt idx="37">
                  <c:v>361.03567191083056</c:v>
                </c:pt>
                <c:pt idx="38">
                  <c:v>361.03567191083056</c:v>
                </c:pt>
                <c:pt idx="39">
                  <c:v>361.03567191083056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41-4334-AC8D-2CFB6FB698B7}"/>
            </c:ext>
          </c:extLst>
        </c:ser>
        <c:ser>
          <c:idx val="2"/>
          <c:order val="2"/>
          <c:tx>
            <c:strRef>
              <c:f>'第3題-1'!$W$2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'第3題-1'!$S$3:$S$42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'第3題-1'!$W$3:$W$42</c:f>
              <c:numCache>
                <c:formatCode>General</c:formatCode>
                <c:ptCount val="40"/>
                <c:pt idx="0">
                  <c:v>335.95321697805838</c:v>
                </c:pt>
                <c:pt idx="1">
                  <c:v>335.95321697805838</c:v>
                </c:pt>
                <c:pt idx="2">
                  <c:v>335.95321697805838</c:v>
                </c:pt>
                <c:pt idx="3">
                  <c:v>335.95321697805838</c:v>
                </c:pt>
                <c:pt idx="4">
                  <c:v>335.95321697805838</c:v>
                </c:pt>
                <c:pt idx="5">
                  <c:v>335.95321697805838</c:v>
                </c:pt>
                <c:pt idx="6">
                  <c:v>335.95321697805838</c:v>
                </c:pt>
                <c:pt idx="7">
                  <c:v>335.95321697805838</c:v>
                </c:pt>
                <c:pt idx="8">
                  <c:v>335.95321697805838</c:v>
                </c:pt>
                <c:pt idx="9">
                  <c:v>335.95321697805838</c:v>
                </c:pt>
                <c:pt idx="10">
                  <c:v>335.95321697805838</c:v>
                </c:pt>
                <c:pt idx="11">
                  <c:v>335.95321697805838</c:v>
                </c:pt>
                <c:pt idx="12">
                  <c:v>335.95321697805838</c:v>
                </c:pt>
                <c:pt idx="13">
                  <c:v>335.95321697805838</c:v>
                </c:pt>
                <c:pt idx="14">
                  <c:v>335.95321697805838</c:v>
                </c:pt>
                <c:pt idx="15">
                  <c:v>335.95321697805838</c:v>
                </c:pt>
                <c:pt idx="16">
                  <c:v>335.95321697805838</c:v>
                </c:pt>
                <c:pt idx="17">
                  <c:v>335.95321697805838</c:v>
                </c:pt>
                <c:pt idx="18">
                  <c:v>335.95321697805838</c:v>
                </c:pt>
                <c:pt idx="19">
                  <c:v>335.95321697805838</c:v>
                </c:pt>
                <c:pt idx="20">
                  <c:v>335.95321697805838</c:v>
                </c:pt>
                <c:pt idx="21">
                  <c:v>335.95321697805838</c:v>
                </c:pt>
                <c:pt idx="22">
                  <c:v>335.95321697805838</c:v>
                </c:pt>
                <c:pt idx="23">
                  <c:v>335.95321697805838</c:v>
                </c:pt>
                <c:pt idx="24">
                  <c:v>335.95321697805838</c:v>
                </c:pt>
                <c:pt idx="25">
                  <c:v>335.95321697805838</c:v>
                </c:pt>
                <c:pt idx="26">
                  <c:v>335.95321697805838</c:v>
                </c:pt>
                <c:pt idx="27">
                  <c:v>335.95321697805838</c:v>
                </c:pt>
                <c:pt idx="28">
                  <c:v>335.95321697805838</c:v>
                </c:pt>
                <c:pt idx="29">
                  <c:v>335.95321697805838</c:v>
                </c:pt>
                <c:pt idx="30">
                  <c:v>335.95321697805838</c:v>
                </c:pt>
                <c:pt idx="31">
                  <c:v>335.95321697805838</c:v>
                </c:pt>
                <c:pt idx="32">
                  <c:v>335.95321697805838</c:v>
                </c:pt>
                <c:pt idx="33">
                  <c:v>335.95321697805838</c:v>
                </c:pt>
                <c:pt idx="34">
                  <c:v>335.95321697805838</c:v>
                </c:pt>
                <c:pt idx="35">
                  <c:v>335.95321697805838</c:v>
                </c:pt>
                <c:pt idx="36">
                  <c:v>335.95321697805838</c:v>
                </c:pt>
                <c:pt idx="37">
                  <c:v>335.95321697805838</c:v>
                </c:pt>
                <c:pt idx="38">
                  <c:v>335.95321697805838</c:v>
                </c:pt>
                <c:pt idx="39">
                  <c:v>335.95321697805838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41-4334-AC8D-2CFB6FB698B7}"/>
            </c:ext>
          </c:extLst>
        </c:ser>
        <c:ser>
          <c:idx val="3"/>
          <c:order val="3"/>
          <c:tx>
            <c:strRef>
              <c:f>'第3題-1'!$T$2</c:f>
              <c:strCache>
                <c:ptCount val="1"/>
                <c:pt idx="0">
                  <c:v>X_bar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'第3題-1'!$S$3:$S$42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'第3題-1'!$T$3:$T$42</c:f>
              <c:numCache>
                <c:formatCode>General</c:formatCode>
                <c:ptCount val="40"/>
                <c:pt idx="0">
                  <c:v>349</c:v>
                </c:pt>
                <c:pt idx="1">
                  <c:v>349.5</c:v>
                </c:pt>
                <c:pt idx="2">
                  <c:v>343.25</c:v>
                </c:pt>
                <c:pt idx="3">
                  <c:v>343.5</c:v>
                </c:pt>
                <c:pt idx="4">
                  <c:v>349</c:v>
                </c:pt>
                <c:pt idx="5">
                  <c:v>349.25</c:v>
                </c:pt>
                <c:pt idx="6">
                  <c:v>354.75</c:v>
                </c:pt>
                <c:pt idx="7">
                  <c:v>349</c:v>
                </c:pt>
                <c:pt idx="8">
                  <c:v>350.25</c:v>
                </c:pt>
                <c:pt idx="9">
                  <c:v>349.75</c:v>
                </c:pt>
                <c:pt idx="10">
                  <c:v>350.25</c:v>
                </c:pt>
                <c:pt idx="11">
                  <c:v>350</c:v>
                </c:pt>
                <c:pt idx="12">
                  <c:v>347.5</c:v>
                </c:pt>
                <c:pt idx="13">
                  <c:v>347.75</c:v>
                </c:pt>
                <c:pt idx="14">
                  <c:v>351</c:v>
                </c:pt>
                <c:pt idx="15">
                  <c:v>349.75</c:v>
                </c:pt>
                <c:pt idx="16">
                  <c:v>349.75</c:v>
                </c:pt>
                <c:pt idx="17">
                  <c:v>346.5</c:v>
                </c:pt>
                <c:pt idx="18">
                  <c:v>348.5</c:v>
                </c:pt>
                <c:pt idx="19">
                  <c:v>350.5</c:v>
                </c:pt>
                <c:pt idx="20">
                  <c:v>347.75</c:v>
                </c:pt>
                <c:pt idx="21">
                  <c:v>348.25</c:v>
                </c:pt>
                <c:pt idx="22">
                  <c:v>347.25</c:v>
                </c:pt>
                <c:pt idx="23">
                  <c:v>346.75</c:v>
                </c:pt>
                <c:pt idx="24">
                  <c:v>347</c:v>
                </c:pt>
                <c:pt idx="25">
                  <c:v>348.75</c:v>
                </c:pt>
                <c:pt idx="26">
                  <c:v>338.5</c:v>
                </c:pt>
                <c:pt idx="27">
                  <c:v>347.75</c:v>
                </c:pt>
                <c:pt idx="28">
                  <c:v>347.5</c:v>
                </c:pt>
                <c:pt idx="29">
                  <c:v>346</c:v>
                </c:pt>
                <c:pt idx="30">
                  <c:v>347.5</c:v>
                </c:pt>
                <c:pt idx="31">
                  <c:v>346.5</c:v>
                </c:pt>
                <c:pt idx="32">
                  <c:v>349</c:v>
                </c:pt>
                <c:pt idx="33">
                  <c:v>349.75</c:v>
                </c:pt>
                <c:pt idx="34">
                  <c:v>349.5</c:v>
                </c:pt>
                <c:pt idx="35">
                  <c:v>348</c:v>
                </c:pt>
                <c:pt idx="36">
                  <c:v>349</c:v>
                </c:pt>
                <c:pt idx="37">
                  <c:v>346.5</c:v>
                </c:pt>
                <c:pt idx="38">
                  <c:v>350.25</c:v>
                </c:pt>
                <c:pt idx="39">
                  <c:v>348.75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41-4334-AC8D-2CFB6FB6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24447"/>
        <c:axId val="2097814047"/>
      </c:scatterChart>
      <c:valAx>
        <c:axId val="20978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7814047"/>
        <c:crosses val="autoZero"/>
        <c:crossBetween val="midCat"/>
      </c:valAx>
      <c:valAx>
        <c:axId val="20978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78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R-chart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'第3題-1'!$AH$2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'第3題-1'!$S$3:$S$42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'第3題-1'!$AH$3:$AH$42</c:f>
              <c:numCache>
                <c:formatCode>General</c:formatCode>
                <c:ptCount val="4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11</c:v>
                </c:pt>
                <c:pt idx="11">
                  <c:v>10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2-4DA8-BC50-EAB9DE362923}"/>
            </c:ext>
          </c:extLst>
        </c:ser>
        <c:ser>
          <c:idx val="1"/>
          <c:order val="1"/>
          <c:tx>
            <c:strRef>
              <c:f>'第3題-1'!$AI$2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'第3題-1'!$S$3:$S$42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'第3題-1'!$AI$3:$AI$42</c:f>
              <c:numCache>
                <c:formatCode>General</c:formatCode>
                <c:ptCount val="40"/>
                <c:pt idx="0">
                  <c:v>3.1111111111111112</c:v>
                </c:pt>
                <c:pt idx="1">
                  <c:v>3.1111111111111112</c:v>
                </c:pt>
                <c:pt idx="2">
                  <c:v>3.1111111111111112</c:v>
                </c:pt>
                <c:pt idx="3">
                  <c:v>3.1111111111111112</c:v>
                </c:pt>
                <c:pt idx="4">
                  <c:v>3.1111111111111112</c:v>
                </c:pt>
                <c:pt idx="5">
                  <c:v>3.1111111111111112</c:v>
                </c:pt>
                <c:pt idx="6">
                  <c:v>3.1111111111111112</c:v>
                </c:pt>
                <c:pt idx="7">
                  <c:v>3.1111111111111112</c:v>
                </c:pt>
                <c:pt idx="8">
                  <c:v>3.1111111111111112</c:v>
                </c:pt>
                <c:pt idx="9">
                  <c:v>3.1111111111111112</c:v>
                </c:pt>
                <c:pt idx="10">
                  <c:v>3.1111111111111112</c:v>
                </c:pt>
                <c:pt idx="11">
                  <c:v>3.1111111111111112</c:v>
                </c:pt>
                <c:pt idx="12">
                  <c:v>3.1111111111111112</c:v>
                </c:pt>
                <c:pt idx="13">
                  <c:v>3.1111111111111112</c:v>
                </c:pt>
                <c:pt idx="14">
                  <c:v>3.1111111111111112</c:v>
                </c:pt>
                <c:pt idx="15">
                  <c:v>3.1111111111111112</c:v>
                </c:pt>
                <c:pt idx="16">
                  <c:v>3.1111111111111112</c:v>
                </c:pt>
                <c:pt idx="17">
                  <c:v>3.1111111111111112</c:v>
                </c:pt>
                <c:pt idx="18">
                  <c:v>3.1111111111111112</c:v>
                </c:pt>
                <c:pt idx="19">
                  <c:v>3.1111111111111112</c:v>
                </c:pt>
                <c:pt idx="20">
                  <c:v>3.1111111111111112</c:v>
                </c:pt>
                <c:pt idx="21">
                  <c:v>3.1111111111111112</c:v>
                </c:pt>
                <c:pt idx="22">
                  <c:v>3.1111111111111112</c:v>
                </c:pt>
                <c:pt idx="23">
                  <c:v>3.1111111111111112</c:v>
                </c:pt>
                <c:pt idx="24">
                  <c:v>3.1111111111111112</c:v>
                </c:pt>
                <c:pt idx="25">
                  <c:v>3.1111111111111112</c:v>
                </c:pt>
                <c:pt idx="26">
                  <c:v>3.1111111111111112</c:v>
                </c:pt>
                <c:pt idx="27">
                  <c:v>3.1111111111111112</c:v>
                </c:pt>
                <c:pt idx="28">
                  <c:v>3.1111111111111112</c:v>
                </c:pt>
                <c:pt idx="29">
                  <c:v>3.1111111111111112</c:v>
                </c:pt>
                <c:pt idx="30">
                  <c:v>3.1111111111111112</c:v>
                </c:pt>
                <c:pt idx="31">
                  <c:v>3.1111111111111112</c:v>
                </c:pt>
                <c:pt idx="32">
                  <c:v>3.1111111111111112</c:v>
                </c:pt>
                <c:pt idx="33">
                  <c:v>3.1111111111111112</c:v>
                </c:pt>
                <c:pt idx="34">
                  <c:v>3.1111111111111112</c:v>
                </c:pt>
                <c:pt idx="35">
                  <c:v>3.1111111111111112</c:v>
                </c:pt>
                <c:pt idx="36">
                  <c:v>3.1111111111111112</c:v>
                </c:pt>
                <c:pt idx="37">
                  <c:v>3.1111111111111112</c:v>
                </c:pt>
                <c:pt idx="38">
                  <c:v>3.1111111111111112</c:v>
                </c:pt>
                <c:pt idx="39">
                  <c:v>3.1111111111111112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2-4DA8-BC50-EAB9DE362923}"/>
            </c:ext>
          </c:extLst>
        </c:ser>
        <c:ser>
          <c:idx val="2"/>
          <c:order val="2"/>
          <c:tx>
            <c:strRef>
              <c:f>'第3題-1'!$AJ$2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'第3題-1'!$S$3:$S$42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'第3題-1'!$AJ$3:$AJ$42</c:f>
              <c:numCache>
                <c:formatCode>General</c:formatCode>
                <c:ptCount val="40"/>
                <c:pt idx="0">
                  <c:v>7.116788899632617</c:v>
                </c:pt>
                <c:pt idx="1">
                  <c:v>7.116788899632617</c:v>
                </c:pt>
                <c:pt idx="2">
                  <c:v>7.116788899632617</c:v>
                </c:pt>
                <c:pt idx="3">
                  <c:v>7.116788899632617</c:v>
                </c:pt>
                <c:pt idx="4">
                  <c:v>7.116788899632617</c:v>
                </c:pt>
                <c:pt idx="5">
                  <c:v>7.116788899632617</c:v>
                </c:pt>
                <c:pt idx="6">
                  <c:v>7.116788899632617</c:v>
                </c:pt>
                <c:pt idx="7">
                  <c:v>7.116788899632617</c:v>
                </c:pt>
                <c:pt idx="8">
                  <c:v>7.116788899632617</c:v>
                </c:pt>
                <c:pt idx="9">
                  <c:v>7.116788899632617</c:v>
                </c:pt>
                <c:pt idx="10">
                  <c:v>7.116788899632617</c:v>
                </c:pt>
                <c:pt idx="11">
                  <c:v>7.116788899632617</c:v>
                </c:pt>
                <c:pt idx="12">
                  <c:v>7.116788899632617</c:v>
                </c:pt>
                <c:pt idx="13">
                  <c:v>7.116788899632617</c:v>
                </c:pt>
                <c:pt idx="14">
                  <c:v>7.116788899632617</c:v>
                </c:pt>
                <c:pt idx="15">
                  <c:v>7.116788899632617</c:v>
                </c:pt>
                <c:pt idx="16">
                  <c:v>7.116788899632617</c:v>
                </c:pt>
                <c:pt idx="17">
                  <c:v>7.116788899632617</c:v>
                </c:pt>
                <c:pt idx="18">
                  <c:v>7.116788899632617</c:v>
                </c:pt>
                <c:pt idx="19">
                  <c:v>7.116788899632617</c:v>
                </c:pt>
                <c:pt idx="20">
                  <c:v>7.116788899632617</c:v>
                </c:pt>
                <c:pt idx="21">
                  <c:v>7.116788899632617</c:v>
                </c:pt>
                <c:pt idx="22">
                  <c:v>7.116788899632617</c:v>
                </c:pt>
                <c:pt idx="23">
                  <c:v>7.116788899632617</c:v>
                </c:pt>
                <c:pt idx="24">
                  <c:v>7.116788899632617</c:v>
                </c:pt>
                <c:pt idx="25">
                  <c:v>7.116788899632617</c:v>
                </c:pt>
                <c:pt idx="26">
                  <c:v>7.116788899632617</c:v>
                </c:pt>
                <c:pt idx="27">
                  <c:v>7.116788899632617</c:v>
                </c:pt>
                <c:pt idx="28">
                  <c:v>7.116788899632617</c:v>
                </c:pt>
                <c:pt idx="29">
                  <c:v>7.116788899632617</c:v>
                </c:pt>
                <c:pt idx="30">
                  <c:v>7.116788899632617</c:v>
                </c:pt>
                <c:pt idx="31">
                  <c:v>7.116788899632617</c:v>
                </c:pt>
                <c:pt idx="32">
                  <c:v>7.116788899632617</c:v>
                </c:pt>
                <c:pt idx="33">
                  <c:v>7.116788899632617</c:v>
                </c:pt>
                <c:pt idx="34">
                  <c:v>7.116788899632617</c:v>
                </c:pt>
                <c:pt idx="35">
                  <c:v>7.116788899632617</c:v>
                </c:pt>
                <c:pt idx="36">
                  <c:v>7.116788899632617</c:v>
                </c:pt>
                <c:pt idx="37">
                  <c:v>7.116788899632617</c:v>
                </c:pt>
                <c:pt idx="38">
                  <c:v>7.116788899632617</c:v>
                </c:pt>
                <c:pt idx="39">
                  <c:v>7.116788899632617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32-4DA8-BC50-EAB9DE362923}"/>
            </c:ext>
          </c:extLst>
        </c:ser>
        <c:ser>
          <c:idx val="3"/>
          <c:order val="3"/>
          <c:tx>
            <c:strRef>
              <c:f>'第3題-1'!$AK$2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'第3題-1'!$S$3:$S$42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'第3題-1'!$AK$3:$AK$42</c:f>
              <c:numCache>
                <c:formatCode>General</c:formatCode>
                <c:ptCount val="40"/>
                <c:pt idx="0">
                  <c:v>-0.89456667741039508</c:v>
                </c:pt>
                <c:pt idx="1">
                  <c:v>-0.89456667741039508</c:v>
                </c:pt>
                <c:pt idx="2">
                  <c:v>-0.89456667741039508</c:v>
                </c:pt>
                <c:pt idx="3">
                  <c:v>-0.89456667741039508</c:v>
                </c:pt>
                <c:pt idx="4">
                  <c:v>-0.89456667741039508</c:v>
                </c:pt>
                <c:pt idx="5">
                  <c:v>-0.89456667741039508</c:v>
                </c:pt>
                <c:pt idx="6">
                  <c:v>-0.89456667741039508</c:v>
                </c:pt>
                <c:pt idx="7">
                  <c:v>-0.89456667741039508</c:v>
                </c:pt>
                <c:pt idx="8">
                  <c:v>-0.89456667741039508</c:v>
                </c:pt>
                <c:pt idx="9">
                  <c:v>-0.89456667741039508</c:v>
                </c:pt>
                <c:pt idx="10">
                  <c:v>-0.89456667741039508</c:v>
                </c:pt>
                <c:pt idx="11">
                  <c:v>-0.89456667741039508</c:v>
                </c:pt>
                <c:pt idx="12">
                  <c:v>-0.89456667741039508</c:v>
                </c:pt>
                <c:pt idx="13">
                  <c:v>-0.89456667741039508</c:v>
                </c:pt>
                <c:pt idx="14">
                  <c:v>-0.89456667741039508</c:v>
                </c:pt>
                <c:pt idx="15">
                  <c:v>-0.89456667741039508</c:v>
                </c:pt>
                <c:pt idx="16">
                  <c:v>-0.89456667741039508</c:v>
                </c:pt>
                <c:pt idx="17">
                  <c:v>-0.89456667741039508</c:v>
                </c:pt>
                <c:pt idx="18">
                  <c:v>-0.89456667741039508</c:v>
                </c:pt>
                <c:pt idx="19">
                  <c:v>-0.89456667741039508</c:v>
                </c:pt>
                <c:pt idx="20">
                  <c:v>-0.89456667741039508</c:v>
                </c:pt>
                <c:pt idx="21">
                  <c:v>-0.89456667741039508</c:v>
                </c:pt>
                <c:pt idx="22">
                  <c:v>-0.89456667741039508</c:v>
                </c:pt>
                <c:pt idx="23">
                  <c:v>-0.89456667741039508</c:v>
                </c:pt>
                <c:pt idx="24">
                  <c:v>-0.89456667741039508</c:v>
                </c:pt>
                <c:pt idx="25">
                  <c:v>-0.89456667741039508</c:v>
                </c:pt>
                <c:pt idx="26">
                  <c:v>-0.89456667741039508</c:v>
                </c:pt>
                <c:pt idx="27">
                  <c:v>-0.89456667741039508</c:v>
                </c:pt>
                <c:pt idx="28">
                  <c:v>-0.89456667741039508</c:v>
                </c:pt>
                <c:pt idx="29">
                  <c:v>-0.89456667741039508</c:v>
                </c:pt>
                <c:pt idx="30">
                  <c:v>-0.89456667741039508</c:v>
                </c:pt>
                <c:pt idx="31">
                  <c:v>-0.89456667741039508</c:v>
                </c:pt>
                <c:pt idx="32">
                  <c:v>-0.89456667741039508</c:v>
                </c:pt>
                <c:pt idx="33">
                  <c:v>-0.89456667741039508</c:v>
                </c:pt>
                <c:pt idx="34">
                  <c:v>-0.89456667741039508</c:v>
                </c:pt>
                <c:pt idx="35">
                  <c:v>-0.89456667741039508</c:v>
                </c:pt>
                <c:pt idx="36">
                  <c:v>-0.89456667741039508</c:v>
                </c:pt>
                <c:pt idx="37">
                  <c:v>-0.89456667741039508</c:v>
                </c:pt>
                <c:pt idx="38">
                  <c:v>-0.89456667741039508</c:v>
                </c:pt>
                <c:pt idx="39">
                  <c:v>-0.89456667741039508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32-4DA8-BC50-EAB9DE362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20943"/>
        <c:axId val="383021359"/>
      </c:scatterChart>
      <c:valAx>
        <c:axId val="38302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3021359"/>
        <c:crosses val="autoZero"/>
        <c:crossBetween val="midCat"/>
      </c:valAx>
      <c:valAx>
        <c:axId val="3830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302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'第3題-2'!$N$1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'第3題-2'!$I$2:$I$26</c:f>
              <c:numCache>
                <c:formatCode>General</c:formatCode>
                <c:ptCount val="25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</c:numCache>
            </c:numRef>
          </c:xVal>
          <c:yVal>
            <c:numRef>
              <c:f>'第3題-2'!$N$2:$N$26</c:f>
              <c:numCache>
                <c:formatCode>General</c:formatCode>
                <c:ptCount val="25"/>
                <c:pt idx="0">
                  <c:v>348.63333333333333</c:v>
                </c:pt>
                <c:pt idx="1">
                  <c:v>348.63333333333333</c:v>
                </c:pt>
                <c:pt idx="2">
                  <c:v>348.63333333333333</c:v>
                </c:pt>
                <c:pt idx="3">
                  <c:v>348.63333333333333</c:v>
                </c:pt>
                <c:pt idx="4">
                  <c:v>348.63333333333333</c:v>
                </c:pt>
                <c:pt idx="5">
                  <c:v>348.63333333333333</c:v>
                </c:pt>
                <c:pt idx="6">
                  <c:v>348.63333333333333</c:v>
                </c:pt>
                <c:pt idx="7">
                  <c:v>348.63333333333333</c:v>
                </c:pt>
                <c:pt idx="8">
                  <c:v>348.63333333333333</c:v>
                </c:pt>
                <c:pt idx="9">
                  <c:v>348.63333333333333</c:v>
                </c:pt>
                <c:pt idx="10">
                  <c:v>348.63333333333333</c:v>
                </c:pt>
                <c:pt idx="11">
                  <c:v>348.63333333333333</c:v>
                </c:pt>
                <c:pt idx="12">
                  <c:v>348.63333333333333</c:v>
                </c:pt>
                <c:pt idx="13">
                  <c:v>348.63333333333333</c:v>
                </c:pt>
                <c:pt idx="14">
                  <c:v>348.63333333333333</c:v>
                </c:pt>
                <c:pt idx="15">
                  <c:v>348.63333333333333</c:v>
                </c:pt>
                <c:pt idx="16">
                  <c:v>348.63333333333333</c:v>
                </c:pt>
                <c:pt idx="17">
                  <c:v>348.63333333333333</c:v>
                </c:pt>
                <c:pt idx="18">
                  <c:v>348.63333333333333</c:v>
                </c:pt>
                <c:pt idx="19">
                  <c:v>348.63333333333333</c:v>
                </c:pt>
                <c:pt idx="20">
                  <c:v>348.63333333333333</c:v>
                </c:pt>
                <c:pt idx="21">
                  <c:v>348.63333333333333</c:v>
                </c:pt>
                <c:pt idx="22">
                  <c:v>348.63333333333333</c:v>
                </c:pt>
                <c:pt idx="23">
                  <c:v>348.63333333333333</c:v>
                </c:pt>
                <c:pt idx="24">
                  <c:v>348.63333333333333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6-42A5-B621-4A82BE358BAB}"/>
            </c:ext>
          </c:extLst>
        </c:ser>
        <c:ser>
          <c:idx val="1"/>
          <c:order val="1"/>
          <c:tx>
            <c:strRef>
              <c:f>'第3題-2'!$O$1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'第3題-2'!$I$2:$I$26</c:f>
              <c:numCache>
                <c:formatCode>General</c:formatCode>
                <c:ptCount val="25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</c:numCache>
            </c:numRef>
          </c:xVal>
          <c:yVal>
            <c:numRef>
              <c:f>'第3題-2'!$O$2:$O$26</c:f>
              <c:numCache>
                <c:formatCode>General</c:formatCode>
                <c:ptCount val="25"/>
                <c:pt idx="0">
                  <c:v>363.90788289810871</c:v>
                </c:pt>
                <c:pt idx="1">
                  <c:v>363.90788289810871</c:v>
                </c:pt>
                <c:pt idx="2">
                  <c:v>363.90788289810871</c:v>
                </c:pt>
                <c:pt idx="3">
                  <c:v>363.90788289810871</c:v>
                </c:pt>
                <c:pt idx="4">
                  <c:v>363.90788289810871</c:v>
                </c:pt>
                <c:pt idx="5">
                  <c:v>363.90788289810871</c:v>
                </c:pt>
                <c:pt idx="6">
                  <c:v>363.90788289810871</c:v>
                </c:pt>
                <c:pt idx="7">
                  <c:v>363.90788289810871</c:v>
                </c:pt>
                <c:pt idx="8">
                  <c:v>363.90788289810871</c:v>
                </c:pt>
                <c:pt idx="9">
                  <c:v>363.90788289810871</c:v>
                </c:pt>
                <c:pt idx="10">
                  <c:v>363.90788289810871</c:v>
                </c:pt>
                <c:pt idx="11">
                  <c:v>363.90788289810871</c:v>
                </c:pt>
                <c:pt idx="12">
                  <c:v>363.90788289810871</c:v>
                </c:pt>
                <c:pt idx="13">
                  <c:v>363.90788289810871</c:v>
                </c:pt>
                <c:pt idx="14">
                  <c:v>363.90788289810871</c:v>
                </c:pt>
                <c:pt idx="15">
                  <c:v>363.90788289810871</c:v>
                </c:pt>
                <c:pt idx="16">
                  <c:v>363.90788289810871</c:v>
                </c:pt>
                <c:pt idx="17">
                  <c:v>363.90788289810871</c:v>
                </c:pt>
                <c:pt idx="18">
                  <c:v>363.90788289810871</c:v>
                </c:pt>
                <c:pt idx="19">
                  <c:v>363.90788289810871</c:v>
                </c:pt>
                <c:pt idx="20">
                  <c:v>363.90788289810871</c:v>
                </c:pt>
                <c:pt idx="21">
                  <c:v>363.90788289810871</c:v>
                </c:pt>
                <c:pt idx="22">
                  <c:v>363.90788289810871</c:v>
                </c:pt>
                <c:pt idx="23">
                  <c:v>363.90788289810871</c:v>
                </c:pt>
                <c:pt idx="24">
                  <c:v>363.90788289810871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6-42A5-B621-4A82BE358BAB}"/>
            </c:ext>
          </c:extLst>
        </c:ser>
        <c:ser>
          <c:idx val="2"/>
          <c:order val="2"/>
          <c:tx>
            <c:strRef>
              <c:f>'第3題-2'!$P$1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'第3題-2'!$I$2:$I$26</c:f>
              <c:numCache>
                <c:formatCode>General</c:formatCode>
                <c:ptCount val="25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</c:numCache>
            </c:numRef>
          </c:xVal>
          <c:yVal>
            <c:numRef>
              <c:f>'第3題-2'!$P$2:$P$26</c:f>
              <c:numCache>
                <c:formatCode>General</c:formatCode>
                <c:ptCount val="25"/>
                <c:pt idx="0">
                  <c:v>333.35878376855794</c:v>
                </c:pt>
                <c:pt idx="1">
                  <c:v>333.35878376855794</c:v>
                </c:pt>
                <c:pt idx="2">
                  <c:v>333.35878376855794</c:v>
                </c:pt>
                <c:pt idx="3">
                  <c:v>333.35878376855794</c:v>
                </c:pt>
                <c:pt idx="4">
                  <c:v>333.35878376855794</c:v>
                </c:pt>
                <c:pt idx="5">
                  <c:v>333.35878376855794</c:v>
                </c:pt>
                <c:pt idx="6">
                  <c:v>333.35878376855794</c:v>
                </c:pt>
                <c:pt idx="7">
                  <c:v>333.35878376855794</c:v>
                </c:pt>
                <c:pt idx="8">
                  <c:v>333.35878376855794</c:v>
                </c:pt>
                <c:pt idx="9">
                  <c:v>333.35878376855794</c:v>
                </c:pt>
                <c:pt idx="10">
                  <c:v>333.35878376855794</c:v>
                </c:pt>
                <c:pt idx="11">
                  <c:v>333.35878376855794</c:v>
                </c:pt>
                <c:pt idx="12">
                  <c:v>333.35878376855794</c:v>
                </c:pt>
                <c:pt idx="13">
                  <c:v>333.35878376855794</c:v>
                </c:pt>
                <c:pt idx="14">
                  <c:v>333.35878376855794</c:v>
                </c:pt>
                <c:pt idx="15">
                  <c:v>333.35878376855794</c:v>
                </c:pt>
                <c:pt idx="16">
                  <c:v>333.35878376855794</c:v>
                </c:pt>
                <c:pt idx="17">
                  <c:v>333.35878376855794</c:v>
                </c:pt>
                <c:pt idx="18">
                  <c:v>333.35878376855794</c:v>
                </c:pt>
                <c:pt idx="19">
                  <c:v>333.35878376855794</c:v>
                </c:pt>
                <c:pt idx="20">
                  <c:v>333.35878376855794</c:v>
                </c:pt>
                <c:pt idx="21">
                  <c:v>333.35878376855794</c:v>
                </c:pt>
                <c:pt idx="22">
                  <c:v>333.35878376855794</c:v>
                </c:pt>
                <c:pt idx="23">
                  <c:v>333.35878376855794</c:v>
                </c:pt>
                <c:pt idx="24">
                  <c:v>333.35878376855794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36-42A5-B621-4A82BE358BAB}"/>
            </c:ext>
          </c:extLst>
        </c:ser>
        <c:ser>
          <c:idx val="3"/>
          <c:order val="3"/>
          <c:tx>
            <c:strRef>
              <c:f>'第3題-2'!$M$1</c:f>
              <c:strCache>
                <c:ptCount val="1"/>
                <c:pt idx="0">
                  <c:v>X_bar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'第3題-2'!$I$2:$I$26</c:f>
              <c:numCache>
                <c:formatCode>General</c:formatCode>
                <c:ptCount val="25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</c:numCache>
            </c:numRef>
          </c:xVal>
          <c:yVal>
            <c:numRef>
              <c:f>'第3題-2'!$M$2:$M$26</c:f>
              <c:numCache>
                <c:formatCode>General</c:formatCode>
                <c:ptCount val="25"/>
                <c:pt idx="0">
                  <c:v>349.33333333333331</c:v>
                </c:pt>
                <c:pt idx="1">
                  <c:v>349.66666666666669</c:v>
                </c:pt>
                <c:pt idx="2">
                  <c:v>343.66666666666669</c:v>
                </c:pt>
                <c:pt idx="3">
                  <c:v>347.33333333333331</c:v>
                </c:pt>
                <c:pt idx="4">
                  <c:v>348.66666666666669</c:v>
                </c:pt>
                <c:pt idx="5">
                  <c:v>345.66666666666669</c:v>
                </c:pt>
                <c:pt idx="6">
                  <c:v>346.66666666666669</c:v>
                </c:pt>
                <c:pt idx="7">
                  <c:v>346.66666666666669</c:v>
                </c:pt>
                <c:pt idx="8">
                  <c:v>344.66666666666669</c:v>
                </c:pt>
                <c:pt idx="9">
                  <c:v>346</c:v>
                </c:pt>
                <c:pt idx="10">
                  <c:v>346.33333333333331</c:v>
                </c:pt>
                <c:pt idx="11">
                  <c:v>340.66666666666669</c:v>
                </c:pt>
                <c:pt idx="12">
                  <c:v>346</c:v>
                </c:pt>
                <c:pt idx="13">
                  <c:v>344.66666666666669</c:v>
                </c:pt>
                <c:pt idx="14">
                  <c:v>343.33333333333331</c:v>
                </c:pt>
                <c:pt idx="15">
                  <c:v>350.33333333333331</c:v>
                </c:pt>
                <c:pt idx="16">
                  <c:v>343.66666666666669</c:v>
                </c:pt>
                <c:pt idx="17">
                  <c:v>345.66666666666669</c:v>
                </c:pt>
                <c:pt idx="18">
                  <c:v>347</c:v>
                </c:pt>
                <c:pt idx="19">
                  <c:v>346.33333333333331</c:v>
                </c:pt>
                <c:pt idx="20">
                  <c:v>345.66666666666669</c:v>
                </c:pt>
                <c:pt idx="21">
                  <c:v>346</c:v>
                </c:pt>
                <c:pt idx="22">
                  <c:v>346.66666666666669</c:v>
                </c:pt>
                <c:pt idx="23">
                  <c:v>347</c:v>
                </c:pt>
                <c:pt idx="24">
                  <c:v>344.66666666666669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36-42A5-B621-4A82BE358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62304"/>
        <c:axId val="865777280"/>
      </c:scatterChart>
      <c:valAx>
        <c:axId val="865762304"/>
        <c:scaling>
          <c:orientation val="minMax"/>
          <c:max val="85"/>
          <c:min val="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777280"/>
        <c:crosses val="autoZero"/>
        <c:crossBetween val="midCat"/>
        <c:majorUnit val="1"/>
      </c:valAx>
      <c:valAx>
        <c:axId val="8657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thickness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76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R-chart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'第3題-2'!$R$1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'第3題-2'!$I$2:$I$26</c:f>
              <c:numCache>
                <c:formatCode>General</c:formatCode>
                <c:ptCount val="25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</c:numCache>
            </c:numRef>
          </c:xVal>
          <c:yVal>
            <c:numRef>
              <c:f>'第3題-2'!$R$2:$R$26</c:f>
              <c:numCache>
                <c:formatCode>General</c:formatCode>
                <c:ptCount val="25"/>
                <c:pt idx="0">
                  <c:v>7.7666666666666666</c:v>
                </c:pt>
                <c:pt idx="1">
                  <c:v>7.7666666666666666</c:v>
                </c:pt>
                <c:pt idx="2">
                  <c:v>7.7666666666666666</c:v>
                </c:pt>
                <c:pt idx="3">
                  <c:v>7.7666666666666666</c:v>
                </c:pt>
                <c:pt idx="4">
                  <c:v>7.7666666666666666</c:v>
                </c:pt>
                <c:pt idx="5">
                  <c:v>7.7666666666666666</c:v>
                </c:pt>
                <c:pt idx="6">
                  <c:v>7.7666666666666666</c:v>
                </c:pt>
                <c:pt idx="7">
                  <c:v>7.7666666666666666</c:v>
                </c:pt>
                <c:pt idx="8">
                  <c:v>7.7666666666666666</c:v>
                </c:pt>
                <c:pt idx="9">
                  <c:v>7.7666666666666666</c:v>
                </c:pt>
                <c:pt idx="10">
                  <c:v>7.7666666666666666</c:v>
                </c:pt>
                <c:pt idx="11">
                  <c:v>7.7666666666666666</c:v>
                </c:pt>
                <c:pt idx="12">
                  <c:v>7.7666666666666666</c:v>
                </c:pt>
                <c:pt idx="13">
                  <c:v>7.7666666666666666</c:v>
                </c:pt>
                <c:pt idx="14">
                  <c:v>7.7666666666666666</c:v>
                </c:pt>
                <c:pt idx="15">
                  <c:v>7.7666666666666666</c:v>
                </c:pt>
                <c:pt idx="16">
                  <c:v>7.7666666666666666</c:v>
                </c:pt>
                <c:pt idx="17">
                  <c:v>7.7666666666666666</c:v>
                </c:pt>
                <c:pt idx="18">
                  <c:v>7.7666666666666666</c:v>
                </c:pt>
                <c:pt idx="19">
                  <c:v>7.7666666666666666</c:v>
                </c:pt>
                <c:pt idx="20">
                  <c:v>7.7666666666666666</c:v>
                </c:pt>
                <c:pt idx="21">
                  <c:v>7.7666666666666666</c:v>
                </c:pt>
                <c:pt idx="22">
                  <c:v>7.7666666666666666</c:v>
                </c:pt>
                <c:pt idx="23">
                  <c:v>7.7666666666666666</c:v>
                </c:pt>
                <c:pt idx="24">
                  <c:v>7.7666666666666666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7-47DC-91A8-1E37F1CAE4E8}"/>
            </c:ext>
          </c:extLst>
        </c:ser>
        <c:ser>
          <c:idx val="1"/>
          <c:order val="1"/>
          <c:tx>
            <c:strRef>
              <c:f>'第3題-2'!$S$1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'第3題-2'!$I$2:$I$26</c:f>
              <c:numCache>
                <c:formatCode>General</c:formatCode>
                <c:ptCount val="25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</c:numCache>
            </c:numRef>
          </c:xVal>
          <c:yVal>
            <c:numRef>
              <c:f>'第3題-2'!$S$2:$S$26</c:f>
              <c:numCache>
                <c:formatCode>General</c:formatCode>
                <c:ptCount val="25"/>
                <c:pt idx="0">
                  <c:v>46.039682341075697</c:v>
                </c:pt>
                <c:pt idx="1">
                  <c:v>46.039682341075697</c:v>
                </c:pt>
                <c:pt idx="2">
                  <c:v>46.039682341075697</c:v>
                </c:pt>
                <c:pt idx="3">
                  <c:v>46.039682341075697</c:v>
                </c:pt>
                <c:pt idx="4">
                  <c:v>46.039682341075697</c:v>
                </c:pt>
                <c:pt idx="5">
                  <c:v>46.039682341075697</c:v>
                </c:pt>
                <c:pt idx="6">
                  <c:v>46.039682341075697</c:v>
                </c:pt>
                <c:pt idx="7">
                  <c:v>46.039682341075697</c:v>
                </c:pt>
                <c:pt idx="8">
                  <c:v>46.039682341075697</c:v>
                </c:pt>
                <c:pt idx="9">
                  <c:v>46.039682341075697</c:v>
                </c:pt>
                <c:pt idx="10">
                  <c:v>46.039682341075697</c:v>
                </c:pt>
                <c:pt idx="11">
                  <c:v>46.039682341075697</c:v>
                </c:pt>
                <c:pt idx="12">
                  <c:v>46.039682341075697</c:v>
                </c:pt>
                <c:pt idx="13">
                  <c:v>46.039682341075697</c:v>
                </c:pt>
                <c:pt idx="14">
                  <c:v>46.039682341075697</c:v>
                </c:pt>
                <c:pt idx="15">
                  <c:v>46.039682341075697</c:v>
                </c:pt>
                <c:pt idx="16">
                  <c:v>46.039682341075697</c:v>
                </c:pt>
                <c:pt idx="17">
                  <c:v>46.039682341075697</c:v>
                </c:pt>
                <c:pt idx="18">
                  <c:v>46.039682341075697</c:v>
                </c:pt>
                <c:pt idx="19">
                  <c:v>46.039682341075697</c:v>
                </c:pt>
                <c:pt idx="20">
                  <c:v>46.039682341075697</c:v>
                </c:pt>
                <c:pt idx="21">
                  <c:v>46.039682341075697</c:v>
                </c:pt>
                <c:pt idx="22">
                  <c:v>46.039682341075697</c:v>
                </c:pt>
                <c:pt idx="23">
                  <c:v>46.039682341075697</c:v>
                </c:pt>
                <c:pt idx="24">
                  <c:v>46.039682341075697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E7-47DC-91A8-1E37F1CAE4E8}"/>
            </c:ext>
          </c:extLst>
        </c:ser>
        <c:ser>
          <c:idx val="2"/>
          <c:order val="2"/>
          <c:tx>
            <c:strRef>
              <c:f>'第3題-2'!$T$1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'第3題-2'!$I$2:$I$26</c:f>
              <c:numCache>
                <c:formatCode>General</c:formatCode>
                <c:ptCount val="25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</c:numCache>
            </c:numRef>
          </c:xVal>
          <c:yVal>
            <c:numRef>
              <c:f>'第3題-2'!$T$2:$T$26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E7-47DC-91A8-1E37F1CAE4E8}"/>
            </c:ext>
          </c:extLst>
        </c:ser>
        <c:ser>
          <c:idx val="3"/>
          <c:order val="3"/>
          <c:tx>
            <c:strRef>
              <c:f>'第3題-2'!$Q$1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'第3題-2'!$I$2:$I$26</c:f>
              <c:numCache>
                <c:formatCode>General</c:formatCode>
                <c:ptCount val="25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</c:numCache>
            </c:numRef>
          </c:xVal>
          <c:yVal>
            <c:numRef>
              <c:f>'第3題-2'!$Q$2:$Q$26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10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E7-47DC-91A8-1E37F1CA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91616"/>
        <c:axId val="813686208"/>
      </c:scatterChart>
      <c:valAx>
        <c:axId val="813691616"/>
        <c:scaling>
          <c:orientation val="minMax"/>
          <c:max val="85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3686208"/>
        <c:crosses val="autoZero"/>
        <c:crossBetween val="midCat"/>
        <c:majorUnit val="1"/>
      </c:valAx>
      <c:valAx>
        <c:axId val="8136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thickness range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369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688975</xdr:colOff>
      <xdr:row>3</xdr:row>
      <xdr:rowOff>50800</xdr:rowOff>
    </xdr:from>
    <xdr:to>
      <xdr:col>16</xdr:col>
      <xdr:colOff>612775</xdr:colOff>
      <xdr:row>15</xdr:row>
      <xdr:rowOff>203200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561462-A1C7-4709-9903-B2FDF9070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771525</xdr:colOff>
      <xdr:row>16</xdr:row>
      <xdr:rowOff>161925</xdr:rowOff>
    </xdr:from>
    <xdr:to>
      <xdr:col>16</xdr:col>
      <xdr:colOff>85725</xdr:colOff>
      <xdr:row>29</xdr:row>
      <xdr:rowOff>180975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5089266-047F-45C8-8D68-98BE9ECE1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5</xdr:row>
      <xdr:rowOff>180975</xdr:rowOff>
    </xdr:from>
    <xdr:to>
      <xdr:col>15</xdr:col>
      <xdr:colOff>581025</xdr:colOff>
      <xdr:row>18</xdr:row>
      <xdr:rowOff>200025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634C40C-24F8-4A12-B1BB-2668BDAE2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1481137</xdr:colOff>
      <xdr:row>9</xdr:row>
      <xdr:rowOff>76200</xdr:rowOff>
    </xdr:from>
    <xdr:to>
      <xdr:col>10</xdr:col>
      <xdr:colOff>261937</xdr:colOff>
      <xdr:row>22</xdr:row>
      <xdr:rowOff>95250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A75BD3D-B5DE-46B8-91B9-42BB3B6E5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6</xdr:row>
      <xdr:rowOff>161924</xdr:rowOff>
    </xdr:from>
    <xdr:to>
      <xdr:col>18</xdr:col>
      <xdr:colOff>638174</xdr:colOff>
      <xdr:row>22</xdr:row>
      <xdr:rowOff>190499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404EFAE-AFA4-4A99-A6FA-DA1C256A9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23</xdr:row>
      <xdr:rowOff>9525</xdr:rowOff>
    </xdr:from>
    <xdr:to>
      <xdr:col>18</xdr:col>
      <xdr:colOff>609600</xdr:colOff>
      <xdr:row>38</xdr:row>
      <xdr:rowOff>161925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85859B4-5AA1-4AF1-9964-B74CC799E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1</xdr:row>
      <xdr:rowOff>0</xdr:rowOff>
    </xdr:from>
    <xdr:to>
      <xdr:col>7</xdr:col>
      <xdr:colOff>42862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7C3BB0-79DB-42D3-8ED1-710686521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538162</xdr:colOff>
      <xdr:row>14</xdr:row>
      <xdr:rowOff>123825</xdr:rowOff>
    </xdr:from>
    <xdr:to>
      <xdr:col>6</xdr:col>
      <xdr:colOff>671512</xdr:colOff>
      <xdr:row>27</xdr:row>
      <xdr:rowOff>142875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94DB334-F028-415E-BE8D-AF779D57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42DB-EC5C-4F45-B60E-07B6443DDCF0}">
  <dimension ref="A1:X87"/>
  <sheetViews>
    <sheetView workbookViewId="0">
      <selection activeCell="X11" sqref="X11"/>
    </sheetView>
  </sheetViews>
  <sheetFormatPr defaultRowHeight="16.5" x14ac:dyDescent="0.25"/>
  <cols>
    <col min="6" max="7" width="14.375" customWidth="1"/>
    <col min="10" max="10" width="15" customWidth="1"/>
    <col min="23" max="23" width="14.625" customWidth="1"/>
    <col min="24" max="24" width="12.875" customWidth="1"/>
  </cols>
  <sheetData>
    <row r="1" spans="1:24" x14ac:dyDescent="0.25">
      <c r="A1" s="11" t="s">
        <v>0</v>
      </c>
      <c r="B1" s="12"/>
      <c r="C1" s="12"/>
      <c r="D1" s="12"/>
      <c r="E1" s="13"/>
      <c r="F1" s="1"/>
      <c r="G1" s="1"/>
      <c r="J1" t="s">
        <v>1</v>
      </c>
      <c r="M1" s="14" t="s">
        <v>2</v>
      </c>
      <c r="N1" s="14"/>
      <c r="O1" s="14"/>
      <c r="P1" s="14"/>
    </row>
    <row r="2" spans="1:24" x14ac:dyDescent="0.25">
      <c r="A2" s="2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3" t="s">
        <v>8</v>
      </c>
      <c r="G2" s="1" t="s">
        <v>9</v>
      </c>
      <c r="H2" s="1" t="s">
        <v>10</v>
      </c>
      <c r="I2" s="1"/>
      <c r="J2" s="1" t="s">
        <v>11</v>
      </c>
      <c r="K2">
        <f>AVERAGE(F3:F47)</f>
        <v>348.50666666666672</v>
      </c>
      <c r="M2" t="s">
        <v>12</v>
      </c>
      <c r="N2" t="s">
        <v>13</v>
      </c>
      <c r="O2" t="s">
        <v>14</v>
      </c>
      <c r="P2" t="s">
        <v>15</v>
      </c>
      <c r="R2" t="s">
        <v>12</v>
      </c>
      <c r="S2" t="s">
        <v>13</v>
      </c>
      <c r="T2" t="s">
        <v>14</v>
      </c>
      <c r="U2" t="s">
        <v>16</v>
      </c>
      <c r="W2" t="s">
        <v>21</v>
      </c>
      <c r="X2">
        <v>350</v>
      </c>
    </row>
    <row r="3" spans="1:24" x14ac:dyDescent="0.25">
      <c r="A3" s="5">
        <v>352</v>
      </c>
      <c r="B3" s="1">
        <v>352</v>
      </c>
      <c r="C3" s="1">
        <v>353</v>
      </c>
      <c r="D3" s="1">
        <v>351</v>
      </c>
      <c r="E3" s="6">
        <v>354</v>
      </c>
      <c r="F3" s="1">
        <f>AVERAGE(A3:E3)</f>
        <v>352.4</v>
      </c>
      <c r="G3" s="1">
        <f>MAX(A3:E3)-MIN(A3:E3)</f>
        <v>3</v>
      </c>
      <c r="H3" s="1">
        <v>1</v>
      </c>
      <c r="J3" t="s">
        <v>17</v>
      </c>
      <c r="K3">
        <f>_xlfn.VAR.S(F3:F47)</f>
        <v>17.493818181818209</v>
      </c>
      <c r="L3">
        <v>1</v>
      </c>
      <c r="M3">
        <f>$K$5</f>
        <v>350</v>
      </c>
      <c r="N3">
        <f>$K$6</f>
        <v>362.54768359643975</v>
      </c>
      <c r="O3">
        <f>$K$7</f>
        <v>337.45231640356025</v>
      </c>
      <c r="P3">
        <v>349.2</v>
      </c>
      <c r="Q3">
        <v>1</v>
      </c>
      <c r="R3">
        <f>$K$12</f>
        <v>3.3176470588235296</v>
      </c>
      <c r="S3">
        <f>$K$13</f>
        <v>7.9976599870538951</v>
      </c>
      <c r="T3">
        <f>0</f>
        <v>0</v>
      </c>
      <c r="U3">
        <f>G48</f>
        <v>4</v>
      </c>
      <c r="W3" t="s">
        <v>22</v>
      </c>
      <c r="X3">
        <v>353</v>
      </c>
    </row>
    <row r="4" spans="1:24" x14ac:dyDescent="0.25">
      <c r="A4" s="5">
        <v>354</v>
      </c>
      <c r="B4" s="1">
        <v>353</v>
      </c>
      <c r="C4" s="1">
        <v>354</v>
      </c>
      <c r="D4" s="1">
        <v>352</v>
      </c>
      <c r="E4" s="6">
        <v>354</v>
      </c>
      <c r="F4" s="1">
        <f t="shared" ref="F4:F67" si="0">AVERAGE(A4:E4)</f>
        <v>353.4</v>
      </c>
      <c r="G4" s="1">
        <f t="shared" ref="G4:G67" si="1">MAX(A4:E4)-MIN(A4:E4)</f>
        <v>2</v>
      </c>
      <c r="H4" s="1">
        <v>2</v>
      </c>
      <c r="J4" t="s">
        <v>18</v>
      </c>
      <c r="K4">
        <f>K3^0.5</f>
        <v>4.1825611988132589</v>
      </c>
      <c r="L4">
        <v>2</v>
      </c>
      <c r="M4">
        <f t="shared" ref="M4:M42" si="2">$K$5</f>
        <v>350</v>
      </c>
      <c r="N4">
        <f t="shared" ref="N4:N42" si="3">$K$6</f>
        <v>362.54768359643975</v>
      </c>
      <c r="O4">
        <f t="shared" ref="O4:O42" si="4">$K$7</f>
        <v>337.45231640356025</v>
      </c>
      <c r="P4">
        <v>349.6</v>
      </c>
      <c r="Q4">
        <v>2</v>
      </c>
      <c r="R4">
        <f t="shared" ref="R4:R42" si="5">$K$12</f>
        <v>3.3176470588235296</v>
      </c>
      <c r="S4">
        <f t="shared" ref="S4:S42" si="6">$K$13</f>
        <v>7.9976599870538951</v>
      </c>
      <c r="T4">
        <f>0</f>
        <v>0</v>
      </c>
      <c r="U4">
        <f t="shared" ref="U4:U42" si="7">G49</f>
        <v>2</v>
      </c>
      <c r="W4" t="s">
        <v>17</v>
      </c>
      <c r="X4">
        <f>_xlfn.VAR.S(F3:F87)</f>
        <v>12.106521008403396</v>
      </c>
    </row>
    <row r="5" spans="1:24" x14ac:dyDescent="0.25">
      <c r="A5" s="5">
        <v>352</v>
      </c>
      <c r="B5" s="1">
        <v>352</v>
      </c>
      <c r="C5" s="1">
        <v>352</v>
      </c>
      <c r="D5" s="1">
        <v>349</v>
      </c>
      <c r="E5" s="6">
        <v>353</v>
      </c>
      <c r="F5" s="1">
        <f t="shared" si="0"/>
        <v>351.6</v>
      </c>
      <c r="G5" s="1">
        <f t="shared" si="1"/>
        <v>4</v>
      </c>
      <c r="H5" s="1">
        <v>3</v>
      </c>
      <c r="J5" t="s">
        <v>12</v>
      </c>
      <c r="K5">
        <v>350</v>
      </c>
      <c r="L5">
        <v>3</v>
      </c>
      <c r="M5">
        <f t="shared" si="2"/>
        <v>350</v>
      </c>
      <c r="N5">
        <f t="shared" si="3"/>
        <v>362.54768359643975</v>
      </c>
      <c r="O5">
        <f t="shared" si="4"/>
        <v>337.45231640356025</v>
      </c>
      <c r="P5">
        <v>343.2</v>
      </c>
      <c r="Q5">
        <v>3</v>
      </c>
      <c r="R5">
        <f t="shared" si="5"/>
        <v>3.3176470588235296</v>
      </c>
      <c r="S5">
        <f t="shared" si="6"/>
        <v>7.9976599870538951</v>
      </c>
      <c r="T5">
        <f>0</f>
        <v>0</v>
      </c>
      <c r="U5">
        <f t="shared" si="7"/>
        <v>3</v>
      </c>
      <c r="W5" t="s">
        <v>23</v>
      </c>
      <c r="X5">
        <f>X4^0.5</f>
        <v>3.4794426289857685</v>
      </c>
    </row>
    <row r="6" spans="1:24" x14ac:dyDescent="0.25">
      <c r="A6" s="5">
        <v>355</v>
      </c>
      <c r="B6" s="1">
        <v>356</v>
      </c>
      <c r="C6" s="1">
        <v>355</v>
      </c>
      <c r="D6" s="1">
        <v>354</v>
      </c>
      <c r="E6" s="6">
        <v>356</v>
      </c>
      <c r="F6" s="1">
        <f t="shared" si="0"/>
        <v>355.2</v>
      </c>
      <c r="G6" s="1">
        <f t="shared" si="1"/>
        <v>2</v>
      </c>
      <c r="H6" s="1">
        <v>4</v>
      </c>
      <c r="J6" t="s">
        <v>13</v>
      </c>
      <c r="K6">
        <f>K5+3*K4</f>
        <v>362.54768359643975</v>
      </c>
      <c r="L6">
        <v>4</v>
      </c>
      <c r="M6">
        <f t="shared" si="2"/>
        <v>350</v>
      </c>
      <c r="N6">
        <f t="shared" si="3"/>
        <v>362.54768359643975</v>
      </c>
      <c r="O6">
        <f t="shared" si="4"/>
        <v>337.45231640356025</v>
      </c>
      <c r="P6">
        <v>343.6</v>
      </c>
      <c r="Q6">
        <v>4</v>
      </c>
      <c r="R6">
        <f t="shared" si="5"/>
        <v>3.3176470588235296</v>
      </c>
      <c r="S6">
        <f t="shared" si="6"/>
        <v>7.9976599870538951</v>
      </c>
      <c r="T6">
        <f>0</f>
        <v>0</v>
      </c>
      <c r="U6">
        <f t="shared" si="7"/>
        <v>3</v>
      </c>
      <c r="W6" t="s">
        <v>13</v>
      </c>
      <c r="X6">
        <f>X2+3*X5</f>
        <v>360.43832788695732</v>
      </c>
    </row>
    <row r="7" spans="1:24" x14ac:dyDescent="0.25">
      <c r="A7" s="1">
        <v>351</v>
      </c>
      <c r="B7" s="1">
        <v>352</v>
      </c>
      <c r="C7" s="1">
        <v>351</v>
      </c>
      <c r="D7" s="1">
        <v>350</v>
      </c>
      <c r="E7" s="6">
        <v>353</v>
      </c>
      <c r="F7" s="1">
        <f t="shared" si="0"/>
        <v>351.4</v>
      </c>
      <c r="G7" s="1">
        <f t="shared" si="1"/>
        <v>3</v>
      </c>
      <c r="H7" s="1">
        <v>5</v>
      </c>
      <c r="J7" t="s">
        <v>14</v>
      </c>
      <c r="K7">
        <f>K5-3*K4</f>
        <v>337.45231640356025</v>
      </c>
      <c r="L7">
        <v>5</v>
      </c>
      <c r="M7">
        <f t="shared" si="2"/>
        <v>350</v>
      </c>
      <c r="N7">
        <f t="shared" si="3"/>
        <v>362.54768359643975</v>
      </c>
      <c r="O7">
        <f t="shared" si="4"/>
        <v>337.45231640356025</v>
      </c>
      <c r="P7">
        <v>349.2</v>
      </c>
      <c r="Q7">
        <v>5</v>
      </c>
      <c r="R7">
        <f t="shared" si="5"/>
        <v>3.3176470588235296</v>
      </c>
      <c r="S7">
        <f t="shared" si="6"/>
        <v>7.9976599870538951</v>
      </c>
      <c r="T7">
        <f>0</f>
        <v>0</v>
      </c>
      <c r="U7">
        <f t="shared" si="7"/>
        <v>3</v>
      </c>
      <c r="W7" t="s">
        <v>14</v>
      </c>
      <c r="X7">
        <f>X2-3*X5</f>
        <v>339.56167211304268</v>
      </c>
    </row>
    <row r="8" spans="1:24" x14ac:dyDescent="0.25">
      <c r="A8" s="5">
        <v>350</v>
      </c>
      <c r="B8" s="1">
        <v>352</v>
      </c>
      <c r="C8" s="1">
        <v>350</v>
      </c>
      <c r="D8" s="1">
        <v>348</v>
      </c>
      <c r="E8" s="6">
        <v>352</v>
      </c>
      <c r="F8" s="1">
        <f t="shared" si="0"/>
        <v>350.4</v>
      </c>
      <c r="G8" s="1">
        <f t="shared" si="1"/>
        <v>4</v>
      </c>
      <c r="H8" s="1">
        <v>6</v>
      </c>
      <c r="L8">
        <v>6</v>
      </c>
      <c r="M8">
        <f t="shared" si="2"/>
        <v>350</v>
      </c>
      <c r="N8">
        <f t="shared" si="3"/>
        <v>362.54768359643975</v>
      </c>
      <c r="O8">
        <f t="shared" si="4"/>
        <v>337.45231640356025</v>
      </c>
      <c r="P8">
        <v>349.4</v>
      </c>
      <c r="Q8">
        <v>6</v>
      </c>
      <c r="R8">
        <f t="shared" si="5"/>
        <v>3.3176470588235296</v>
      </c>
      <c r="S8">
        <f t="shared" si="6"/>
        <v>7.9976599870538951</v>
      </c>
      <c r="T8">
        <f>0</f>
        <v>0</v>
      </c>
      <c r="U8">
        <f t="shared" si="7"/>
        <v>2</v>
      </c>
      <c r="W8" t="s">
        <v>24</v>
      </c>
      <c r="X8">
        <f>_xlfn.T.DIST(X6-X3,44,1)</f>
        <v>0.99999999869121214</v>
      </c>
    </row>
    <row r="9" spans="1:24" x14ac:dyDescent="0.25">
      <c r="A9" s="5">
        <v>354</v>
      </c>
      <c r="B9" s="1">
        <v>354</v>
      </c>
      <c r="C9" s="1">
        <v>354</v>
      </c>
      <c r="D9" s="1">
        <v>351</v>
      </c>
      <c r="E9" s="6">
        <v>355</v>
      </c>
      <c r="F9" s="1">
        <f t="shared" si="0"/>
        <v>353.6</v>
      </c>
      <c r="G9" s="1">
        <f t="shared" si="1"/>
        <v>4</v>
      </c>
      <c r="H9" s="1">
        <v>7</v>
      </c>
      <c r="J9" t="s">
        <v>19</v>
      </c>
      <c r="K9">
        <f>AVERAGE(G3:G87)</f>
        <v>3.3176470588235296</v>
      </c>
      <c r="L9">
        <v>7</v>
      </c>
      <c r="M9">
        <f t="shared" si="2"/>
        <v>350</v>
      </c>
      <c r="N9">
        <f t="shared" si="3"/>
        <v>362.54768359643975</v>
      </c>
      <c r="O9">
        <f t="shared" si="4"/>
        <v>337.45231640356025</v>
      </c>
      <c r="P9">
        <v>354.6</v>
      </c>
      <c r="Q9">
        <v>7</v>
      </c>
      <c r="R9">
        <f t="shared" si="5"/>
        <v>3.3176470588235296</v>
      </c>
      <c r="S9">
        <f t="shared" si="6"/>
        <v>7.9976599870538951</v>
      </c>
      <c r="T9">
        <f>0</f>
        <v>0</v>
      </c>
      <c r="U9">
        <f t="shared" si="7"/>
        <v>3</v>
      </c>
      <c r="W9" t="s">
        <v>25</v>
      </c>
      <c r="X9">
        <f>_xlfn.T.DIST(X7-X3,44,1)</f>
        <v>1.7669322164348428E-17</v>
      </c>
    </row>
    <row r="10" spans="1:24" x14ac:dyDescent="0.25">
      <c r="A10" s="5">
        <v>352</v>
      </c>
      <c r="B10" s="1">
        <v>352</v>
      </c>
      <c r="C10" s="1">
        <v>352</v>
      </c>
      <c r="D10" s="1">
        <v>350</v>
      </c>
      <c r="E10" s="6">
        <v>353</v>
      </c>
      <c r="F10" s="1">
        <f t="shared" si="0"/>
        <v>351.8</v>
      </c>
      <c r="G10" s="1">
        <f t="shared" si="1"/>
        <v>3</v>
      </c>
      <c r="H10" s="1">
        <v>8</v>
      </c>
      <c r="J10" t="s">
        <v>17</v>
      </c>
      <c r="K10">
        <f>_xlfn.VAR.S(G3:G87)</f>
        <v>2.4336134453781506</v>
      </c>
      <c r="L10">
        <v>8</v>
      </c>
      <c r="M10">
        <f t="shared" si="2"/>
        <v>350</v>
      </c>
      <c r="N10">
        <f t="shared" si="3"/>
        <v>362.54768359643975</v>
      </c>
      <c r="O10">
        <f t="shared" si="4"/>
        <v>337.45231640356025</v>
      </c>
      <c r="P10">
        <v>349</v>
      </c>
      <c r="Q10">
        <v>8</v>
      </c>
      <c r="R10">
        <f t="shared" si="5"/>
        <v>3.3176470588235296</v>
      </c>
      <c r="S10">
        <f t="shared" si="6"/>
        <v>7.9976599870538951</v>
      </c>
      <c r="T10">
        <f>0</f>
        <v>0</v>
      </c>
      <c r="U10">
        <f t="shared" si="7"/>
        <v>3</v>
      </c>
      <c r="W10" s="8" t="s">
        <v>26</v>
      </c>
      <c r="X10">
        <f>X8-X9</f>
        <v>0.99999999869121214</v>
      </c>
    </row>
    <row r="11" spans="1:24" x14ac:dyDescent="0.25">
      <c r="A11" s="5">
        <v>354</v>
      </c>
      <c r="B11" s="1">
        <v>354</v>
      </c>
      <c r="C11" s="1">
        <v>353</v>
      </c>
      <c r="D11" s="1">
        <v>352</v>
      </c>
      <c r="E11" s="6">
        <v>354</v>
      </c>
      <c r="F11" s="1">
        <f t="shared" si="0"/>
        <v>353.4</v>
      </c>
      <c r="G11" s="1">
        <f t="shared" si="1"/>
        <v>2</v>
      </c>
      <c r="H11" s="1">
        <v>9</v>
      </c>
      <c r="J11" t="s">
        <v>18</v>
      </c>
      <c r="K11">
        <f>K10^0.5</f>
        <v>1.5600043094101217</v>
      </c>
      <c r="L11">
        <v>9</v>
      </c>
      <c r="M11">
        <f t="shared" si="2"/>
        <v>350</v>
      </c>
      <c r="N11">
        <f t="shared" si="3"/>
        <v>362.54768359643975</v>
      </c>
      <c r="O11">
        <f t="shared" si="4"/>
        <v>337.45231640356025</v>
      </c>
      <c r="P11">
        <v>350.4</v>
      </c>
      <c r="Q11">
        <v>9</v>
      </c>
      <c r="R11">
        <f t="shared" si="5"/>
        <v>3.3176470588235296</v>
      </c>
      <c r="S11">
        <f t="shared" si="6"/>
        <v>7.9976599870538951</v>
      </c>
      <c r="T11">
        <f>0</f>
        <v>0</v>
      </c>
      <c r="U11">
        <f t="shared" si="7"/>
        <v>4</v>
      </c>
      <c r="W11" t="s">
        <v>27</v>
      </c>
      <c r="X11">
        <f>1/(1-X10)</f>
        <v>764065769.34181535</v>
      </c>
    </row>
    <row r="12" spans="1:24" x14ac:dyDescent="0.25">
      <c r="A12" s="1">
        <v>352</v>
      </c>
      <c r="B12" s="1">
        <v>353</v>
      </c>
      <c r="C12" s="1">
        <v>353</v>
      </c>
      <c r="D12" s="1">
        <v>351</v>
      </c>
      <c r="E12" s="1">
        <v>354</v>
      </c>
      <c r="F12" s="1">
        <f t="shared" si="0"/>
        <v>352.6</v>
      </c>
      <c r="G12" s="1">
        <f t="shared" si="1"/>
        <v>3</v>
      </c>
      <c r="H12" s="1">
        <v>10</v>
      </c>
      <c r="J12" t="s">
        <v>20</v>
      </c>
      <c r="K12">
        <f>K9</f>
        <v>3.3176470588235296</v>
      </c>
      <c r="L12">
        <v>10</v>
      </c>
      <c r="M12">
        <f t="shared" si="2"/>
        <v>350</v>
      </c>
      <c r="N12">
        <f t="shared" si="3"/>
        <v>362.54768359643975</v>
      </c>
      <c r="O12">
        <f t="shared" si="4"/>
        <v>337.45231640356025</v>
      </c>
      <c r="P12">
        <v>349.8</v>
      </c>
      <c r="Q12">
        <v>10</v>
      </c>
      <c r="R12">
        <f t="shared" si="5"/>
        <v>3.3176470588235296</v>
      </c>
      <c r="S12">
        <f t="shared" si="6"/>
        <v>7.9976599870538951</v>
      </c>
      <c r="T12">
        <f>0</f>
        <v>0</v>
      </c>
      <c r="U12">
        <f t="shared" si="7"/>
        <v>3</v>
      </c>
    </row>
    <row r="13" spans="1:24" x14ac:dyDescent="0.25">
      <c r="A13" s="1">
        <v>353</v>
      </c>
      <c r="B13" s="1">
        <v>352</v>
      </c>
      <c r="C13" s="1">
        <v>353</v>
      </c>
      <c r="D13" s="1">
        <v>351</v>
      </c>
      <c r="E13" s="1">
        <v>353</v>
      </c>
      <c r="F13" s="1">
        <f t="shared" si="0"/>
        <v>352.4</v>
      </c>
      <c r="G13" s="1">
        <f t="shared" si="1"/>
        <v>2</v>
      </c>
      <c r="H13" s="1">
        <v>11</v>
      </c>
      <c r="J13" t="s">
        <v>13</v>
      </c>
      <c r="K13">
        <f>K12+3*K11</f>
        <v>7.9976599870538951</v>
      </c>
      <c r="L13">
        <v>11</v>
      </c>
      <c r="M13">
        <f t="shared" si="2"/>
        <v>350</v>
      </c>
      <c r="N13">
        <f t="shared" si="3"/>
        <v>362.54768359643975</v>
      </c>
      <c r="O13">
        <f t="shared" si="4"/>
        <v>337.45231640356025</v>
      </c>
      <c r="P13">
        <v>349.4</v>
      </c>
      <c r="Q13">
        <v>11</v>
      </c>
      <c r="R13">
        <f t="shared" si="5"/>
        <v>3.3176470588235296</v>
      </c>
      <c r="S13">
        <f t="shared" si="6"/>
        <v>7.9976599870538951</v>
      </c>
      <c r="T13">
        <f>0</f>
        <v>0</v>
      </c>
      <c r="U13">
        <f t="shared" si="7"/>
        <v>11</v>
      </c>
    </row>
    <row r="14" spans="1:24" x14ac:dyDescent="0.25">
      <c r="A14" s="1">
        <v>351</v>
      </c>
      <c r="B14" s="1">
        <v>352</v>
      </c>
      <c r="C14" s="1">
        <v>352</v>
      </c>
      <c r="D14" s="1">
        <v>351</v>
      </c>
      <c r="E14" s="1">
        <v>353</v>
      </c>
      <c r="F14" s="1">
        <f t="shared" si="0"/>
        <v>351.8</v>
      </c>
      <c r="G14" s="1">
        <f t="shared" si="1"/>
        <v>2</v>
      </c>
      <c r="H14" s="1">
        <v>12</v>
      </c>
      <c r="J14" t="s">
        <v>14</v>
      </c>
      <c r="K14">
        <f>K12-3*K11</f>
        <v>-1.3623658694068355</v>
      </c>
      <c r="L14">
        <v>12</v>
      </c>
      <c r="M14">
        <f t="shared" si="2"/>
        <v>350</v>
      </c>
      <c r="N14">
        <f t="shared" si="3"/>
        <v>362.54768359643975</v>
      </c>
      <c r="O14">
        <f t="shared" si="4"/>
        <v>337.45231640356025</v>
      </c>
      <c r="P14">
        <v>349.2</v>
      </c>
      <c r="Q14">
        <v>12</v>
      </c>
      <c r="R14">
        <f t="shared" si="5"/>
        <v>3.3176470588235296</v>
      </c>
      <c r="S14">
        <f t="shared" si="6"/>
        <v>7.9976599870538951</v>
      </c>
      <c r="T14">
        <f>0</f>
        <v>0</v>
      </c>
      <c r="U14">
        <f t="shared" si="7"/>
        <v>10</v>
      </c>
    </row>
    <row r="15" spans="1:24" x14ac:dyDescent="0.25">
      <c r="A15" s="1">
        <v>352</v>
      </c>
      <c r="B15" s="1">
        <v>352</v>
      </c>
      <c r="C15" s="1">
        <v>351</v>
      </c>
      <c r="D15" s="1">
        <v>348</v>
      </c>
      <c r="E15" s="1">
        <v>351</v>
      </c>
      <c r="F15" s="1">
        <f t="shared" si="0"/>
        <v>350.8</v>
      </c>
      <c r="G15" s="1">
        <f t="shared" si="1"/>
        <v>4</v>
      </c>
      <c r="H15" s="1">
        <v>13</v>
      </c>
      <c r="L15">
        <v>13</v>
      </c>
      <c r="M15">
        <f t="shared" si="2"/>
        <v>350</v>
      </c>
      <c r="N15">
        <f t="shared" si="3"/>
        <v>362.54768359643975</v>
      </c>
      <c r="O15">
        <f t="shared" si="4"/>
        <v>337.45231640356025</v>
      </c>
      <c r="P15">
        <v>347</v>
      </c>
      <c r="Q15">
        <v>13</v>
      </c>
      <c r="R15">
        <f t="shared" si="5"/>
        <v>3.3176470588235296</v>
      </c>
      <c r="S15">
        <f t="shared" si="6"/>
        <v>7.9976599870538951</v>
      </c>
      <c r="T15">
        <f>0</f>
        <v>0</v>
      </c>
      <c r="U15">
        <f t="shared" si="7"/>
        <v>3</v>
      </c>
    </row>
    <row r="16" spans="1:24" x14ac:dyDescent="0.25">
      <c r="A16" s="1">
        <v>352</v>
      </c>
      <c r="B16" s="1">
        <v>352</v>
      </c>
      <c r="C16" s="1">
        <v>350</v>
      </c>
      <c r="D16" s="1">
        <v>353</v>
      </c>
      <c r="E16" s="1">
        <v>352</v>
      </c>
      <c r="F16" s="1">
        <f t="shared" si="0"/>
        <v>351.8</v>
      </c>
      <c r="G16" s="1">
        <f t="shared" si="1"/>
        <v>3</v>
      </c>
      <c r="H16" s="1">
        <v>14</v>
      </c>
      <c r="L16">
        <v>14</v>
      </c>
      <c r="M16">
        <f t="shared" si="2"/>
        <v>350</v>
      </c>
      <c r="N16">
        <f t="shared" si="3"/>
        <v>362.54768359643975</v>
      </c>
      <c r="O16">
        <f t="shared" si="4"/>
        <v>337.45231640356025</v>
      </c>
      <c r="P16">
        <v>347.8</v>
      </c>
      <c r="Q16">
        <v>14</v>
      </c>
      <c r="R16">
        <f t="shared" si="5"/>
        <v>3.3176470588235296</v>
      </c>
      <c r="S16">
        <f t="shared" si="6"/>
        <v>7.9976599870538951</v>
      </c>
      <c r="T16">
        <f>0</f>
        <v>0</v>
      </c>
      <c r="U16">
        <f t="shared" si="7"/>
        <v>3</v>
      </c>
    </row>
    <row r="17" spans="1:21" x14ac:dyDescent="0.25">
      <c r="A17" s="1">
        <v>352</v>
      </c>
      <c r="B17" s="1">
        <v>353</v>
      </c>
      <c r="C17" s="1">
        <v>353</v>
      </c>
      <c r="D17" s="1">
        <v>351</v>
      </c>
      <c r="E17" s="1">
        <v>354</v>
      </c>
      <c r="F17" s="1">
        <f t="shared" si="0"/>
        <v>352.6</v>
      </c>
      <c r="G17" s="1">
        <f t="shared" si="1"/>
        <v>3</v>
      </c>
      <c r="H17" s="1">
        <v>15</v>
      </c>
      <c r="L17">
        <v>15</v>
      </c>
      <c r="M17">
        <f t="shared" si="2"/>
        <v>350</v>
      </c>
      <c r="N17">
        <f t="shared" si="3"/>
        <v>362.54768359643975</v>
      </c>
      <c r="O17">
        <f t="shared" si="4"/>
        <v>337.45231640356025</v>
      </c>
      <c r="P17">
        <v>350.4</v>
      </c>
      <c r="Q17">
        <v>15</v>
      </c>
      <c r="R17">
        <f t="shared" si="5"/>
        <v>3.3176470588235296</v>
      </c>
      <c r="S17">
        <f t="shared" si="6"/>
        <v>7.9976599870538951</v>
      </c>
      <c r="T17">
        <f>0</f>
        <v>0</v>
      </c>
      <c r="U17">
        <f t="shared" si="7"/>
        <v>5</v>
      </c>
    </row>
    <row r="18" spans="1:21" x14ac:dyDescent="0.25">
      <c r="A18" s="1">
        <v>351</v>
      </c>
      <c r="B18" s="1">
        <v>351</v>
      </c>
      <c r="C18" s="1">
        <v>350</v>
      </c>
      <c r="D18" s="1">
        <v>352</v>
      </c>
      <c r="E18" s="1">
        <v>351</v>
      </c>
      <c r="F18" s="1">
        <f t="shared" si="0"/>
        <v>351</v>
      </c>
      <c r="G18" s="1">
        <f t="shared" si="1"/>
        <v>2</v>
      </c>
      <c r="H18" s="1">
        <v>16</v>
      </c>
      <c r="L18">
        <v>16</v>
      </c>
      <c r="M18">
        <f t="shared" si="2"/>
        <v>350</v>
      </c>
      <c r="N18">
        <f t="shared" si="3"/>
        <v>362.54768359643975</v>
      </c>
      <c r="O18">
        <f t="shared" si="4"/>
        <v>337.45231640356025</v>
      </c>
      <c r="P18">
        <v>349.8</v>
      </c>
      <c r="Q18">
        <v>16</v>
      </c>
      <c r="R18">
        <f t="shared" si="5"/>
        <v>3.3176470588235296</v>
      </c>
      <c r="S18">
        <f t="shared" si="6"/>
        <v>7.9976599870538951</v>
      </c>
      <c r="T18">
        <f>0</f>
        <v>0</v>
      </c>
      <c r="U18">
        <f t="shared" si="7"/>
        <v>3</v>
      </c>
    </row>
    <row r="19" spans="1:21" x14ac:dyDescent="0.25">
      <c r="A19" s="1">
        <v>352</v>
      </c>
      <c r="B19" s="1">
        <v>352</v>
      </c>
      <c r="C19" s="1">
        <v>352</v>
      </c>
      <c r="D19" s="1">
        <v>354</v>
      </c>
      <c r="E19" s="1">
        <v>354</v>
      </c>
      <c r="F19" s="1">
        <f t="shared" si="0"/>
        <v>352.8</v>
      </c>
      <c r="G19" s="1">
        <f t="shared" si="1"/>
        <v>2</v>
      </c>
      <c r="H19" s="1">
        <v>17</v>
      </c>
      <c r="L19">
        <v>17</v>
      </c>
      <c r="M19">
        <f t="shared" si="2"/>
        <v>350</v>
      </c>
      <c r="N19">
        <f t="shared" si="3"/>
        <v>362.54768359643975</v>
      </c>
      <c r="O19">
        <f t="shared" si="4"/>
        <v>337.45231640356025</v>
      </c>
      <c r="P19">
        <v>349.8</v>
      </c>
      <c r="Q19">
        <v>17</v>
      </c>
      <c r="R19">
        <f t="shared" si="5"/>
        <v>3.3176470588235296</v>
      </c>
      <c r="S19">
        <f t="shared" si="6"/>
        <v>7.9976599870538951</v>
      </c>
      <c r="T19">
        <f>0</f>
        <v>0</v>
      </c>
      <c r="U19">
        <f t="shared" si="7"/>
        <v>3</v>
      </c>
    </row>
    <row r="20" spans="1:21" x14ac:dyDescent="0.25">
      <c r="A20" s="1">
        <v>338</v>
      </c>
      <c r="B20" s="1">
        <v>339</v>
      </c>
      <c r="C20" s="1">
        <v>338</v>
      </c>
      <c r="D20" s="1">
        <v>342</v>
      </c>
      <c r="E20" s="1">
        <v>340</v>
      </c>
      <c r="F20" s="1">
        <f t="shared" si="0"/>
        <v>339.4</v>
      </c>
      <c r="G20" s="1">
        <f t="shared" si="1"/>
        <v>4</v>
      </c>
      <c r="H20" s="1">
        <v>18</v>
      </c>
      <c r="L20">
        <v>18</v>
      </c>
      <c r="M20">
        <f t="shared" si="2"/>
        <v>350</v>
      </c>
      <c r="N20">
        <f t="shared" si="3"/>
        <v>362.54768359643975</v>
      </c>
      <c r="O20">
        <f t="shared" si="4"/>
        <v>337.45231640356025</v>
      </c>
      <c r="P20">
        <v>346.6</v>
      </c>
      <c r="Q20">
        <v>18</v>
      </c>
      <c r="R20">
        <f t="shared" si="5"/>
        <v>3.3176470588235296</v>
      </c>
      <c r="S20">
        <f t="shared" si="6"/>
        <v>7.9976599870538951</v>
      </c>
      <c r="T20">
        <f>0</f>
        <v>0</v>
      </c>
      <c r="U20">
        <f t="shared" si="7"/>
        <v>4</v>
      </c>
    </row>
    <row r="21" spans="1:21" x14ac:dyDescent="0.25">
      <c r="A21" s="1">
        <v>346</v>
      </c>
      <c r="B21" s="1">
        <v>344</v>
      </c>
      <c r="C21" s="1">
        <v>345</v>
      </c>
      <c r="D21" s="1">
        <v>347</v>
      </c>
      <c r="E21" s="1">
        <v>345</v>
      </c>
      <c r="F21" s="1">
        <f t="shared" si="0"/>
        <v>345.4</v>
      </c>
      <c r="G21" s="1">
        <f t="shared" si="1"/>
        <v>3</v>
      </c>
      <c r="H21" s="1">
        <v>19</v>
      </c>
      <c r="L21">
        <v>19</v>
      </c>
      <c r="M21">
        <f t="shared" si="2"/>
        <v>350</v>
      </c>
      <c r="N21">
        <f t="shared" si="3"/>
        <v>362.54768359643975</v>
      </c>
      <c r="O21">
        <f t="shared" si="4"/>
        <v>337.45231640356025</v>
      </c>
      <c r="P21">
        <v>348.6</v>
      </c>
      <c r="Q21">
        <v>19</v>
      </c>
      <c r="R21">
        <f t="shared" si="5"/>
        <v>3.3176470588235296</v>
      </c>
      <c r="S21">
        <f t="shared" si="6"/>
        <v>7.9976599870538951</v>
      </c>
      <c r="T21">
        <f>0</f>
        <v>0</v>
      </c>
      <c r="U21">
        <f t="shared" si="7"/>
        <v>2</v>
      </c>
    </row>
    <row r="22" spans="1:21" x14ac:dyDescent="0.25">
      <c r="A22" s="1">
        <v>344</v>
      </c>
      <c r="B22" s="1">
        <v>343</v>
      </c>
      <c r="C22" s="1">
        <v>343</v>
      </c>
      <c r="D22" s="1">
        <v>343</v>
      </c>
      <c r="E22" s="1">
        <v>345</v>
      </c>
      <c r="F22" s="1">
        <f t="shared" si="0"/>
        <v>343.6</v>
      </c>
      <c r="G22" s="1">
        <f t="shared" si="1"/>
        <v>2</v>
      </c>
      <c r="H22" s="1">
        <v>20</v>
      </c>
      <c r="L22">
        <v>20</v>
      </c>
      <c r="M22">
        <f t="shared" si="2"/>
        <v>350</v>
      </c>
      <c r="N22">
        <f t="shared" si="3"/>
        <v>362.54768359643975</v>
      </c>
      <c r="O22">
        <f t="shared" si="4"/>
        <v>337.45231640356025</v>
      </c>
      <c r="P22">
        <v>350.6</v>
      </c>
      <c r="Q22">
        <v>20</v>
      </c>
      <c r="R22">
        <f t="shared" si="5"/>
        <v>3.3176470588235296</v>
      </c>
      <c r="S22">
        <f t="shared" si="6"/>
        <v>7.9976599870538951</v>
      </c>
      <c r="T22">
        <f>0</f>
        <v>0</v>
      </c>
      <c r="U22">
        <f t="shared" si="7"/>
        <v>3</v>
      </c>
    </row>
    <row r="23" spans="1:21" x14ac:dyDescent="0.25">
      <c r="A23" s="1">
        <v>345</v>
      </c>
      <c r="B23" s="1">
        <v>345</v>
      </c>
      <c r="C23" s="1">
        <v>344</v>
      </c>
      <c r="D23" s="1">
        <v>346</v>
      </c>
      <c r="E23" s="1">
        <v>345</v>
      </c>
      <c r="F23" s="1">
        <f t="shared" si="0"/>
        <v>345</v>
      </c>
      <c r="G23" s="1">
        <f t="shared" si="1"/>
        <v>2</v>
      </c>
      <c r="H23" s="1">
        <v>21</v>
      </c>
      <c r="L23">
        <v>21</v>
      </c>
      <c r="M23">
        <f t="shared" si="2"/>
        <v>350</v>
      </c>
      <c r="N23">
        <f t="shared" si="3"/>
        <v>362.54768359643975</v>
      </c>
      <c r="O23">
        <f t="shared" si="4"/>
        <v>337.45231640356025</v>
      </c>
      <c r="P23">
        <v>347.8</v>
      </c>
      <c r="Q23">
        <v>21</v>
      </c>
      <c r="R23">
        <f t="shared" si="5"/>
        <v>3.3176470588235296</v>
      </c>
      <c r="S23">
        <f t="shared" si="6"/>
        <v>7.9976599870538951</v>
      </c>
      <c r="T23">
        <f>0</f>
        <v>0</v>
      </c>
      <c r="U23">
        <f t="shared" si="7"/>
        <v>3</v>
      </c>
    </row>
    <row r="24" spans="1:21" x14ac:dyDescent="0.25">
      <c r="A24" s="1">
        <v>346</v>
      </c>
      <c r="B24" s="1">
        <v>346</v>
      </c>
      <c r="C24" s="1">
        <v>345</v>
      </c>
      <c r="D24" s="1">
        <v>346</v>
      </c>
      <c r="E24" s="1">
        <v>347</v>
      </c>
      <c r="F24" s="1">
        <f t="shared" si="0"/>
        <v>346</v>
      </c>
      <c r="G24" s="1">
        <f t="shared" si="1"/>
        <v>2</v>
      </c>
      <c r="H24" s="1">
        <v>22</v>
      </c>
      <c r="L24">
        <v>22</v>
      </c>
      <c r="M24">
        <f t="shared" si="2"/>
        <v>350</v>
      </c>
      <c r="N24">
        <f t="shared" si="3"/>
        <v>362.54768359643975</v>
      </c>
      <c r="O24">
        <f t="shared" si="4"/>
        <v>337.45231640356025</v>
      </c>
      <c r="P24">
        <v>348.4</v>
      </c>
      <c r="Q24">
        <v>22</v>
      </c>
      <c r="R24">
        <f t="shared" si="5"/>
        <v>3.3176470588235296</v>
      </c>
      <c r="S24">
        <f t="shared" si="6"/>
        <v>7.9976599870538951</v>
      </c>
      <c r="T24">
        <f>0</f>
        <v>0</v>
      </c>
      <c r="U24">
        <f t="shared" si="7"/>
        <v>2</v>
      </c>
    </row>
    <row r="25" spans="1:21" x14ac:dyDescent="0.25">
      <c r="A25" s="1">
        <v>348</v>
      </c>
      <c r="B25" s="1">
        <v>350</v>
      </c>
      <c r="C25" s="1">
        <v>346</v>
      </c>
      <c r="D25" s="1">
        <v>346</v>
      </c>
      <c r="E25" s="1">
        <v>350</v>
      </c>
      <c r="F25" s="1">
        <f t="shared" si="0"/>
        <v>348</v>
      </c>
      <c r="G25" s="1">
        <f t="shared" si="1"/>
        <v>4</v>
      </c>
      <c r="H25" s="1">
        <v>23</v>
      </c>
      <c r="L25">
        <v>23</v>
      </c>
      <c r="M25">
        <f t="shared" si="2"/>
        <v>350</v>
      </c>
      <c r="N25">
        <f t="shared" si="3"/>
        <v>362.54768359643975</v>
      </c>
      <c r="O25">
        <f t="shared" si="4"/>
        <v>337.45231640356025</v>
      </c>
      <c r="P25">
        <v>347.4</v>
      </c>
      <c r="Q25">
        <v>23</v>
      </c>
      <c r="R25">
        <f t="shared" si="5"/>
        <v>3.3176470588235296</v>
      </c>
      <c r="S25">
        <f t="shared" si="6"/>
        <v>7.9976599870538951</v>
      </c>
      <c r="T25">
        <f>0</f>
        <v>0</v>
      </c>
      <c r="U25">
        <f t="shared" si="7"/>
        <v>2</v>
      </c>
    </row>
    <row r="26" spans="1:21" x14ac:dyDescent="0.25">
      <c r="A26" s="1">
        <v>348</v>
      </c>
      <c r="B26" s="1">
        <v>350</v>
      </c>
      <c r="C26" s="1">
        <v>346</v>
      </c>
      <c r="D26" s="1">
        <v>347</v>
      </c>
      <c r="E26" s="1">
        <v>350</v>
      </c>
      <c r="F26" s="1">
        <f t="shared" si="0"/>
        <v>348.2</v>
      </c>
      <c r="G26" s="1">
        <f t="shared" si="1"/>
        <v>4</v>
      </c>
      <c r="H26" s="1">
        <v>24</v>
      </c>
      <c r="L26">
        <v>24</v>
      </c>
      <c r="M26">
        <f t="shared" si="2"/>
        <v>350</v>
      </c>
      <c r="N26">
        <f t="shared" si="3"/>
        <v>362.54768359643975</v>
      </c>
      <c r="O26">
        <f t="shared" si="4"/>
        <v>337.45231640356025</v>
      </c>
      <c r="P26">
        <v>346.8</v>
      </c>
      <c r="Q26">
        <v>24</v>
      </c>
      <c r="R26">
        <f t="shared" si="5"/>
        <v>3.3176470588235296</v>
      </c>
      <c r="S26">
        <f t="shared" si="6"/>
        <v>7.9976599870538951</v>
      </c>
      <c r="T26">
        <f>0</f>
        <v>0</v>
      </c>
      <c r="U26">
        <f t="shared" si="7"/>
        <v>3</v>
      </c>
    </row>
    <row r="27" spans="1:21" x14ac:dyDescent="0.25">
      <c r="A27" s="1">
        <v>348</v>
      </c>
      <c r="B27" s="1">
        <v>348</v>
      </c>
      <c r="C27" s="1">
        <v>346</v>
      </c>
      <c r="D27" s="1">
        <v>346</v>
      </c>
      <c r="E27" s="1">
        <v>349</v>
      </c>
      <c r="F27" s="1">
        <f t="shared" si="0"/>
        <v>347.4</v>
      </c>
      <c r="G27" s="1">
        <f t="shared" si="1"/>
        <v>3</v>
      </c>
      <c r="H27" s="1">
        <v>25</v>
      </c>
      <c r="L27">
        <v>25</v>
      </c>
      <c r="M27">
        <f t="shared" si="2"/>
        <v>350</v>
      </c>
      <c r="N27">
        <f t="shared" si="3"/>
        <v>362.54768359643975</v>
      </c>
      <c r="O27">
        <f t="shared" si="4"/>
        <v>337.45231640356025</v>
      </c>
      <c r="P27">
        <v>347</v>
      </c>
      <c r="Q27">
        <v>25</v>
      </c>
      <c r="R27">
        <f t="shared" si="5"/>
        <v>3.3176470588235296</v>
      </c>
      <c r="S27">
        <f t="shared" si="6"/>
        <v>7.9976599870538951</v>
      </c>
      <c r="T27">
        <f>0</f>
        <v>0</v>
      </c>
      <c r="U27">
        <f t="shared" si="7"/>
        <v>4</v>
      </c>
    </row>
    <row r="28" spans="1:21" x14ac:dyDescent="0.25">
      <c r="A28" s="1">
        <v>344</v>
      </c>
      <c r="B28" s="1">
        <v>344</v>
      </c>
      <c r="C28" s="1">
        <v>345</v>
      </c>
      <c r="D28" s="1">
        <v>343</v>
      </c>
      <c r="E28" s="1">
        <v>346</v>
      </c>
      <c r="F28" s="1">
        <f t="shared" si="0"/>
        <v>344.4</v>
      </c>
      <c r="G28" s="1">
        <f t="shared" si="1"/>
        <v>3</v>
      </c>
      <c r="H28" s="1">
        <v>26</v>
      </c>
      <c r="L28">
        <v>26</v>
      </c>
      <c r="M28">
        <f t="shared" si="2"/>
        <v>350</v>
      </c>
      <c r="N28">
        <f t="shared" si="3"/>
        <v>362.54768359643975</v>
      </c>
      <c r="O28">
        <f t="shared" si="4"/>
        <v>337.45231640356025</v>
      </c>
      <c r="P28">
        <v>348.8</v>
      </c>
      <c r="Q28">
        <v>26</v>
      </c>
      <c r="R28">
        <f t="shared" si="5"/>
        <v>3.3176470588235296</v>
      </c>
      <c r="S28">
        <f t="shared" si="6"/>
        <v>7.9976599870538951</v>
      </c>
      <c r="T28">
        <f>0</f>
        <v>0</v>
      </c>
      <c r="U28">
        <f t="shared" si="7"/>
        <v>3</v>
      </c>
    </row>
    <row r="29" spans="1:21" x14ac:dyDescent="0.25">
      <c r="A29" s="1">
        <v>337</v>
      </c>
      <c r="B29" s="1">
        <v>337</v>
      </c>
      <c r="C29" s="1">
        <v>338</v>
      </c>
      <c r="D29" s="1">
        <v>336</v>
      </c>
      <c r="E29" s="1">
        <v>339</v>
      </c>
      <c r="F29" s="1">
        <f t="shared" si="0"/>
        <v>337.4</v>
      </c>
      <c r="G29" s="1">
        <f t="shared" si="1"/>
        <v>3</v>
      </c>
      <c r="H29" s="1">
        <v>27</v>
      </c>
      <c r="L29">
        <v>27</v>
      </c>
      <c r="M29">
        <f t="shared" si="2"/>
        <v>350</v>
      </c>
      <c r="N29">
        <f t="shared" si="3"/>
        <v>362.54768359643975</v>
      </c>
      <c r="O29">
        <f t="shared" si="4"/>
        <v>337.45231640356025</v>
      </c>
      <c r="P29">
        <v>338.4</v>
      </c>
      <c r="Q29">
        <v>27</v>
      </c>
      <c r="R29">
        <f t="shared" si="5"/>
        <v>3.3176470588235296</v>
      </c>
      <c r="S29">
        <f t="shared" si="6"/>
        <v>7.9976599870538951</v>
      </c>
      <c r="T29">
        <f>0</f>
        <v>0</v>
      </c>
      <c r="U29">
        <f t="shared" si="7"/>
        <v>4</v>
      </c>
    </row>
    <row r="30" spans="1:21" x14ac:dyDescent="0.25">
      <c r="A30" s="1">
        <v>344</v>
      </c>
      <c r="B30" s="1">
        <v>344</v>
      </c>
      <c r="C30" s="1">
        <v>345</v>
      </c>
      <c r="D30" s="1">
        <v>344</v>
      </c>
      <c r="E30" s="1">
        <v>346</v>
      </c>
      <c r="F30" s="1">
        <f t="shared" si="0"/>
        <v>344.6</v>
      </c>
      <c r="G30" s="1">
        <f t="shared" si="1"/>
        <v>2</v>
      </c>
      <c r="H30" s="1">
        <v>28</v>
      </c>
      <c r="L30">
        <v>28</v>
      </c>
      <c r="M30">
        <f t="shared" si="2"/>
        <v>350</v>
      </c>
      <c r="N30">
        <f t="shared" si="3"/>
        <v>362.54768359643975</v>
      </c>
      <c r="O30">
        <f t="shared" si="4"/>
        <v>337.45231640356025</v>
      </c>
      <c r="P30">
        <v>347.8</v>
      </c>
      <c r="Q30">
        <v>28</v>
      </c>
      <c r="R30">
        <f t="shared" si="5"/>
        <v>3.3176470588235296</v>
      </c>
      <c r="S30">
        <f t="shared" si="6"/>
        <v>7.9976599870538951</v>
      </c>
      <c r="T30">
        <f>0</f>
        <v>0</v>
      </c>
      <c r="U30">
        <f t="shared" si="7"/>
        <v>3</v>
      </c>
    </row>
    <row r="31" spans="1:21" x14ac:dyDescent="0.25">
      <c r="A31" s="1">
        <v>345</v>
      </c>
      <c r="B31" s="1">
        <v>345</v>
      </c>
      <c r="C31" s="1">
        <v>346</v>
      </c>
      <c r="D31" s="1">
        <v>345</v>
      </c>
      <c r="E31" s="1">
        <v>348</v>
      </c>
      <c r="F31" s="1">
        <f t="shared" si="0"/>
        <v>345.8</v>
      </c>
      <c r="G31" s="1">
        <f t="shared" si="1"/>
        <v>3</v>
      </c>
      <c r="H31" s="1">
        <v>29</v>
      </c>
      <c r="L31">
        <v>29</v>
      </c>
      <c r="M31">
        <f t="shared" si="2"/>
        <v>350</v>
      </c>
      <c r="N31">
        <f t="shared" si="3"/>
        <v>362.54768359643975</v>
      </c>
      <c r="O31">
        <f t="shared" si="4"/>
        <v>337.45231640356025</v>
      </c>
      <c r="P31">
        <v>347.6</v>
      </c>
      <c r="Q31">
        <v>29</v>
      </c>
      <c r="R31">
        <f t="shared" si="5"/>
        <v>3.3176470588235296</v>
      </c>
      <c r="S31">
        <f t="shared" si="6"/>
        <v>7.9976599870538951</v>
      </c>
      <c r="T31">
        <f>0</f>
        <v>0</v>
      </c>
      <c r="U31">
        <f t="shared" si="7"/>
        <v>2</v>
      </c>
    </row>
    <row r="32" spans="1:21" x14ac:dyDescent="0.25">
      <c r="A32" s="1">
        <v>344</v>
      </c>
      <c r="B32" s="1">
        <v>345</v>
      </c>
      <c r="C32" s="1">
        <v>345</v>
      </c>
      <c r="D32" s="1">
        <v>345</v>
      </c>
      <c r="E32" s="1">
        <v>346</v>
      </c>
      <c r="F32" s="1">
        <f t="shared" si="0"/>
        <v>345</v>
      </c>
      <c r="G32" s="1">
        <f t="shared" si="1"/>
        <v>2</v>
      </c>
      <c r="H32" s="1">
        <v>30</v>
      </c>
      <c r="L32">
        <v>30</v>
      </c>
      <c r="M32">
        <f t="shared" si="2"/>
        <v>350</v>
      </c>
      <c r="N32">
        <f t="shared" si="3"/>
        <v>362.54768359643975</v>
      </c>
      <c r="O32">
        <f t="shared" si="4"/>
        <v>337.45231640356025</v>
      </c>
      <c r="P32">
        <v>346</v>
      </c>
      <c r="Q32">
        <v>30</v>
      </c>
      <c r="R32">
        <f t="shared" si="5"/>
        <v>3.3176470588235296</v>
      </c>
      <c r="S32">
        <f t="shared" si="6"/>
        <v>7.9976599870538951</v>
      </c>
      <c r="T32">
        <f>0</f>
        <v>0</v>
      </c>
      <c r="U32">
        <f t="shared" si="7"/>
        <v>3</v>
      </c>
    </row>
    <row r="33" spans="1:21" x14ac:dyDescent="0.25">
      <c r="A33" s="1">
        <v>345</v>
      </c>
      <c r="B33" s="1">
        <v>345</v>
      </c>
      <c r="C33" s="1">
        <v>345</v>
      </c>
      <c r="D33" s="1">
        <v>344</v>
      </c>
      <c r="E33" s="1">
        <v>347</v>
      </c>
      <c r="F33" s="1">
        <f t="shared" si="0"/>
        <v>345.2</v>
      </c>
      <c r="G33" s="1">
        <f t="shared" si="1"/>
        <v>3</v>
      </c>
      <c r="H33" s="1">
        <v>31</v>
      </c>
      <c r="L33">
        <v>31</v>
      </c>
      <c r="M33">
        <f t="shared" si="2"/>
        <v>350</v>
      </c>
      <c r="N33">
        <f t="shared" si="3"/>
        <v>362.54768359643975</v>
      </c>
      <c r="O33">
        <f t="shared" si="4"/>
        <v>337.45231640356025</v>
      </c>
      <c r="P33">
        <v>347.6</v>
      </c>
      <c r="Q33">
        <v>31</v>
      </c>
      <c r="R33">
        <f t="shared" si="5"/>
        <v>3.3176470588235296</v>
      </c>
      <c r="S33">
        <f t="shared" si="6"/>
        <v>7.9976599870538951</v>
      </c>
      <c r="T33">
        <f>0</f>
        <v>0</v>
      </c>
      <c r="U33">
        <f t="shared" si="7"/>
        <v>3</v>
      </c>
    </row>
    <row r="34" spans="1:21" x14ac:dyDescent="0.25">
      <c r="A34" s="1">
        <v>349</v>
      </c>
      <c r="B34" s="1">
        <v>349</v>
      </c>
      <c r="C34" s="1">
        <v>348</v>
      </c>
      <c r="D34" s="1">
        <v>348</v>
      </c>
      <c r="E34" s="1">
        <v>350</v>
      </c>
      <c r="F34" s="1">
        <f t="shared" si="0"/>
        <v>348.8</v>
      </c>
      <c r="G34" s="1">
        <f t="shared" si="1"/>
        <v>2</v>
      </c>
      <c r="H34" s="1">
        <v>32</v>
      </c>
      <c r="L34">
        <v>32</v>
      </c>
      <c r="M34">
        <f t="shared" si="2"/>
        <v>350</v>
      </c>
      <c r="N34">
        <f t="shared" si="3"/>
        <v>362.54768359643975</v>
      </c>
      <c r="O34">
        <f t="shared" si="4"/>
        <v>337.45231640356025</v>
      </c>
      <c r="P34">
        <v>346.6</v>
      </c>
      <c r="Q34">
        <v>32</v>
      </c>
      <c r="R34">
        <f t="shared" si="5"/>
        <v>3.3176470588235296</v>
      </c>
      <c r="S34">
        <f t="shared" si="6"/>
        <v>7.9976599870538951</v>
      </c>
      <c r="T34">
        <f>0</f>
        <v>0</v>
      </c>
      <c r="U34">
        <f t="shared" si="7"/>
        <v>3</v>
      </c>
    </row>
    <row r="35" spans="1:21" x14ac:dyDescent="0.25">
      <c r="A35" s="1">
        <v>349</v>
      </c>
      <c r="B35" s="1">
        <v>350</v>
      </c>
      <c r="C35" s="1">
        <v>348</v>
      </c>
      <c r="D35" s="1">
        <v>350</v>
      </c>
      <c r="E35" s="1">
        <v>349</v>
      </c>
      <c r="F35" s="1">
        <f t="shared" si="0"/>
        <v>349.2</v>
      </c>
      <c r="G35" s="1">
        <f t="shared" si="1"/>
        <v>2</v>
      </c>
      <c r="H35" s="1">
        <v>33</v>
      </c>
      <c r="L35">
        <v>33</v>
      </c>
      <c r="M35">
        <f t="shared" si="2"/>
        <v>350</v>
      </c>
      <c r="N35">
        <f t="shared" si="3"/>
        <v>362.54768359643975</v>
      </c>
      <c r="O35">
        <f t="shared" si="4"/>
        <v>337.45231640356025</v>
      </c>
      <c r="P35">
        <v>349</v>
      </c>
      <c r="Q35">
        <v>33</v>
      </c>
      <c r="R35">
        <f t="shared" si="5"/>
        <v>3.3176470588235296</v>
      </c>
      <c r="S35">
        <f t="shared" si="6"/>
        <v>7.9976599870538951</v>
      </c>
      <c r="T35">
        <f>0</f>
        <v>0</v>
      </c>
      <c r="U35">
        <f t="shared" si="7"/>
        <v>3</v>
      </c>
    </row>
    <row r="36" spans="1:21" x14ac:dyDescent="0.25">
      <c r="A36" s="1">
        <v>348</v>
      </c>
      <c r="B36" s="1">
        <v>348</v>
      </c>
      <c r="C36" s="1">
        <v>348</v>
      </c>
      <c r="D36" s="1">
        <v>345</v>
      </c>
      <c r="E36" s="1">
        <v>349</v>
      </c>
      <c r="F36" s="1">
        <f t="shared" si="0"/>
        <v>347.6</v>
      </c>
      <c r="G36" s="1">
        <f t="shared" si="1"/>
        <v>4</v>
      </c>
      <c r="H36" s="1">
        <v>34</v>
      </c>
      <c r="L36">
        <v>34</v>
      </c>
      <c r="M36">
        <f t="shared" si="2"/>
        <v>350</v>
      </c>
      <c r="N36">
        <f t="shared" si="3"/>
        <v>362.54768359643975</v>
      </c>
      <c r="O36">
        <f t="shared" si="4"/>
        <v>337.45231640356025</v>
      </c>
      <c r="P36">
        <v>349.8</v>
      </c>
      <c r="Q36">
        <v>34</v>
      </c>
      <c r="R36">
        <f t="shared" si="5"/>
        <v>3.3176470588235296</v>
      </c>
      <c r="S36">
        <f t="shared" si="6"/>
        <v>7.9976599870538951</v>
      </c>
      <c r="T36">
        <f>0</f>
        <v>0</v>
      </c>
      <c r="U36">
        <f t="shared" si="7"/>
        <v>3</v>
      </c>
    </row>
    <row r="37" spans="1:21" x14ac:dyDescent="0.25">
      <c r="A37" s="1">
        <v>348</v>
      </c>
      <c r="B37" s="1">
        <v>349</v>
      </c>
      <c r="C37" s="1">
        <v>348</v>
      </c>
      <c r="D37" s="1">
        <v>345</v>
      </c>
      <c r="E37" s="1">
        <v>348</v>
      </c>
      <c r="F37" s="1">
        <f t="shared" si="0"/>
        <v>347.6</v>
      </c>
      <c r="G37" s="1">
        <f t="shared" si="1"/>
        <v>4</v>
      </c>
      <c r="H37" s="1">
        <v>35</v>
      </c>
      <c r="L37">
        <v>35</v>
      </c>
      <c r="M37">
        <f t="shared" si="2"/>
        <v>350</v>
      </c>
      <c r="N37">
        <f t="shared" si="3"/>
        <v>362.54768359643975</v>
      </c>
      <c r="O37">
        <f t="shared" si="4"/>
        <v>337.45231640356025</v>
      </c>
      <c r="P37">
        <v>349.6</v>
      </c>
      <c r="Q37">
        <v>35</v>
      </c>
      <c r="R37">
        <f t="shared" si="5"/>
        <v>3.3176470588235296</v>
      </c>
      <c r="S37">
        <f t="shared" si="6"/>
        <v>7.9976599870538951</v>
      </c>
      <c r="T37">
        <f>0</f>
        <v>0</v>
      </c>
      <c r="U37">
        <f t="shared" si="7"/>
        <v>3</v>
      </c>
    </row>
    <row r="38" spans="1:21" x14ac:dyDescent="0.25">
      <c r="A38" s="1">
        <v>354</v>
      </c>
      <c r="B38" s="1">
        <v>350</v>
      </c>
      <c r="C38" s="1">
        <v>360</v>
      </c>
      <c r="D38" s="1">
        <v>350</v>
      </c>
      <c r="E38" s="1">
        <v>359</v>
      </c>
      <c r="F38" s="1">
        <f t="shared" si="0"/>
        <v>354.6</v>
      </c>
      <c r="G38" s="1">
        <f t="shared" si="1"/>
        <v>10</v>
      </c>
      <c r="H38" s="1">
        <v>36</v>
      </c>
      <c r="L38">
        <v>36</v>
      </c>
      <c r="M38">
        <f t="shared" si="2"/>
        <v>350</v>
      </c>
      <c r="N38">
        <f t="shared" si="3"/>
        <v>362.54768359643975</v>
      </c>
      <c r="O38">
        <f t="shared" si="4"/>
        <v>337.45231640356025</v>
      </c>
      <c r="P38">
        <v>348</v>
      </c>
      <c r="Q38">
        <v>36</v>
      </c>
      <c r="R38">
        <f t="shared" si="5"/>
        <v>3.3176470588235296</v>
      </c>
      <c r="S38">
        <f t="shared" si="6"/>
        <v>7.9976599870538951</v>
      </c>
      <c r="T38">
        <f>0</f>
        <v>0</v>
      </c>
      <c r="U38">
        <f t="shared" si="7"/>
        <v>4</v>
      </c>
    </row>
    <row r="39" spans="1:21" x14ac:dyDescent="0.25">
      <c r="A39" s="1">
        <v>346</v>
      </c>
      <c r="B39" s="1">
        <v>344</v>
      </c>
      <c r="C39" s="1">
        <v>344</v>
      </c>
      <c r="D39" s="1">
        <v>342</v>
      </c>
      <c r="E39" s="1">
        <v>345</v>
      </c>
      <c r="F39" s="1">
        <f t="shared" si="0"/>
        <v>344.2</v>
      </c>
      <c r="G39" s="1">
        <f t="shared" si="1"/>
        <v>4</v>
      </c>
      <c r="H39" s="1">
        <v>37</v>
      </c>
      <c r="L39">
        <v>37</v>
      </c>
      <c r="M39">
        <f t="shared" si="2"/>
        <v>350</v>
      </c>
      <c r="N39">
        <f t="shared" si="3"/>
        <v>362.54768359643975</v>
      </c>
      <c r="O39">
        <f t="shared" si="4"/>
        <v>337.45231640356025</v>
      </c>
      <c r="P39">
        <v>349</v>
      </c>
      <c r="Q39">
        <v>37</v>
      </c>
      <c r="R39">
        <f t="shared" si="5"/>
        <v>3.3176470588235296</v>
      </c>
      <c r="S39">
        <f t="shared" si="6"/>
        <v>7.9976599870538951</v>
      </c>
      <c r="T39">
        <f>0</f>
        <v>0</v>
      </c>
      <c r="U39">
        <f t="shared" si="7"/>
        <v>3</v>
      </c>
    </row>
    <row r="40" spans="1:21" x14ac:dyDescent="0.25">
      <c r="A40" s="1">
        <v>350</v>
      </c>
      <c r="B40" s="1">
        <v>351</v>
      </c>
      <c r="C40" s="1">
        <v>351</v>
      </c>
      <c r="D40" s="1">
        <v>352</v>
      </c>
      <c r="E40" s="1">
        <v>354</v>
      </c>
      <c r="F40" s="1">
        <f t="shared" si="0"/>
        <v>351.6</v>
      </c>
      <c r="G40" s="1">
        <f t="shared" si="1"/>
        <v>4</v>
      </c>
      <c r="H40" s="1">
        <v>38</v>
      </c>
      <c r="L40">
        <v>38</v>
      </c>
      <c r="M40">
        <f t="shared" si="2"/>
        <v>350</v>
      </c>
      <c r="N40">
        <f t="shared" si="3"/>
        <v>362.54768359643975</v>
      </c>
      <c r="O40">
        <f t="shared" si="4"/>
        <v>337.45231640356025</v>
      </c>
      <c r="P40">
        <v>346.6</v>
      </c>
      <c r="Q40">
        <v>38</v>
      </c>
      <c r="R40">
        <f t="shared" si="5"/>
        <v>3.3176470588235296</v>
      </c>
      <c r="S40">
        <f t="shared" si="6"/>
        <v>7.9976599870538951</v>
      </c>
      <c r="T40">
        <f>0</f>
        <v>0</v>
      </c>
      <c r="U40">
        <f t="shared" si="7"/>
        <v>3</v>
      </c>
    </row>
    <row r="41" spans="1:21" x14ac:dyDescent="0.25">
      <c r="A41" s="1">
        <v>342</v>
      </c>
      <c r="B41" s="1">
        <v>342</v>
      </c>
      <c r="C41" s="1">
        <v>343</v>
      </c>
      <c r="D41" s="1">
        <v>340</v>
      </c>
      <c r="E41" s="1">
        <v>344</v>
      </c>
      <c r="F41" s="1">
        <f t="shared" si="0"/>
        <v>342.2</v>
      </c>
      <c r="G41" s="1">
        <f t="shared" si="1"/>
        <v>4</v>
      </c>
      <c r="H41" s="1">
        <v>39</v>
      </c>
      <c r="L41">
        <v>39</v>
      </c>
      <c r="M41">
        <f t="shared" si="2"/>
        <v>350</v>
      </c>
      <c r="N41">
        <f t="shared" si="3"/>
        <v>362.54768359643975</v>
      </c>
      <c r="O41">
        <f t="shared" si="4"/>
        <v>337.45231640356025</v>
      </c>
      <c r="P41">
        <v>350.4</v>
      </c>
      <c r="Q41">
        <v>39</v>
      </c>
      <c r="R41">
        <f t="shared" si="5"/>
        <v>3.3176470588235296</v>
      </c>
      <c r="S41">
        <f t="shared" si="6"/>
        <v>7.9976599870538951</v>
      </c>
      <c r="T41">
        <f>0</f>
        <v>0</v>
      </c>
      <c r="U41">
        <f t="shared" si="7"/>
        <v>4</v>
      </c>
    </row>
    <row r="42" spans="1:21" x14ac:dyDescent="0.25">
      <c r="A42" s="1">
        <v>349</v>
      </c>
      <c r="B42" s="1">
        <v>349</v>
      </c>
      <c r="C42" s="1">
        <v>349</v>
      </c>
      <c r="D42" s="1">
        <v>347</v>
      </c>
      <c r="E42" s="1">
        <v>351</v>
      </c>
      <c r="F42" s="1">
        <f t="shared" si="0"/>
        <v>349</v>
      </c>
      <c r="G42" s="1">
        <f t="shared" si="1"/>
        <v>4</v>
      </c>
      <c r="H42" s="1">
        <v>40</v>
      </c>
      <c r="L42">
        <v>40</v>
      </c>
      <c r="M42">
        <f t="shared" si="2"/>
        <v>350</v>
      </c>
      <c r="N42">
        <f t="shared" si="3"/>
        <v>362.54768359643975</v>
      </c>
      <c r="O42">
        <f t="shared" si="4"/>
        <v>337.45231640356025</v>
      </c>
      <c r="P42">
        <v>348.6</v>
      </c>
      <c r="Q42">
        <v>40</v>
      </c>
      <c r="R42">
        <f t="shared" si="5"/>
        <v>3.3176470588235296</v>
      </c>
      <c r="S42">
        <f t="shared" si="6"/>
        <v>7.9976599870538951</v>
      </c>
      <c r="T42">
        <f>0</f>
        <v>0</v>
      </c>
      <c r="U42">
        <f t="shared" si="7"/>
        <v>5</v>
      </c>
    </row>
    <row r="43" spans="1:21" x14ac:dyDescent="0.25">
      <c r="A43" s="1">
        <v>349</v>
      </c>
      <c r="B43" s="1">
        <v>348</v>
      </c>
      <c r="C43" s="1">
        <v>348</v>
      </c>
      <c r="D43" s="1">
        <v>347</v>
      </c>
      <c r="E43" s="1">
        <v>350</v>
      </c>
      <c r="F43" s="1">
        <f t="shared" si="0"/>
        <v>348.4</v>
      </c>
      <c r="G43" s="1">
        <f t="shared" si="1"/>
        <v>3</v>
      </c>
      <c r="H43" s="1">
        <v>41</v>
      </c>
    </row>
    <row r="44" spans="1:21" x14ac:dyDescent="0.25">
      <c r="A44" s="1">
        <v>349</v>
      </c>
      <c r="B44" s="1">
        <v>349</v>
      </c>
      <c r="C44" s="1">
        <v>347</v>
      </c>
      <c r="D44" s="1">
        <v>350</v>
      </c>
      <c r="E44" s="1">
        <v>349</v>
      </c>
      <c r="F44" s="1">
        <f t="shared" si="0"/>
        <v>348.8</v>
      </c>
      <c r="G44" s="1">
        <f t="shared" si="1"/>
        <v>3</v>
      </c>
      <c r="H44" s="1">
        <v>42</v>
      </c>
    </row>
    <row r="45" spans="1:21" x14ac:dyDescent="0.25">
      <c r="A45" s="1">
        <v>348</v>
      </c>
      <c r="B45" s="1">
        <v>348</v>
      </c>
      <c r="C45" s="1">
        <v>347</v>
      </c>
      <c r="D45" s="1">
        <v>347</v>
      </c>
      <c r="E45" s="1">
        <v>349</v>
      </c>
      <c r="F45" s="1">
        <f t="shared" si="0"/>
        <v>347.8</v>
      </c>
      <c r="G45" s="1">
        <f t="shared" si="1"/>
        <v>2</v>
      </c>
      <c r="H45" s="1">
        <v>43</v>
      </c>
    </row>
    <row r="46" spans="1:21" x14ac:dyDescent="0.25">
      <c r="A46" s="1">
        <v>349</v>
      </c>
      <c r="B46" s="1">
        <v>349</v>
      </c>
      <c r="C46" s="1">
        <v>349</v>
      </c>
      <c r="D46" s="1">
        <v>346</v>
      </c>
      <c r="E46" s="1">
        <v>350</v>
      </c>
      <c r="F46" s="1">
        <f t="shared" si="0"/>
        <v>348.6</v>
      </c>
      <c r="G46" s="1">
        <f t="shared" si="1"/>
        <v>4</v>
      </c>
      <c r="H46" s="1">
        <v>44</v>
      </c>
    </row>
    <row r="47" spans="1:21" x14ac:dyDescent="0.25">
      <c r="A47" s="1">
        <v>339</v>
      </c>
      <c r="B47" s="1">
        <v>340</v>
      </c>
      <c r="C47" s="1">
        <v>341</v>
      </c>
      <c r="D47" s="1">
        <v>338</v>
      </c>
      <c r="E47" s="1">
        <v>342</v>
      </c>
      <c r="F47" s="1">
        <f t="shared" si="0"/>
        <v>340</v>
      </c>
      <c r="G47" s="1">
        <f t="shared" si="1"/>
        <v>4</v>
      </c>
      <c r="H47" s="1">
        <v>45</v>
      </c>
    </row>
    <row r="48" spans="1:21" x14ac:dyDescent="0.25">
      <c r="A48" s="1">
        <v>350</v>
      </c>
      <c r="B48" s="1">
        <v>350</v>
      </c>
      <c r="C48" s="1">
        <v>348</v>
      </c>
      <c r="D48" s="1">
        <v>347</v>
      </c>
      <c r="E48" s="1">
        <v>351</v>
      </c>
      <c r="F48" s="1">
        <f t="shared" si="0"/>
        <v>349.2</v>
      </c>
      <c r="G48" s="1">
        <f t="shared" si="1"/>
        <v>4</v>
      </c>
      <c r="H48" s="1">
        <v>46</v>
      </c>
    </row>
    <row r="49" spans="1:8" x14ac:dyDescent="0.25">
      <c r="A49" s="1">
        <v>349</v>
      </c>
      <c r="B49" s="1">
        <v>350</v>
      </c>
      <c r="C49" s="1">
        <v>349</v>
      </c>
      <c r="D49" s="1">
        <v>349</v>
      </c>
      <c r="E49" s="1">
        <v>351</v>
      </c>
      <c r="F49" s="1">
        <f t="shared" si="0"/>
        <v>349.6</v>
      </c>
      <c r="G49" s="1">
        <f t="shared" si="1"/>
        <v>2</v>
      </c>
      <c r="H49" s="1">
        <v>47</v>
      </c>
    </row>
    <row r="50" spans="1:8" x14ac:dyDescent="0.25">
      <c r="A50" s="1">
        <v>343</v>
      </c>
      <c r="B50" s="1">
        <v>343</v>
      </c>
      <c r="C50" s="1">
        <v>343</v>
      </c>
      <c r="D50" s="1">
        <v>342</v>
      </c>
      <c r="E50" s="1">
        <v>345</v>
      </c>
      <c r="F50" s="1">
        <f t="shared" si="0"/>
        <v>343.2</v>
      </c>
      <c r="G50" s="1">
        <f t="shared" si="1"/>
        <v>3</v>
      </c>
      <c r="H50" s="1">
        <v>48</v>
      </c>
    </row>
    <row r="51" spans="1:8" x14ac:dyDescent="0.25">
      <c r="A51" s="1">
        <v>342</v>
      </c>
      <c r="B51" s="1">
        <v>344</v>
      </c>
      <c r="C51" s="1">
        <v>345</v>
      </c>
      <c r="D51" s="1">
        <v>342</v>
      </c>
      <c r="E51" s="1">
        <v>345</v>
      </c>
      <c r="F51" s="1">
        <f t="shared" si="0"/>
        <v>343.6</v>
      </c>
      <c r="G51" s="1">
        <f t="shared" si="1"/>
        <v>3</v>
      </c>
      <c r="H51" s="1">
        <v>49</v>
      </c>
    </row>
    <row r="52" spans="1:8" x14ac:dyDescent="0.25">
      <c r="A52" s="1">
        <v>350</v>
      </c>
      <c r="B52" s="1">
        <v>350</v>
      </c>
      <c r="C52" s="1">
        <v>349</v>
      </c>
      <c r="D52" s="1">
        <v>347</v>
      </c>
      <c r="E52" s="1">
        <v>350</v>
      </c>
      <c r="F52" s="1">
        <f t="shared" si="0"/>
        <v>349.2</v>
      </c>
      <c r="G52" s="1">
        <f t="shared" si="1"/>
        <v>3</v>
      </c>
      <c r="H52" s="1">
        <v>50</v>
      </c>
    </row>
    <row r="53" spans="1:8" x14ac:dyDescent="0.25">
      <c r="A53" s="1">
        <v>350</v>
      </c>
      <c r="B53" s="1">
        <v>350</v>
      </c>
      <c r="C53" s="1">
        <v>349</v>
      </c>
      <c r="D53" s="1">
        <v>348</v>
      </c>
      <c r="E53" s="1">
        <v>350</v>
      </c>
      <c r="F53" s="1">
        <f t="shared" si="0"/>
        <v>349.4</v>
      </c>
      <c r="G53" s="1">
        <f t="shared" si="1"/>
        <v>2</v>
      </c>
      <c r="H53" s="1">
        <v>51</v>
      </c>
    </row>
    <row r="54" spans="1:8" x14ac:dyDescent="0.25">
      <c r="A54" s="1">
        <v>355</v>
      </c>
      <c r="B54" s="1">
        <v>354</v>
      </c>
      <c r="C54" s="1">
        <v>355</v>
      </c>
      <c r="D54" s="1">
        <v>353</v>
      </c>
      <c r="E54" s="1">
        <v>356</v>
      </c>
      <c r="F54" s="1">
        <f t="shared" si="0"/>
        <v>354.6</v>
      </c>
      <c r="G54" s="1">
        <f t="shared" si="1"/>
        <v>3</v>
      </c>
      <c r="H54" s="1">
        <v>52</v>
      </c>
    </row>
    <row r="55" spans="1:8" x14ac:dyDescent="0.25">
      <c r="A55" s="1">
        <v>349</v>
      </c>
      <c r="B55" s="1">
        <v>349</v>
      </c>
      <c r="C55" s="1">
        <v>350</v>
      </c>
      <c r="D55" s="1">
        <v>347</v>
      </c>
      <c r="E55" s="1">
        <v>350</v>
      </c>
      <c r="F55" s="1">
        <f t="shared" si="0"/>
        <v>349</v>
      </c>
      <c r="G55" s="1">
        <f t="shared" si="1"/>
        <v>3</v>
      </c>
      <c r="H55" s="1">
        <v>53</v>
      </c>
    </row>
    <row r="56" spans="1:8" x14ac:dyDescent="0.25">
      <c r="A56" s="1">
        <v>351</v>
      </c>
      <c r="B56" s="1">
        <v>351</v>
      </c>
      <c r="C56" s="1">
        <v>350</v>
      </c>
      <c r="D56" s="1">
        <v>348</v>
      </c>
      <c r="E56" s="1">
        <v>352</v>
      </c>
      <c r="F56" s="1">
        <f t="shared" si="0"/>
        <v>350.4</v>
      </c>
      <c r="G56" s="1">
        <f t="shared" si="1"/>
        <v>4</v>
      </c>
      <c r="H56" s="1">
        <v>54</v>
      </c>
    </row>
    <row r="57" spans="1:8" x14ac:dyDescent="0.25">
      <c r="A57" s="1">
        <v>350</v>
      </c>
      <c r="B57" s="1">
        <v>350</v>
      </c>
      <c r="C57" s="1">
        <v>350</v>
      </c>
      <c r="D57" s="1">
        <v>348</v>
      </c>
      <c r="E57" s="1">
        <v>351</v>
      </c>
      <c r="F57" s="1">
        <f t="shared" si="0"/>
        <v>349.8</v>
      </c>
      <c r="G57" s="1">
        <f t="shared" si="1"/>
        <v>3</v>
      </c>
      <c r="H57" s="1">
        <v>55</v>
      </c>
    </row>
    <row r="58" spans="1:8" x14ac:dyDescent="0.25">
      <c r="A58" s="1">
        <v>345</v>
      </c>
      <c r="B58" s="1">
        <v>346</v>
      </c>
      <c r="C58" s="1">
        <v>355</v>
      </c>
      <c r="D58" s="1">
        <v>345</v>
      </c>
      <c r="E58" s="1">
        <v>356</v>
      </c>
      <c r="F58" s="1">
        <f t="shared" si="0"/>
        <v>349.4</v>
      </c>
      <c r="G58" s="1">
        <f t="shared" si="1"/>
        <v>11</v>
      </c>
      <c r="H58" s="1">
        <v>56</v>
      </c>
    </row>
    <row r="59" spans="1:8" x14ac:dyDescent="0.25">
      <c r="A59" s="1">
        <v>345</v>
      </c>
      <c r="B59" s="1">
        <v>346</v>
      </c>
      <c r="C59" s="1">
        <v>354</v>
      </c>
      <c r="D59" s="1">
        <v>346</v>
      </c>
      <c r="E59" s="1">
        <v>355</v>
      </c>
      <c r="F59" s="1">
        <f t="shared" si="0"/>
        <v>349.2</v>
      </c>
      <c r="G59" s="1">
        <f t="shared" si="1"/>
        <v>10</v>
      </c>
      <c r="H59" s="1">
        <v>57</v>
      </c>
    </row>
    <row r="60" spans="1:8" x14ac:dyDescent="0.25">
      <c r="A60" s="1">
        <v>348</v>
      </c>
      <c r="B60" s="1">
        <v>345</v>
      </c>
      <c r="C60" s="1">
        <v>348</v>
      </c>
      <c r="D60" s="1">
        <v>346</v>
      </c>
      <c r="E60" s="1">
        <v>348</v>
      </c>
      <c r="F60" s="1">
        <f t="shared" si="0"/>
        <v>347</v>
      </c>
      <c r="G60" s="1">
        <f t="shared" si="1"/>
        <v>3</v>
      </c>
      <c r="H60" s="1">
        <v>58</v>
      </c>
    </row>
    <row r="61" spans="1:8" x14ac:dyDescent="0.25">
      <c r="A61" s="1">
        <v>348</v>
      </c>
      <c r="B61" s="1">
        <v>348</v>
      </c>
      <c r="C61" s="1">
        <v>348</v>
      </c>
      <c r="D61" s="1">
        <v>346</v>
      </c>
      <c r="E61" s="1">
        <v>349</v>
      </c>
      <c r="F61" s="1">
        <f t="shared" si="0"/>
        <v>347.8</v>
      </c>
      <c r="G61" s="1">
        <f t="shared" si="1"/>
        <v>3</v>
      </c>
      <c r="H61" s="1">
        <v>59</v>
      </c>
    </row>
    <row r="62" spans="1:8" x14ac:dyDescent="0.25">
      <c r="A62" s="1">
        <v>352</v>
      </c>
      <c r="B62" s="1">
        <v>348</v>
      </c>
      <c r="C62" s="1">
        <v>349</v>
      </c>
      <c r="D62" s="1">
        <v>350</v>
      </c>
      <c r="E62" s="1">
        <v>353</v>
      </c>
      <c r="F62" s="1">
        <f t="shared" si="0"/>
        <v>350.4</v>
      </c>
      <c r="G62" s="1">
        <f t="shared" si="1"/>
        <v>5</v>
      </c>
      <c r="H62" s="1">
        <v>60</v>
      </c>
    </row>
    <row r="63" spans="1:8" x14ac:dyDescent="0.25">
      <c r="A63" s="1">
        <v>350</v>
      </c>
      <c r="B63" s="1">
        <v>350</v>
      </c>
      <c r="C63" s="1">
        <v>348</v>
      </c>
      <c r="D63" s="1">
        <v>350</v>
      </c>
      <c r="E63" s="1">
        <v>351</v>
      </c>
      <c r="F63" s="1">
        <f t="shared" si="0"/>
        <v>349.8</v>
      </c>
      <c r="G63" s="1">
        <f t="shared" si="1"/>
        <v>3</v>
      </c>
      <c r="H63" s="1">
        <v>61</v>
      </c>
    </row>
    <row r="64" spans="1:8" x14ac:dyDescent="0.25">
      <c r="A64" s="1">
        <v>350</v>
      </c>
      <c r="B64" s="1">
        <v>350</v>
      </c>
      <c r="C64" s="1">
        <v>348</v>
      </c>
      <c r="D64" s="1">
        <v>350</v>
      </c>
      <c r="E64" s="1">
        <v>351</v>
      </c>
      <c r="F64" s="1">
        <f t="shared" si="0"/>
        <v>349.8</v>
      </c>
      <c r="G64" s="1">
        <f t="shared" si="1"/>
        <v>3</v>
      </c>
      <c r="H64" s="1">
        <v>62</v>
      </c>
    </row>
    <row r="65" spans="1:8" x14ac:dyDescent="0.25">
      <c r="A65" s="1">
        <v>348</v>
      </c>
      <c r="B65" s="1">
        <v>347</v>
      </c>
      <c r="C65" s="1">
        <v>346</v>
      </c>
      <c r="D65" s="1">
        <v>344</v>
      </c>
      <c r="E65" s="1">
        <v>348</v>
      </c>
      <c r="F65" s="1">
        <f t="shared" si="0"/>
        <v>346.6</v>
      </c>
      <c r="G65" s="1">
        <f t="shared" si="1"/>
        <v>4</v>
      </c>
      <c r="H65" s="1">
        <v>63</v>
      </c>
    </row>
    <row r="66" spans="1:8" x14ac:dyDescent="0.25">
      <c r="A66" s="1">
        <v>348</v>
      </c>
      <c r="B66" s="1">
        <v>349</v>
      </c>
      <c r="C66" s="1">
        <v>348</v>
      </c>
      <c r="D66" s="1">
        <v>348</v>
      </c>
      <c r="E66" s="1">
        <v>350</v>
      </c>
      <c r="F66" s="1">
        <f t="shared" si="0"/>
        <v>348.6</v>
      </c>
      <c r="G66" s="1">
        <f t="shared" si="1"/>
        <v>2</v>
      </c>
      <c r="H66" s="1">
        <v>64</v>
      </c>
    </row>
    <row r="67" spans="1:8" x14ac:dyDescent="0.25">
      <c r="A67" s="1">
        <v>351</v>
      </c>
      <c r="B67" s="1">
        <v>351</v>
      </c>
      <c r="C67" s="1">
        <v>350</v>
      </c>
      <c r="D67" s="1">
        <v>349</v>
      </c>
      <c r="E67" s="1">
        <v>352</v>
      </c>
      <c r="F67" s="1">
        <f t="shared" si="0"/>
        <v>350.6</v>
      </c>
      <c r="G67" s="1">
        <f t="shared" si="1"/>
        <v>3</v>
      </c>
      <c r="H67" s="1">
        <v>65</v>
      </c>
    </row>
    <row r="68" spans="1:8" x14ac:dyDescent="0.25">
      <c r="A68" s="1">
        <v>347</v>
      </c>
      <c r="B68" s="1">
        <v>348</v>
      </c>
      <c r="C68" s="1">
        <v>349</v>
      </c>
      <c r="D68" s="1">
        <v>346</v>
      </c>
      <c r="E68" s="1">
        <v>349</v>
      </c>
      <c r="F68" s="1">
        <f t="shared" ref="F68:F87" si="8">AVERAGE(A68:E68)</f>
        <v>347.8</v>
      </c>
      <c r="G68" s="1">
        <f t="shared" ref="G68:G87" si="9">MAX(A68:E68)-MIN(A68:E68)</f>
        <v>3</v>
      </c>
      <c r="H68" s="1">
        <v>66</v>
      </c>
    </row>
    <row r="69" spans="1:8" x14ac:dyDescent="0.25">
      <c r="A69" s="1">
        <v>349</v>
      </c>
      <c r="B69" s="1">
        <v>349</v>
      </c>
      <c r="C69" s="1">
        <v>348</v>
      </c>
      <c r="D69" s="1">
        <v>347</v>
      </c>
      <c r="E69" s="1">
        <v>349</v>
      </c>
      <c r="F69" s="1">
        <f t="shared" si="8"/>
        <v>348.4</v>
      </c>
      <c r="G69" s="1">
        <f t="shared" si="9"/>
        <v>2</v>
      </c>
      <c r="H69" s="1">
        <v>67</v>
      </c>
    </row>
    <row r="70" spans="1:8" x14ac:dyDescent="0.25">
      <c r="A70" s="1">
        <v>347</v>
      </c>
      <c r="B70" s="1">
        <v>348</v>
      </c>
      <c r="C70" s="1">
        <v>348</v>
      </c>
      <c r="D70" s="1">
        <v>346</v>
      </c>
      <c r="E70" s="1">
        <v>348</v>
      </c>
      <c r="F70" s="1">
        <f t="shared" si="8"/>
        <v>347.4</v>
      </c>
      <c r="G70" s="1">
        <f t="shared" si="9"/>
        <v>2</v>
      </c>
      <c r="H70" s="1">
        <v>68</v>
      </c>
    </row>
    <row r="71" spans="1:8" x14ac:dyDescent="0.25">
      <c r="A71" s="1">
        <v>347</v>
      </c>
      <c r="B71" s="1">
        <v>347</v>
      </c>
      <c r="C71" s="1">
        <v>347</v>
      </c>
      <c r="D71" s="1">
        <v>345</v>
      </c>
      <c r="E71" s="1">
        <v>348</v>
      </c>
      <c r="F71" s="1">
        <f t="shared" si="8"/>
        <v>346.8</v>
      </c>
      <c r="G71" s="1">
        <f t="shared" si="9"/>
        <v>3</v>
      </c>
      <c r="H71" s="1">
        <v>69</v>
      </c>
    </row>
    <row r="72" spans="1:8" x14ac:dyDescent="0.25">
      <c r="A72" s="1">
        <v>347</v>
      </c>
      <c r="B72" s="1">
        <v>347</v>
      </c>
      <c r="C72" s="1">
        <v>345</v>
      </c>
      <c r="D72" s="1">
        <v>349</v>
      </c>
      <c r="E72" s="1">
        <v>347</v>
      </c>
      <c r="F72" s="1">
        <f t="shared" si="8"/>
        <v>347</v>
      </c>
      <c r="G72" s="1">
        <f t="shared" si="9"/>
        <v>4</v>
      </c>
      <c r="H72" s="1">
        <v>70</v>
      </c>
    </row>
    <row r="73" spans="1:8" x14ac:dyDescent="0.25">
      <c r="A73" s="1">
        <v>349</v>
      </c>
      <c r="B73" s="1">
        <v>349</v>
      </c>
      <c r="C73" s="1">
        <v>349</v>
      </c>
      <c r="D73" s="1">
        <v>347</v>
      </c>
      <c r="E73" s="1">
        <v>350</v>
      </c>
      <c r="F73" s="1">
        <f t="shared" si="8"/>
        <v>348.8</v>
      </c>
      <c r="G73" s="1">
        <f t="shared" si="9"/>
        <v>3</v>
      </c>
      <c r="H73" s="1">
        <v>71</v>
      </c>
    </row>
    <row r="74" spans="1:8" x14ac:dyDescent="0.25">
      <c r="A74" s="1">
        <v>338</v>
      </c>
      <c r="B74" s="1">
        <v>338</v>
      </c>
      <c r="C74" s="1">
        <v>340</v>
      </c>
      <c r="D74" s="1">
        <v>336</v>
      </c>
      <c r="E74" s="1">
        <v>340</v>
      </c>
      <c r="F74" s="1">
        <f t="shared" si="8"/>
        <v>338.4</v>
      </c>
      <c r="G74" s="1">
        <f t="shared" si="9"/>
        <v>4</v>
      </c>
      <c r="H74" s="1">
        <v>72</v>
      </c>
    </row>
    <row r="75" spans="1:8" x14ac:dyDescent="0.25">
      <c r="A75" s="1">
        <v>348</v>
      </c>
      <c r="B75" s="1">
        <v>348</v>
      </c>
      <c r="C75" s="1">
        <v>348</v>
      </c>
      <c r="D75" s="1">
        <v>346</v>
      </c>
      <c r="E75" s="1">
        <v>349</v>
      </c>
      <c r="F75" s="1">
        <f t="shared" si="8"/>
        <v>347.8</v>
      </c>
      <c r="G75" s="1">
        <f t="shared" si="9"/>
        <v>3</v>
      </c>
      <c r="H75" s="1">
        <v>73</v>
      </c>
    </row>
    <row r="76" spans="1:8" x14ac:dyDescent="0.25">
      <c r="A76" s="1">
        <v>348</v>
      </c>
      <c r="B76" s="1">
        <v>348</v>
      </c>
      <c r="C76" s="1">
        <v>348</v>
      </c>
      <c r="D76" s="1">
        <v>346</v>
      </c>
      <c r="E76" s="1">
        <v>348</v>
      </c>
      <c r="F76" s="1">
        <f t="shared" si="8"/>
        <v>347.6</v>
      </c>
      <c r="G76" s="1">
        <f t="shared" si="9"/>
        <v>2</v>
      </c>
      <c r="H76" s="1">
        <v>74</v>
      </c>
    </row>
    <row r="77" spans="1:8" x14ac:dyDescent="0.25">
      <c r="A77" s="1">
        <v>346</v>
      </c>
      <c r="B77" s="1">
        <v>346</v>
      </c>
      <c r="C77" s="1">
        <v>347</v>
      </c>
      <c r="D77" s="1">
        <v>344</v>
      </c>
      <c r="E77" s="1">
        <v>347</v>
      </c>
      <c r="F77" s="1">
        <f t="shared" si="8"/>
        <v>346</v>
      </c>
      <c r="G77" s="1">
        <f t="shared" si="9"/>
        <v>3</v>
      </c>
      <c r="H77" s="1">
        <v>75</v>
      </c>
    </row>
    <row r="78" spans="1:8" x14ac:dyDescent="0.25">
      <c r="A78" s="1">
        <v>348</v>
      </c>
      <c r="B78" s="1">
        <v>348</v>
      </c>
      <c r="C78" s="1">
        <v>347</v>
      </c>
      <c r="D78" s="1">
        <v>346</v>
      </c>
      <c r="E78" s="1">
        <v>349</v>
      </c>
      <c r="F78" s="1">
        <f t="shared" si="8"/>
        <v>347.6</v>
      </c>
      <c r="G78" s="1">
        <f t="shared" si="9"/>
        <v>3</v>
      </c>
      <c r="H78" s="1">
        <v>76</v>
      </c>
    </row>
    <row r="79" spans="1:8" x14ac:dyDescent="0.25">
      <c r="A79" s="1">
        <v>346</v>
      </c>
      <c r="B79" s="1">
        <v>347</v>
      </c>
      <c r="C79" s="1">
        <v>347</v>
      </c>
      <c r="D79" s="1">
        <v>345</v>
      </c>
      <c r="E79" s="1">
        <v>348</v>
      </c>
      <c r="F79" s="1">
        <f t="shared" si="8"/>
        <v>346.6</v>
      </c>
      <c r="G79" s="1">
        <f t="shared" si="9"/>
        <v>3</v>
      </c>
      <c r="H79" s="1">
        <v>77</v>
      </c>
    </row>
    <row r="80" spans="1:8" x14ac:dyDescent="0.25">
      <c r="A80" s="1">
        <v>350</v>
      </c>
      <c r="B80" s="1">
        <v>349</v>
      </c>
      <c r="C80" s="1">
        <v>349</v>
      </c>
      <c r="D80" s="1">
        <v>347</v>
      </c>
      <c r="E80" s="1">
        <v>350</v>
      </c>
      <c r="F80" s="1">
        <f t="shared" si="8"/>
        <v>349</v>
      </c>
      <c r="G80" s="1">
        <f t="shared" si="9"/>
        <v>3</v>
      </c>
      <c r="H80" s="1">
        <v>78</v>
      </c>
    </row>
    <row r="81" spans="1:8" x14ac:dyDescent="0.25">
      <c r="A81" s="1">
        <v>350</v>
      </c>
      <c r="B81" s="1">
        <v>350</v>
      </c>
      <c r="C81" s="1">
        <v>350</v>
      </c>
      <c r="D81" s="1">
        <v>348</v>
      </c>
      <c r="E81" s="1">
        <v>351</v>
      </c>
      <c r="F81" s="1">
        <f t="shared" si="8"/>
        <v>349.8</v>
      </c>
      <c r="G81" s="1">
        <f t="shared" si="9"/>
        <v>3</v>
      </c>
      <c r="H81" s="1">
        <v>79</v>
      </c>
    </row>
    <row r="82" spans="1:8" x14ac:dyDescent="0.25">
      <c r="A82" s="1">
        <v>350</v>
      </c>
      <c r="B82" s="1">
        <v>350</v>
      </c>
      <c r="C82" s="1">
        <v>349</v>
      </c>
      <c r="D82" s="1">
        <v>348</v>
      </c>
      <c r="E82" s="1">
        <v>351</v>
      </c>
      <c r="F82" s="1">
        <f t="shared" si="8"/>
        <v>349.6</v>
      </c>
      <c r="G82" s="1">
        <f t="shared" si="9"/>
        <v>3</v>
      </c>
      <c r="H82" s="1">
        <v>80</v>
      </c>
    </row>
    <row r="83" spans="1:8" x14ac:dyDescent="0.25">
      <c r="A83" s="1">
        <v>348</v>
      </c>
      <c r="B83" s="1">
        <v>348</v>
      </c>
      <c r="C83" s="1">
        <v>348</v>
      </c>
      <c r="D83" s="1">
        <v>346</v>
      </c>
      <c r="E83" s="1">
        <v>350</v>
      </c>
      <c r="F83" s="1">
        <f t="shared" si="8"/>
        <v>348</v>
      </c>
      <c r="G83" s="1">
        <f t="shared" si="9"/>
        <v>4</v>
      </c>
      <c r="H83" s="1">
        <v>81</v>
      </c>
    </row>
    <row r="84" spans="1:8" x14ac:dyDescent="0.25">
      <c r="A84" s="1">
        <v>350</v>
      </c>
      <c r="B84" s="1">
        <v>349</v>
      </c>
      <c r="C84" s="1">
        <v>349</v>
      </c>
      <c r="D84" s="1">
        <v>347</v>
      </c>
      <c r="E84" s="1">
        <v>350</v>
      </c>
      <c r="F84" s="1">
        <f t="shared" si="8"/>
        <v>349</v>
      </c>
      <c r="G84" s="1">
        <f t="shared" si="9"/>
        <v>3</v>
      </c>
      <c r="H84" s="1">
        <v>82</v>
      </c>
    </row>
    <row r="85" spans="1:8" x14ac:dyDescent="0.25">
      <c r="A85" s="1">
        <v>345</v>
      </c>
      <c r="B85" s="1">
        <v>347</v>
      </c>
      <c r="C85" s="1">
        <v>346</v>
      </c>
      <c r="D85" s="1">
        <v>348</v>
      </c>
      <c r="E85" s="1">
        <v>347</v>
      </c>
      <c r="F85" s="1">
        <f t="shared" si="8"/>
        <v>346.6</v>
      </c>
      <c r="G85" s="1">
        <f t="shared" si="9"/>
        <v>3</v>
      </c>
      <c r="H85" s="1">
        <v>83</v>
      </c>
    </row>
    <row r="86" spans="1:8" x14ac:dyDescent="0.25">
      <c r="A86" s="1">
        <v>351</v>
      </c>
      <c r="B86" s="1">
        <v>351</v>
      </c>
      <c r="C86" s="1">
        <v>350</v>
      </c>
      <c r="D86" s="1">
        <v>348</v>
      </c>
      <c r="E86" s="1">
        <v>352</v>
      </c>
      <c r="F86" s="1">
        <f t="shared" si="8"/>
        <v>350.4</v>
      </c>
      <c r="G86" s="1">
        <f t="shared" si="9"/>
        <v>4</v>
      </c>
      <c r="H86" s="1">
        <v>84</v>
      </c>
    </row>
    <row r="87" spans="1:8" x14ac:dyDescent="0.25">
      <c r="A87" s="1">
        <v>349</v>
      </c>
      <c r="B87" s="1">
        <v>348</v>
      </c>
      <c r="C87" s="1">
        <v>349</v>
      </c>
      <c r="D87" s="1">
        <v>346</v>
      </c>
      <c r="E87" s="1">
        <v>351</v>
      </c>
      <c r="F87" s="1">
        <f t="shared" si="8"/>
        <v>348.6</v>
      </c>
      <c r="G87" s="1">
        <f t="shared" si="9"/>
        <v>5</v>
      </c>
      <c r="H87" s="1">
        <v>85</v>
      </c>
    </row>
  </sheetData>
  <mergeCells count="2">
    <mergeCell ref="A1:E1"/>
    <mergeCell ref="M1:P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2E36-5392-4C28-86F6-4DCB77D078B0}">
  <dimension ref="A1:AD101"/>
  <sheetViews>
    <sheetView topLeftCell="K1" workbookViewId="0">
      <selection activeCell="AF14" sqref="AF14"/>
    </sheetView>
  </sheetViews>
  <sheetFormatPr defaultRowHeight="16.5" x14ac:dyDescent="0.25"/>
  <cols>
    <col min="1" max="26" width="9" style="16"/>
    <col min="27" max="27" width="15.625" style="16" customWidth="1"/>
    <col min="28" max="16384" width="9" style="16"/>
  </cols>
  <sheetData>
    <row r="1" spans="1:30" x14ac:dyDescent="0.25">
      <c r="B1" s="16" t="s">
        <v>50</v>
      </c>
      <c r="C1" s="16" t="s">
        <v>51</v>
      </c>
      <c r="D1" s="16" t="s">
        <v>52</v>
      </c>
      <c r="E1" s="16" t="s">
        <v>53</v>
      </c>
      <c r="F1" s="16" t="s">
        <v>54</v>
      </c>
      <c r="G1" s="16" t="s">
        <v>55</v>
      </c>
      <c r="H1" s="16" t="s">
        <v>56</v>
      </c>
      <c r="I1" s="16" t="s">
        <v>57</v>
      </c>
      <c r="J1" s="16" t="s">
        <v>58</v>
      </c>
      <c r="K1" s="16" t="s">
        <v>59</v>
      </c>
      <c r="L1" s="16" t="s">
        <v>60</v>
      </c>
      <c r="M1" s="16" t="s">
        <v>61</v>
      </c>
      <c r="N1" s="16" t="s">
        <v>62</v>
      </c>
      <c r="O1" s="16" t="s">
        <v>63</v>
      </c>
      <c r="P1" s="16" t="s">
        <v>64</v>
      </c>
      <c r="Q1" s="16" t="s">
        <v>65</v>
      </c>
      <c r="R1" s="16" t="s">
        <v>66</v>
      </c>
      <c r="S1" s="16" t="s">
        <v>67</v>
      </c>
      <c r="T1" s="16" t="s">
        <v>68</v>
      </c>
      <c r="U1" s="16" t="s">
        <v>69</v>
      </c>
      <c r="V1" s="16" t="s">
        <v>70</v>
      </c>
      <c r="W1" s="16" t="s">
        <v>71</v>
      </c>
      <c r="X1" s="16" t="s">
        <v>72</v>
      </c>
      <c r="Y1" s="16" t="s">
        <v>73</v>
      </c>
      <c r="Z1" s="16" t="s">
        <v>74</v>
      </c>
      <c r="AA1" s="16" t="s">
        <v>202</v>
      </c>
      <c r="AB1" s="16" t="s">
        <v>180</v>
      </c>
      <c r="AC1" s="16" t="s">
        <v>176</v>
      </c>
      <c r="AD1" s="16" t="s">
        <v>178</v>
      </c>
    </row>
    <row r="2" spans="1:30" x14ac:dyDescent="0.25">
      <c r="A2" s="16" t="s">
        <v>75</v>
      </c>
      <c r="B2" s="16">
        <v>16</v>
      </c>
      <c r="C2" s="16">
        <v>22</v>
      </c>
      <c r="D2" s="16">
        <v>10</v>
      </c>
      <c r="E2" s="16">
        <v>16</v>
      </c>
      <c r="F2" s="16">
        <v>20</v>
      </c>
      <c r="G2" s="16">
        <v>12</v>
      </c>
      <c r="H2" s="16">
        <v>16</v>
      </c>
      <c r="I2" s="16">
        <v>4</v>
      </c>
      <c r="J2" s="16">
        <v>17</v>
      </c>
      <c r="K2" s="16">
        <v>14</v>
      </c>
      <c r="L2" s="16">
        <v>10</v>
      </c>
      <c r="M2" s="16">
        <v>18</v>
      </c>
      <c r="N2" s="16">
        <v>21</v>
      </c>
      <c r="O2" s="16">
        <v>19</v>
      </c>
      <c r="P2" s="16">
        <v>11</v>
      </c>
      <c r="Q2" s="16">
        <v>14</v>
      </c>
      <c r="R2" s="16">
        <v>17</v>
      </c>
      <c r="S2" s="16">
        <v>21</v>
      </c>
      <c r="T2" s="16">
        <v>20</v>
      </c>
      <c r="U2" s="16">
        <v>15</v>
      </c>
      <c r="V2" s="16">
        <v>15</v>
      </c>
      <c r="AA2" s="16">
        <f>COUNTIF(B2:Z2,"&gt;20")</f>
        <v>3</v>
      </c>
      <c r="AB2" s="16">
        <f>COUNT(B2:Z2)</f>
        <v>21</v>
      </c>
      <c r="AC2" s="16">
        <f>SUM(B2:Z2)</f>
        <v>328</v>
      </c>
      <c r="AD2" s="16">
        <f>AC2/AB2</f>
        <v>15.619047619047619</v>
      </c>
    </row>
    <row r="3" spans="1:30" x14ac:dyDescent="0.25">
      <c r="A3" s="16" t="s">
        <v>76</v>
      </c>
      <c r="B3" s="16">
        <v>18</v>
      </c>
      <c r="C3" s="16">
        <v>17</v>
      </c>
      <c r="D3" s="16">
        <v>18</v>
      </c>
      <c r="E3" s="16">
        <v>13</v>
      </c>
      <c r="F3" s="16">
        <v>17</v>
      </c>
      <c r="G3" s="16">
        <v>19</v>
      </c>
      <c r="H3" s="16">
        <v>12</v>
      </c>
      <c r="I3" s="16">
        <v>20</v>
      </c>
      <c r="J3" s="16">
        <v>22</v>
      </c>
      <c r="K3" s="16">
        <v>10</v>
      </c>
      <c r="L3" s="16">
        <v>18</v>
      </c>
      <c r="M3" s="16">
        <v>13</v>
      </c>
      <c r="N3" s="16">
        <v>13</v>
      </c>
      <c r="O3" s="16">
        <v>20</v>
      </c>
      <c r="P3" s="16">
        <v>20</v>
      </c>
      <c r="Q3" s="16">
        <v>18</v>
      </c>
      <c r="R3" s="16">
        <v>14</v>
      </c>
      <c r="S3" s="16">
        <v>18</v>
      </c>
      <c r="T3" s="16">
        <v>17</v>
      </c>
      <c r="U3" s="16">
        <v>13</v>
      </c>
      <c r="V3" s="16">
        <v>19</v>
      </c>
      <c r="AA3" s="16">
        <f t="shared" ref="AA3:AA66" si="0">COUNTIF(B3:Z3,"&gt;20")</f>
        <v>1</v>
      </c>
      <c r="AB3" s="16">
        <f t="shared" ref="AB3:AB66" si="1">COUNT(B3:Z3)</f>
        <v>21</v>
      </c>
      <c r="AC3" s="16">
        <f t="shared" ref="AC3:AC66" si="2">SUM(B3:Z3)</f>
        <v>349</v>
      </c>
      <c r="AD3" s="16">
        <f t="shared" ref="AD3:AD66" si="3">AC3/AB3</f>
        <v>16.61904761904762</v>
      </c>
    </row>
    <row r="4" spans="1:30" x14ac:dyDescent="0.25">
      <c r="A4" s="16" t="s">
        <v>77</v>
      </c>
      <c r="B4" s="16">
        <v>15</v>
      </c>
      <c r="C4" s="16">
        <v>11</v>
      </c>
      <c r="D4" s="16">
        <v>20</v>
      </c>
      <c r="E4" s="16">
        <v>18</v>
      </c>
      <c r="F4" s="16">
        <v>13</v>
      </c>
      <c r="G4" s="16">
        <v>20</v>
      </c>
      <c r="H4" s="16">
        <v>14</v>
      </c>
      <c r="I4" s="16">
        <v>13</v>
      </c>
      <c r="J4" s="16">
        <v>13</v>
      </c>
      <c r="K4" s="16">
        <v>16</v>
      </c>
      <c r="L4" s="16">
        <v>14</v>
      </c>
      <c r="M4" s="16">
        <v>20</v>
      </c>
      <c r="N4" s="16">
        <v>12</v>
      </c>
      <c r="O4" s="16">
        <v>24</v>
      </c>
      <c r="P4" s="16">
        <v>13</v>
      </c>
      <c r="Q4" s="16">
        <v>31</v>
      </c>
      <c r="R4" s="16">
        <v>18</v>
      </c>
      <c r="S4" s="16">
        <v>16</v>
      </c>
      <c r="T4" s="16">
        <v>15</v>
      </c>
      <c r="U4" s="16">
        <v>12</v>
      </c>
      <c r="V4" s="16">
        <v>15</v>
      </c>
      <c r="W4" s="16">
        <v>14</v>
      </c>
      <c r="X4" s="16">
        <v>17</v>
      </c>
      <c r="Y4" s="16">
        <v>16</v>
      </c>
      <c r="AA4" s="16">
        <f t="shared" si="0"/>
        <v>2</v>
      </c>
      <c r="AB4" s="16">
        <f t="shared" si="1"/>
        <v>24</v>
      </c>
      <c r="AC4" s="16">
        <f t="shared" si="2"/>
        <v>390</v>
      </c>
      <c r="AD4" s="16">
        <f t="shared" si="3"/>
        <v>16.25</v>
      </c>
    </row>
    <row r="5" spans="1:30" x14ac:dyDescent="0.25">
      <c r="A5" s="16" t="s">
        <v>78</v>
      </c>
      <c r="B5" s="16">
        <v>16</v>
      </c>
      <c r="C5" s="16">
        <v>13</v>
      </c>
      <c r="D5" s="16">
        <v>20</v>
      </c>
      <c r="E5" s="16">
        <v>17</v>
      </c>
      <c r="F5" s="16">
        <v>15</v>
      </c>
      <c r="G5" s="16">
        <v>14</v>
      </c>
      <c r="H5" s="16">
        <v>13</v>
      </c>
      <c r="I5" s="16">
        <v>17</v>
      </c>
      <c r="J5" s="16">
        <v>11</v>
      </c>
      <c r="K5" s="16">
        <v>24</v>
      </c>
      <c r="L5" s="16">
        <v>15</v>
      </c>
      <c r="M5" s="16">
        <v>17</v>
      </c>
      <c r="N5" s="16">
        <v>20</v>
      </c>
      <c r="O5" s="16">
        <v>12</v>
      </c>
      <c r="P5" s="16">
        <v>15</v>
      </c>
      <c r="Q5" s="16">
        <v>23</v>
      </c>
      <c r="R5" s="16">
        <v>16</v>
      </c>
      <c r="S5" s="16">
        <v>24</v>
      </c>
      <c r="T5" s="16">
        <v>14</v>
      </c>
      <c r="U5" s="16">
        <v>15</v>
      </c>
      <c r="V5" s="16">
        <v>22</v>
      </c>
      <c r="W5" s="16">
        <v>11</v>
      </c>
      <c r="X5" s="16">
        <v>17</v>
      </c>
      <c r="Y5" s="16">
        <v>18</v>
      </c>
      <c r="Z5" s="16">
        <v>20</v>
      </c>
      <c r="AA5" s="16">
        <f t="shared" si="0"/>
        <v>4</v>
      </c>
      <c r="AB5" s="16">
        <f t="shared" si="1"/>
        <v>25</v>
      </c>
      <c r="AC5" s="16">
        <f t="shared" si="2"/>
        <v>419</v>
      </c>
      <c r="AD5" s="16">
        <f t="shared" si="3"/>
        <v>16.760000000000002</v>
      </c>
    </row>
    <row r="6" spans="1:30" x14ac:dyDescent="0.25">
      <c r="A6" s="16" t="s">
        <v>79</v>
      </c>
      <c r="B6" s="16">
        <v>17</v>
      </c>
      <c r="C6" s="16">
        <v>22</v>
      </c>
      <c r="D6" s="16">
        <v>12</v>
      </c>
      <c r="E6" s="16">
        <v>17</v>
      </c>
      <c r="F6" s="16">
        <v>17</v>
      </c>
      <c r="G6" s="16">
        <v>27</v>
      </c>
      <c r="H6" s="16">
        <v>14</v>
      </c>
      <c r="I6" s="16">
        <v>18</v>
      </c>
      <c r="J6" s="16">
        <v>12</v>
      </c>
      <c r="K6" s="16">
        <v>14</v>
      </c>
      <c r="L6" s="16">
        <v>19</v>
      </c>
      <c r="M6" s="16">
        <v>9</v>
      </c>
      <c r="N6" s="16">
        <v>16</v>
      </c>
      <c r="O6" s="16">
        <v>19</v>
      </c>
      <c r="P6" s="16">
        <v>16</v>
      </c>
      <c r="Q6" s="16">
        <v>22</v>
      </c>
      <c r="R6" s="16">
        <v>18</v>
      </c>
      <c r="S6" s="16">
        <v>19</v>
      </c>
      <c r="T6" s="16">
        <v>18</v>
      </c>
      <c r="U6" s="16">
        <v>19</v>
      </c>
      <c r="V6" s="16">
        <v>12</v>
      </c>
      <c r="W6" s="16">
        <v>17</v>
      </c>
      <c r="X6" s="16">
        <v>15</v>
      </c>
      <c r="Y6" s="16">
        <v>19</v>
      </c>
      <c r="Z6" s="16">
        <v>16</v>
      </c>
      <c r="AA6" s="16">
        <f t="shared" si="0"/>
        <v>3</v>
      </c>
      <c r="AB6" s="16">
        <f t="shared" si="1"/>
        <v>25</v>
      </c>
      <c r="AC6" s="16">
        <f t="shared" si="2"/>
        <v>424</v>
      </c>
      <c r="AD6" s="16">
        <f t="shared" si="3"/>
        <v>16.96</v>
      </c>
    </row>
    <row r="7" spans="1:30" x14ac:dyDescent="0.25">
      <c r="A7" s="16" t="s">
        <v>80</v>
      </c>
      <c r="B7" s="16">
        <v>20</v>
      </c>
      <c r="C7" s="16">
        <v>21</v>
      </c>
      <c r="D7" s="16">
        <v>12</v>
      </c>
      <c r="E7" s="16">
        <v>23</v>
      </c>
      <c r="F7" s="16">
        <v>9</v>
      </c>
      <c r="G7" s="16">
        <v>30</v>
      </c>
      <c r="H7" s="16">
        <v>12</v>
      </c>
      <c r="I7" s="16">
        <v>16</v>
      </c>
      <c r="J7" s="16">
        <v>20</v>
      </c>
      <c r="K7" s="16">
        <v>16</v>
      </c>
      <c r="L7" s="16">
        <v>14</v>
      </c>
      <c r="M7" s="16">
        <v>19</v>
      </c>
      <c r="N7" s="16">
        <v>19</v>
      </c>
      <c r="O7" s="16">
        <v>16</v>
      </c>
      <c r="P7" s="16">
        <v>10</v>
      </c>
      <c r="Q7" s="16">
        <v>10</v>
      </c>
      <c r="R7" s="16">
        <v>14</v>
      </c>
      <c r="S7" s="16">
        <v>18</v>
      </c>
      <c r="T7" s="16">
        <v>21</v>
      </c>
      <c r="U7" s="16">
        <v>20</v>
      </c>
      <c r="AA7" s="16">
        <f t="shared" si="0"/>
        <v>4</v>
      </c>
      <c r="AB7" s="16">
        <f t="shared" si="1"/>
        <v>20</v>
      </c>
      <c r="AC7" s="16">
        <f t="shared" si="2"/>
        <v>340</v>
      </c>
      <c r="AD7" s="16">
        <f t="shared" si="3"/>
        <v>17</v>
      </c>
    </row>
    <row r="8" spans="1:30" x14ac:dyDescent="0.25">
      <c r="A8" s="16" t="s">
        <v>81</v>
      </c>
      <c r="B8" s="16">
        <v>21</v>
      </c>
      <c r="C8" s="16">
        <v>12</v>
      </c>
      <c r="D8" s="16">
        <v>22</v>
      </c>
      <c r="E8" s="16">
        <v>16</v>
      </c>
      <c r="F8" s="16">
        <v>20</v>
      </c>
      <c r="G8" s="16">
        <v>17</v>
      </c>
      <c r="H8" s="16">
        <v>17</v>
      </c>
      <c r="I8" s="16">
        <v>19</v>
      </c>
      <c r="J8" s="16">
        <v>19</v>
      </c>
      <c r="K8" s="16">
        <v>15</v>
      </c>
      <c r="L8" s="16">
        <v>17</v>
      </c>
      <c r="M8" s="16">
        <v>20</v>
      </c>
      <c r="N8" s="16">
        <v>16</v>
      </c>
      <c r="O8" s="16">
        <v>14</v>
      </c>
      <c r="P8" s="16">
        <v>15</v>
      </c>
      <c r="Q8" s="16">
        <v>18</v>
      </c>
      <c r="R8" s="16">
        <v>9</v>
      </c>
      <c r="S8" s="16">
        <v>12</v>
      </c>
      <c r="T8" s="16">
        <v>16</v>
      </c>
      <c r="AA8" s="16">
        <f t="shared" si="0"/>
        <v>2</v>
      </c>
      <c r="AB8" s="16">
        <f t="shared" si="1"/>
        <v>19</v>
      </c>
      <c r="AC8" s="16">
        <f t="shared" si="2"/>
        <v>315</v>
      </c>
      <c r="AD8" s="16">
        <f t="shared" si="3"/>
        <v>16.578947368421051</v>
      </c>
    </row>
    <row r="9" spans="1:30" x14ac:dyDescent="0.25">
      <c r="A9" s="16" t="s">
        <v>82</v>
      </c>
      <c r="B9" s="16">
        <v>17</v>
      </c>
      <c r="C9" s="16">
        <v>10</v>
      </c>
      <c r="D9" s="16">
        <v>16</v>
      </c>
      <c r="E9" s="16">
        <v>10</v>
      </c>
      <c r="F9" s="16">
        <v>25</v>
      </c>
      <c r="G9" s="16">
        <v>10</v>
      </c>
      <c r="H9" s="16">
        <v>10</v>
      </c>
      <c r="I9" s="16">
        <v>14</v>
      </c>
      <c r="J9" s="16">
        <v>15</v>
      </c>
      <c r="K9" s="16">
        <v>15</v>
      </c>
      <c r="L9" s="16">
        <v>21</v>
      </c>
      <c r="M9" s="16">
        <v>17</v>
      </c>
      <c r="N9" s="16">
        <v>20</v>
      </c>
      <c r="O9" s="16">
        <v>20</v>
      </c>
      <c r="P9" s="16">
        <v>10</v>
      </c>
      <c r="Q9" s="16">
        <v>18</v>
      </c>
      <c r="R9" s="16">
        <v>17</v>
      </c>
      <c r="S9" s="16">
        <v>22</v>
      </c>
      <c r="T9" s="16">
        <v>19</v>
      </c>
      <c r="U9" s="16">
        <v>23</v>
      </c>
      <c r="V9" s="16">
        <v>13</v>
      </c>
      <c r="W9" s="16">
        <v>23</v>
      </c>
      <c r="X9" s="16">
        <v>11</v>
      </c>
      <c r="Y9" s="16">
        <v>15</v>
      </c>
      <c r="Z9" s="16">
        <v>22</v>
      </c>
      <c r="AA9" s="16">
        <f t="shared" si="0"/>
        <v>6</v>
      </c>
      <c r="AB9" s="16">
        <f t="shared" si="1"/>
        <v>25</v>
      </c>
      <c r="AC9" s="16">
        <f t="shared" si="2"/>
        <v>413</v>
      </c>
      <c r="AD9" s="16">
        <f t="shared" si="3"/>
        <v>16.52</v>
      </c>
    </row>
    <row r="10" spans="1:30" x14ac:dyDescent="0.25">
      <c r="A10" s="16" t="s">
        <v>83</v>
      </c>
      <c r="B10" s="16">
        <v>15</v>
      </c>
      <c r="C10" s="16">
        <v>20</v>
      </c>
      <c r="D10" s="16">
        <v>16</v>
      </c>
      <c r="E10" s="16">
        <v>17</v>
      </c>
      <c r="F10" s="16">
        <v>11</v>
      </c>
      <c r="G10" s="16">
        <v>15</v>
      </c>
      <c r="H10" s="16">
        <v>10</v>
      </c>
      <c r="I10" s="16">
        <v>16</v>
      </c>
      <c r="J10" s="16">
        <v>19</v>
      </c>
      <c r="K10" s="16">
        <v>8</v>
      </c>
      <c r="L10" s="16">
        <v>19</v>
      </c>
      <c r="M10" s="16">
        <v>19</v>
      </c>
      <c r="N10" s="16">
        <v>30</v>
      </c>
      <c r="O10" s="16">
        <v>22</v>
      </c>
      <c r="P10" s="16">
        <v>11</v>
      </c>
      <c r="Q10" s="16">
        <v>10</v>
      </c>
      <c r="R10" s="16">
        <v>15</v>
      </c>
      <c r="S10" s="16">
        <v>24</v>
      </c>
      <c r="T10" s="16">
        <v>12</v>
      </c>
      <c r="U10" s="16">
        <v>15</v>
      </c>
      <c r="V10" s="16">
        <v>23</v>
      </c>
      <c r="W10" s="16">
        <v>12</v>
      </c>
      <c r="X10" s="16">
        <v>24</v>
      </c>
      <c r="Y10" s="16">
        <v>21</v>
      </c>
      <c r="Z10" s="16">
        <v>17</v>
      </c>
      <c r="AA10" s="16">
        <f t="shared" si="0"/>
        <v>6</v>
      </c>
      <c r="AB10" s="16">
        <f t="shared" si="1"/>
        <v>25</v>
      </c>
      <c r="AC10" s="16">
        <f t="shared" si="2"/>
        <v>421</v>
      </c>
      <c r="AD10" s="16">
        <f t="shared" si="3"/>
        <v>16.84</v>
      </c>
    </row>
    <row r="11" spans="1:30" x14ac:dyDescent="0.25">
      <c r="A11" s="16" t="s">
        <v>84</v>
      </c>
      <c r="B11" s="16">
        <v>19</v>
      </c>
      <c r="C11" s="16">
        <v>19</v>
      </c>
      <c r="D11" s="16">
        <v>16</v>
      </c>
      <c r="E11" s="16">
        <v>5</v>
      </c>
      <c r="F11" s="16">
        <v>18</v>
      </c>
      <c r="G11" s="16">
        <v>21</v>
      </c>
      <c r="H11" s="16">
        <v>16</v>
      </c>
      <c r="I11" s="16">
        <v>22</v>
      </c>
      <c r="J11" s="16">
        <v>12</v>
      </c>
      <c r="K11" s="16">
        <v>11</v>
      </c>
      <c r="L11" s="16">
        <v>12</v>
      </c>
      <c r="M11" s="16">
        <v>16</v>
      </c>
      <c r="N11" s="16">
        <v>15</v>
      </c>
      <c r="O11" s="16">
        <v>19</v>
      </c>
      <c r="P11" s="16">
        <v>15</v>
      </c>
      <c r="Q11" s="16">
        <v>13</v>
      </c>
      <c r="R11" s="16">
        <v>13</v>
      </c>
      <c r="S11" s="16">
        <v>17</v>
      </c>
      <c r="T11" s="16">
        <v>11</v>
      </c>
      <c r="U11" s="16">
        <v>16</v>
      </c>
      <c r="V11" s="16">
        <v>14</v>
      </c>
      <c r="W11" s="16">
        <v>20</v>
      </c>
      <c r="X11" s="16">
        <v>19</v>
      </c>
      <c r="Y11" s="16">
        <v>17</v>
      </c>
      <c r="Z11" s="16">
        <v>21</v>
      </c>
      <c r="AA11" s="16">
        <f t="shared" si="0"/>
        <v>3</v>
      </c>
      <c r="AB11" s="16">
        <f t="shared" si="1"/>
        <v>25</v>
      </c>
      <c r="AC11" s="16">
        <f t="shared" si="2"/>
        <v>397</v>
      </c>
      <c r="AD11" s="16">
        <f t="shared" si="3"/>
        <v>15.88</v>
      </c>
    </row>
    <row r="12" spans="1:30" x14ac:dyDescent="0.25">
      <c r="A12" s="16" t="s">
        <v>85</v>
      </c>
      <c r="B12" s="16">
        <v>22</v>
      </c>
      <c r="C12" s="16">
        <v>18</v>
      </c>
      <c r="D12" s="16">
        <v>21</v>
      </c>
      <c r="E12" s="16">
        <v>18</v>
      </c>
      <c r="F12" s="16">
        <v>18</v>
      </c>
      <c r="G12" s="16">
        <v>12</v>
      </c>
      <c r="H12" s="16">
        <v>14</v>
      </c>
      <c r="I12" s="16">
        <v>20</v>
      </c>
      <c r="J12" s="16">
        <v>17</v>
      </c>
      <c r="K12" s="16">
        <v>21</v>
      </c>
      <c r="L12" s="16">
        <v>12</v>
      </c>
      <c r="M12" s="16">
        <v>13</v>
      </c>
      <c r="N12" s="16">
        <v>13</v>
      </c>
      <c r="O12" s="16">
        <v>20</v>
      </c>
      <c r="P12" s="16">
        <v>17</v>
      </c>
      <c r="Q12" s="16">
        <v>14</v>
      </c>
      <c r="R12" s="16">
        <v>20</v>
      </c>
      <c r="S12" s="16">
        <v>12</v>
      </c>
      <c r="T12" s="16">
        <v>15</v>
      </c>
      <c r="U12" s="16">
        <v>16</v>
      </c>
      <c r="V12" s="16">
        <v>17</v>
      </c>
      <c r="W12" s="16">
        <v>15</v>
      </c>
      <c r="AA12" s="16">
        <f t="shared" si="0"/>
        <v>3</v>
      </c>
      <c r="AB12" s="16">
        <f t="shared" si="1"/>
        <v>22</v>
      </c>
      <c r="AC12" s="16">
        <f t="shared" si="2"/>
        <v>365</v>
      </c>
      <c r="AD12" s="16">
        <f t="shared" si="3"/>
        <v>16.59090909090909</v>
      </c>
    </row>
    <row r="13" spans="1:30" x14ac:dyDescent="0.25">
      <c r="A13" s="16" t="s">
        <v>86</v>
      </c>
      <c r="B13" s="16">
        <v>15</v>
      </c>
      <c r="C13" s="16">
        <v>12</v>
      </c>
      <c r="D13" s="16">
        <v>14</v>
      </c>
      <c r="E13" s="16">
        <v>15</v>
      </c>
      <c r="F13" s="16">
        <v>8</v>
      </c>
      <c r="G13" s="16">
        <v>19</v>
      </c>
      <c r="H13" s="16">
        <v>23</v>
      </c>
      <c r="I13" s="16">
        <v>15</v>
      </c>
      <c r="J13" s="16">
        <v>19</v>
      </c>
      <c r="K13" s="16">
        <v>19</v>
      </c>
      <c r="L13" s="16">
        <v>12</v>
      </c>
      <c r="M13" s="16">
        <v>21</v>
      </c>
      <c r="N13" s="16">
        <v>12</v>
      </c>
      <c r="O13" s="16">
        <v>15</v>
      </c>
      <c r="P13" s="16">
        <v>14</v>
      </c>
      <c r="Q13" s="16">
        <v>16</v>
      </c>
      <c r="R13" s="16">
        <v>10</v>
      </c>
      <c r="S13" s="16">
        <v>15</v>
      </c>
      <c r="T13" s="16">
        <v>16</v>
      </c>
      <c r="U13" s="16">
        <v>16</v>
      </c>
      <c r="AA13" s="16">
        <f t="shared" si="0"/>
        <v>2</v>
      </c>
      <c r="AB13" s="16">
        <f t="shared" si="1"/>
        <v>20</v>
      </c>
      <c r="AC13" s="16">
        <f t="shared" si="2"/>
        <v>306</v>
      </c>
      <c r="AD13" s="16">
        <f t="shared" si="3"/>
        <v>15.3</v>
      </c>
    </row>
    <row r="14" spans="1:30" x14ac:dyDescent="0.25">
      <c r="A14" s="16" t="s">
        <v>87</v>
      </c>
      <c r="B14" s="16">
        <v>14</v>
      </c>
      <c r="C14" s="16">
        <v>19</v>
      </c>
      <c r="D14" s="16">
        <v>17</v>
      </c>
      <c r="E14" s="16">
        <v>14</v>
      </c>
      <c r="F14" s="16">
        <v>15</v>
      </c>
      <c r="G14" s="16">
        <v>13</v>
      </c>
      <c r="H14" s="16">
        <v>13</v>
      </c>
      <c r="I14" s="16">
        <v>10</v>
      </c>
      <c r="J14" s="16">
        <v>14</v>
      </c>
      <c r="K14" s="16">
        <v>17</v>
      </c>
      <c r="L14" s="16">
        <v>11</v>
      </c>
      <c r="M14" s="16">
        <v>20</v>
      </c>
      <c r="N14" s="16">
        <v>22</v>
      </c>
      <c r="O14" s="16">
        <v>18</v>
      </c>
      <c r="P14" s="16">
        <v>14</v>
      </c>
      <c r="Q14" s="16">
        <v>14</v>
      </c>
      <c r="R14" s="16">
        <v>12</v>
      </c>
      <c r="S14" s="16">
        <v>18</v>
      </c>
      <c r="T14" s="16">
        <v>9</v>
      </c>
      <c r="U14" s="16">
        <v>16</v>
      </c>
      <c r="AA14" s="16">
        <f t="shared" si="0"/>
        <v>1</v>
      </c>
      <c r="AB14" s="16">
        <f t="shared" si="1"/>
        <v>20</v>
      </c>
      <c r="AC14" s="16">
        <f t="shared" si="2"/>
        <v>300</v>
      </c>
      <c r="AD14" s="16">
        <f t="shared" si="3"/>
        <v>15</v>
      </c>
    </row>
    <row r="15" spans="1:30" x14ac:dyDescent="0.25">
      <c r="A15" s="16" t="s">
        <v>88</v>
      </c>
      <c r="B15" s="16">
        <v>15</v>
      </c>
      <c r="C15" s="16">
        <v>16</v>
      </c>
      <c r="D15" s="16">
        <v>11</v>
      </c>
      <c r="E15" s="16">
        <v>19</v>
      </c>
      <c r="F15" s="16">
        <v>12</v>
      </c>
      <c r="G15" s="16">
        <v>15</v>
      </c>
      <c r="H15" s="16">
        <v>13</v>
      </c>
      <c r="I15" s="16">
        <v>19</v>
      </c>
      <c r="J15" s="16">
        <v>16</v>
      </c>
      <c r="K15" s="16">
        <v>12</v>
      </c>
      <c r="L15" s="16">
        <v>16</v>
      </c>
      <c r="M15" s="16">
        <v>14</v>
      </c>
      <c r="N15" s="16">
        <v>19</v>
      </c>
      <c r="O15" s="16">
        <v>19</v>
      </c>
      <c r="P15" s="16">
        <v>10</v>
      </c>
      <c r="Q15" s="16">
        <v>19</v>
      </c>
      <c r="R15" s="16">
        <v>10</v>
      </c>
      <c r="S15" s="16">
        <v>25</v>
      </c>
      <c r="T15" s="16">
        <v>33</v>
      </c>
      <c r="U15" s="16">
        <v>16</v>
      </c>
      <c r="AA15" s="16">
        <f t="shared" si="0"/>
        <v>2</v>
      </c>
      <c r="AB15" s="16">
        <f t="shared" si="1"/>
        <v>20</v>
      </c>
      <c r="AC15" s="16">
        <f t="shared" si="2"/>
        <v>329</v>
      </c>
      <c r="AD15" s="16">
        <f t="shared" si="3"/>
        <v>16.45</v>
      </c>
    </row>
    <row r="16" spans="1:30" x14ac:dyDescent="0.25">
      <c r="A16" s="16" t="s">
        <v>89</v>
      </c>
      <c r="B16" s="16">
        <v>18</v>
      </c>
      <c r="C16" s="16">
        <v>17</v>
      </c>
      <c r="D16" s="16">
        <v>14</v>
      </c>
      <c r="E16" s="16">
        <v>13</v>
      </c>
      <c r="F16" s="16">
        <v>16</v>
      </c>
      <c r="G16" s="16">
        <v>7</v>
      </c>
      <c r="H16" s="16">
        <v>7</v>
      </c>
      <c r="I16" s="16">
        <v>22</v>
      </c>
      <c r="J16" s="16">
        <v>17</v>
      </c>
      <c r="K16" s="16">
        <v>25</v>
      </c>
      <c r="L16" s="16">
        <v>16</v>
      </c>
      <c r="M16" s="16">
        <v>14</v>
      </c>
      <c r="N16" s="16">
        <v>17</v>
      </c>
      <c r="O16" s="16">
        <v>13</v>
      </c>
      <c r="P16" s="16">
        <v>13</v>
      </c>
      <c r="Q16" s="16">
        <v>13</v>
      </c>
      <c r="R16" s="16">
        <v>18</v>
      </c>
      <c r="S16" s="16">
        <v>18</v>
      </c>
      <c r="T16" s="16">
        <v>14</v>
      </c>
      <c r="U16" s="16">
        <v>16</v>
      </c>
      <c r="V16" s="16">
        <v>14</v>
      </c>
      <c r="W16" s="16">
        <v>14</v>
      </c>
      <c r="X16" s="16">
        <v>17</v>
      </c>
      <c r="Y16" s="16">
        <v>14</v>
      </c>
      <c r="AA16" s="16">
        <f t="shared" si="0"/>
        <v>2</v>
      </c>
      <c r="AB16" s="16">
        <f t="shared" si="1"/>
        <v>24</v>
      </c>
      <c r="AC16" s="16">
        <f t="shared" si="2"/>
        <v>367</v>
      </c>
      <c r="AD16" s="16">
        <f t="shared" si="3"/>
        <v>15.291666666666666</v>
      </c>
    </row>
    <row r="17" spans="1:30" x14ac:dyDescent="0.25">
      <c r="A17" s="16" t="s">
        <v>90</v>
      </c>
      <c r="B17" s="16">
        <v>18</v>
      </c>
      <c r="C17" s="16">
        <v>15</v>
      </c>
      <c r="D17" s="16">
        <v>18</v>
      </c>
      <c r="E17" s="16">
        <v>16</v>
      </c>
      <c r="F17" s="16">
        <v>17</v>
      </c>
      <c r="G17" s="16">
        <v>14</v>
      </c>
      <c r="H17" s="16">
        <v>13</v>
      </c>
      <c r="I17" s="16">
        <v>15</v>
      </c>
      <c r="J17" s="16">
        <v>12</v>
      </c>
      <c r="K17" s="16">
        <v>22</v>
      </c>
      <c r="L17" s="16">
        <v>19</v>
      </c>
      <c r="M17" s="16">
        <v>14</v>
      </c>
      <c r="N17" s="16">
        <v>18</v>
      </c>
      <c r="O17" s="16">
        <v>14</v>
      </c>
      <c r="P17" s="16">
        <v>21</v>
      </c>
      <c r="Q17" s="16">
        <v>15</v>
      </c>
      <c r="R17" s="16">
        <v>23</v>
      </c>
      <c r="S17" s="16">
        <v>12</v>
      </c>
      <c r="T17" s="16">
        <v>12</v>
      </c>
      <c r="U17" s="16">
        <v>9</v>
      </c>
      <c r="V17" s="16">
        <v>19</v>
      </c>
      <c r="W17" s="16">
        <v>15</v>
      </c>
      <c r="X17" s="16">
        <v>19</v>
      </c>
      <c r="Y17" s="16">
        <v>13</v>
      </c>
      <c r="Z17" s="16">
        <v>10</v>
      </c>
      <c r="AA17" s="16">
        <f t="shared" si="0"/>
        <v>3</v>
      </c>
      <c r="AB17" s="16">
        <f t="shared" si="1"/>
        <v>25</v>
      </c>
      <c r="AC17" s="16">
        <f t="shared" si="2"/>
        <v>393</v>
      </c>
      <c r="AD17" s="16">
        <f t="shared" si="3"/>
        <v>15.72</v>
      </c>
    </row>
    <row r="18" spans="1:30" x14ac:dyDescent="0.25">
      <c r="A18" s="16" t="s">
        <v>91</v>
      </c>
      <c r="B18" s="16">
        <v>12</v>
      </c>
      <c r="C18" s="16">
        <v>18</v>
      </c>
      <c r="D18" s="16">
        <v>16</v>
      </c>
      <c r="E18" s="16">
        <v>19</v>
      </c>
      <c r="F18" s="16">
        <v>15</v>
      </c>
      <c r="G18" s="16">
        <v>16</v>
      </c>
      <c r="H18" s="16">
        <v>14</v>
      </c>
      <c r="I18" s="16">
        <v>17</v>
      </c>
      <c r="J18" s="16">
        <v>12</v>
      </c>
      <c r="K18" s="16">
        <v>12</v>
      </c>
      <c r="L18" s="16">
        <v>15</v>
      </c>
      <c r="M18" s="16">
        <v>9</v>
      </c>
      <c r="N18" s="16">
        <v>12</v>
      </c>
      <c r="O18" s="16">
        <v>11</v>
      </c>
      <c r="P18" s="16">
        <v>18</v>
      </c>
      <c r="Q18" s="16">
        <v>14</v>
      </c>
      <c r="R18" s="16">
        <v>17</v>
      </c>
      <c r="S18" s="16">
        <v>19</v>
      </c>
      <c r="T18" s="16">
        <v>15</v>
      </c>
      <c r="U18" s="16">
        <v>9</v>
      </c>
      <c r="V18" s="16">
        <v>15</v>
      </c>
      <c r="AA18" s="16">
        <f t="shared" si="0"/>
        <v>0</v>
      </c>
      <c r="AB18" s="16">
        <f t="shared" si="1"/>
        <v>21</v>
      </c>
      <c r="AC18" s="16">
        <f t="shared" si="2"/>
        <v>305</v>
      </c>
      <c r="AD18" s="16">
        <f t="shared" si="3"/>
        <v>14.523809523809524</v>
      </c>
    </row>
    <row r="19" spans="1:30" x14ac:dyDescent="0.25">
      <c r="A19" s="16" t="s">
        <v>92</v>
      </c>
      <c r="B19" s="16">
        <v>19</v>
      </c>
      <c r="C19" s="16">
        <v>24</v>
      </c>
      <c r="D19" s="16">
        <v>20</v>
      </c>
      <c r="E19" s="16">
        <v>10</v>
      </c>
      <c r="F19" s="16">
        <v>25</v>
      </c>
      <c r="G19" s="16">
        <v>16</v>
      </c>
      <c r="H19" s="16">
        <v>11</v>
      </c>
      <c r="I19" s="16">
        <v>14</v>
      </c>
      <c r="J19" s="16">
        <v>11</v>
      </c>
      <c r="K19" s="16">
        <v>18</v>
      </c>
      <c r="L19" s="16">
        <v>21</v>
      </c>
      <c r="M19" s="16">
        <v>13</v>
      </c>
      <c r="N19" s="16">
        <v>16</v>
      </c>
      <c r="O19" s="16">
        <v>16</v>
      </c>
      <c r="P19" s="16">
        <v>22</v>
      </c>
      <c r="Q19" s="16">
        <v>16</v>
      </c>
      <c r="R19" s="16">
        <v>13</v>
      </c>
      <c r="S19" s="16">
        <v>12</v>
      </c>
      <c r="T19" s="16">
        <v>20</v>
      </c>
      <c r="U19" s="16">
        <v>16</v>
      </c>
      <c r="V19" s="16">
        <v>16</v>
      </c>
      <c r="W19" s="16">
        <v>15</v>
      </c>
      <c r="X19" s="16">
        <v>16</v>
      </c>
      <c r="Y19" s="16">
        <v>16</v>
      </c>
      <c r="Z19" s="16">
        <v>11</v>
      </c>
      <c r="AA19" s="16">
        <f t="shared" si="0"/>
        <v>4</v>
      </c>
      <c r="AB19" s="16">
        <f t="shared" si="1"/>
        <v>25</v>
      </c>
      <c r="AC19" s="16">
        <f t="shared" si="2"/>
        <v>407</v>
      </c>
      <c r="AD19" s="16">
        <f t="shared" si="3"/>
        <v>16.28</v>
      </c>
    </row>
    <row r="20" spans="1:30" x14ac:dyDescent="0.25">
      <c r="A20" s="16" t="s">
        <v>93</v>
      </c>
      <c r="B20" s="16">
        <v>10</v>
      </c>
      <c r="C20" s="16">
        <v>15</v>
      </c>
      <c r="D20" s="16">
        <v>14</v>
      </c>
      <c r="E20" s="16">
        <v>8</v>
      </c>
      <c r="F20" s="16">
        <v>18</v>
      </c>
      <c r="G20" s="16">
        <v>18</v>
      </c>
      <c r="H20" s="16">
        <v>12</v>
      </c>
      <c r="I20" s="16">
        <v>10</v>
      </c>
      <c r="J20" s="16">
        <v>20</v>
      </c>
      <c r="K20" s="16">
        <v>9</v>
      </c>
      <c r="L20" s="16">
        <v>13</v>
      </c>
      <c r="M20" s="16">
        <v>20</v>
      </c>
      <c r="N20" s="16">
        <v>19</v>
      </c>
      <c r="O20" s="16">
        <v>19</v>
      </c>
      <c r="P20" s="16">
        <v>13</v>
      </c>
      <c r="Q20" s="16">
        <v>13</v>
      </c>
      <c r="R20" s="16">
        <v>20</v>
      </c>
      <c r="S20" s="16">
        <v>15</v>
      </c>
      <c r="T20" s="16">
        <v>24</v>
      </c>
      <c r="U20" s="16">
        <v>20</v>
      </c>
      <c r="V20" s="16">
        <v>14</v>
      </c>
      <c r="W20" s="16">
        <v>12</v>
      </c>
      <c r="X20" s="16">
        <v>14</v>
      </c>
      <c r="Y20" s="16">
        <v>18</v>
      </c>
      <c r="AA20" s="16">
        <f t="shared" si="0"/>
        <v>1</v>
      </c>
      <c r="AB20" s="16">
        <f t="shared" si="1"/>
        <v>24</v>
      </c>
      <c r="AC20" s="16">
        <f t="shared" si="2"/>
        <v>368</v>
      </c>
      <c r="AD20" s="16">
        <f t="shared" si="3"/>
        <v>15.333333333333334</v>
      </c>
    </row>
    <row r="21" spans="1:30" x14ac:dyDescent="0.25">
      <c r="A21" s="16" t="s">
        <v>94</v>
      </c>
      <c r="B21" s="16">
        <v>18</v>
      </c>
      <c r="C21" s="16">
        <v>16</v>
      </c>
      <c r="D21" s="16">
        <v>13</v>
      </c>
      <c r="E21" s="16">
        <v>14</v>
      </c>
      <c r="F21" s="16">
        <v>15</v>
      </c>
      <c r="G21" s="16">
        <v>17</v>
      </c>
      <c r="H21" s="16">
        <v>22</v>
      </c>
      <c r="I21" s="16">
        <v>18</v>
      </c>
      <c r="J21" s="16">
        <v>12</v>
      </c>
      <c r="K21" s="16">
        <v>16</v>
      </c>
      <c r="L21" s="16">
        <v>15</v>
      </c>
      <c r="M21" s="16">
        <v>16</v>
      </c>
      <c r="N21" s="16">
        <v>23</v>
      </c>
      <c r="O21" s="16">
        <v>11</v>
      </c>
      <c r="P21" s="16">
        <v>17</v>
      </c>
      <c r="Q21" s="16">
        <v>20</v>
      </c>
      <c r="R21" s="16">
        <v>16</v>
      </c>
      <c r="S21" s="16">
        <v>12</v>
      </c>
      <c r="T21" s="16">
        <v>18</v>
      </c>
      <c r="U21" s="16">
        <v>17</v>
      </c>
      <c r="V21" s="16">
        <v>20</v>
      </c>
      <c r="W21" s="16">
        <v>15</v>
      </c>
      <c r="X21" s="16">
        <v>16</v>
      </c>
      <c r="Y21" s="16">
        <v>10</v>
      </c>
      <c r="Z21" s="16">
        <v>15</v>
      </c>
      <c r="AA21" s="16">
        <f t="shared" si="0"/>
        <v>2</v>
      </c>
      <c r="AB21" s="16">
        <f t="shared" si="1"/>
        <v>25</v>
      </c>
      <c r="AC21" s="16">
        <f t="shared" si="2"/>
        <v>402</v>
      </c>
      <c r="AD21" s="16">
        <f t="shared" si="3"/>
        <v>16.079999999999998</v>
      </c>
    </row>
    <row r="22" spans="1:30" x14ac:dyDescent="0.25">
      <c r="A22" s="16" t="s">
        <v>95</v>
      </c>
      <c r="B22" s="16">
        <v>25</v>
      </c>
      <c r="C22" s="16">
        <v>19</v>
      </c>
      <c r="D22" s="16">
        <v>17</v>
      </c>
      <c r="E22" s="16">
        <v>10</v>
      </c>
      <c r="F22" s="16">
        <v>13</v>
      </c>
      <c r="G22" s="16">
        <v>8</v>
      </c>
      <c r="H22" s="16">
        <v>21</v>
      </c>
      <c r="I22" s="16">
        <v>19</v>
      </c>
      <c r="J22" s="16">
        <v>17</v>
      </c>
      <c r="K22" s="16">
        <v>10</v>
      </c>
      <c r="L22" s="16">
        <v>19</v>
      </c>
      <c r="M22" s="16">
        <v>11</v>
      </c>
      <c r="N22" s="16">
        <v>18</v>
      </c>
      <c r="O22" s="16">
        <v>22</v>
      </c>
      <c r="P22" s="16">
        <v>14</v>
      </c>
      <c r="Q22" s="16">
        <v>23</v>
      </c>
      <c r="R22" s="16">
        <v>7</v>
      </c>
      <c r="S22" s="16">
        <v>12</v>
      </c>
      <c r="T22" s="16">
        <v>12</v>
      </c>
      <c r="AA22" s="16">
        <f t="shared" si="0"/>
        <v>4</v>
      </c>
      <c r="AB22" s="16">
        <f t="shared" si="1"/>
        <v>19</v>
      </c>
      <c r="AC22" s="16">
        <f t="shared" si="2"/>
        <v>297</v>
      </c>
      <c r="AD22" s="16">
        <f t="shared" si="3"/>
        <v>15.631578947368421</v>
      </c>
    </row>
    <row r="23" spans="1:30" x14ac:dyDescent="0.25">
      <c r="A23" s="16" t="s">
        <v>96</v>
      </c>
      <c r="B23" s="16">
        <v>12</v>
      </c>
      <c r="C23" s="16">
        <v>13</v>
      </c>
      <c r="D23" s="16">
        <v>12</v>
      </c>
      <c r="E23" s="16">
        <v>14</v>
      </c>
      <c r="F23" s="16">
        <v>13</v>
      </c>
      <c r="G23" s="16">
        <v>15</v>
      </c>
      <c r="H23" s="16">
        <v>19</v>
      </c>
      <c r="I23" s="16">
        <v>11</v>
      </c>
      <c r="J23" s="16">
        <v>17</v>
      </c>
      <c r="K23" s="16">
        <v>18</v>
      </c>
      <c r="L23" s="16">
        <v>19</v>
      </c>
      <c r="M23" s="16">
        <v>18</v>
      </c>
      <c r="N23" s="16">
        <v>12</v>
      </c>
      <c r="O23" s="16">
        <v>17</v>
      </c>
      <c r="P23" s="16">
        <v>18</v>
      </c>
      <c r="Q23" s="16">
        <v>21</v>
      </c>
      <c r="R23" s="16">
        <v>11</v>
      </c>
      <c r="S23" s="16">
        <v>6</v>
      </c>
      <c r="T23" s="16">
        <v>22</v>
      </c>
      <c r="U23" s="16">
        <v>13</v>
      </c>
      <c r="V23" s="16">
        <v>30</v>
      </c>
      <c r="W23" s="16">
        <v>19</v>
      </c>
      <c r="X23" s="16">
        <v>17</v>
      </c>
      <c r="Y23" s="16">
        <v>12</v>
      </c>
      <c r="Z23" s="16">
        <v>13</v>
      </c>
      <c r="AA23" s="16">
        <f t="shared" si="0"/>
        <v>3</v>
      </c>
      <c r="AB23" s="16">
        <f t="shared" si="1"/>
        <v>25</v>
      </c>
      <c r="AC23" s="16">
        <f t="shared" si="2"/>
        <v>392</v>
      </c>
      <c r="AD23" s="16">
        <f t="shared" si="3"/>
        <v>15.68</v>
      </c>
    </row>
    <row r="24" spans="1:30" x14ac:dyDescent="0.25">
      <c r="A24" s="16" t="s">
        <v>97</v>
      </c>
      <c r="B24" s="16">
        <v>15</v>
      </c>
      <c r="C24" s="16">
        <v>13</v>
      </c>
      <c r="D24" s="16">
        <v>14</v>
      </c>
      <c r="E24" s="16">
        <v>17</v>
      </c>
      <c r="F24" s="16">
        <v>15</v>
      </c>
      <c r="G24" s="16">
        <v>19</v>
      </c>
      <c r="H24" s="16">
        <v>13</v>
      </c>
      <c r="I24" s="16">
        <v>10</v>
      </c>
      <c r="J24" s="16">
        <v>18</v>
      </c>
      <c r="K24" s="16">
        <v>12</v>
      </c>
      <c r="L24" s="16">
        <v>21</v>
      </c>
      <c r="M24" s="16">
        <v>13</v>
      </c>
      <c r="N24" s="16">
        <v>14</v>
      </c>
      <c r="O24" s="16">
        <v>21</v>
      </c>
      <c r="P24" s="16">
        <v>21</v>
      </c>
      <c r="Q24" s="16">
        <v>21</v>
      </c>
      <c r="R24" s="16">
        <v>16</v>
      </c>
      <c r="S24" s="16">
        <v>15</v>
      </c>
      <c r="T24" s="16">
        <v>15</v>
      </c>
      <c r="U24" s="16">
        <v>14</v>
      </c>
      <c r="V24" s="16">
        <v>25</v>
      </c>
      <c r="W24" s="16">
        <v>11</v>
      </c>
      <c r="X24" s="16">
        <v>15</v>
      </c>
      <c r="Y24" s="16">
        <v>12</v>
      </c>
      <c r="Z24" s="16">
        <v>11</v>
      </c>
      <c r="AA24" s="16">
        <f t="shared" si="0"/>
        <v>5</v>
      </c>
      <c r="AB24" s="16">
        <f t="shared" si="1"/>
        <v>25</v>
      </c>
      <c r="AC24" s="16">
        <f t="shared" si="2"/>
        <v>391</v>
      </c>
      <c r="AD24" s="16">
        <f t="shared" si="3"/>
        <v>15.64</v>
      </c>
    </row>
    <row r="25" spans="1:30" x14ac:dyDescent="0.25">
      <c r="A25" s="16" t="s">
        <v>98</v>
      </c>
      <c r="B25" s="16">
        <v>17</v>
      </c>
      <c r="C25" s="16">
        <v>18</v>
      </c>
      <c r="D25" s="16">
        <v>14</v>
      </c>
      <c r="E25" s="16">
        <v>17</v>
      </c>
      <c r="F25" s="16">
        <v>20</v>
      </c>
      <c r="G25" s="16">
        <v>22</v>
      </c>
      <c r="H25" s="16">
        <v>12</v>
      </c>
      <c r="I25" s="16">
        <v>13</v>
      </c>
      <c r="J25" s="16">
        <v>23</v>
      </c>
      <c r="K25" s="16">
        <v>19</v>
      </c>
      <c r="L25" s="16">
        <v>16</v>
      </c>
      <c r="M25" s="16">
        <v>14</v>
      </c>
      <c r="N25" s="16">
        <v>15</v>
      </c>
      <c r="O25" s="16">
        <v>13</v>
      </c>
      <c r="P25" s="16">
        <v>15</v>
      </c>
      <c r="Q25" s="16">
        <v>13</v>
      </c>
      <c r="R25" s="16">
        <v>21</v>
      </c>
      <c r="S25" s="16">
        <v>17</v>
      </c>
      <c r="T25" s="16">
        <v>10</v>
      </c>
      <c r="U25" s="16">
        <v>17</v>
      </c>
      <c r="V25" s="16">
        <v>10</v>
      </c>
      <c r="W25" s="16">
        <v>20</v>
      </c>
      <c r="X25" s="16">
        <v>12</v>
      </c>
      <c r="Y25" s="16">
        <v>14</v>
      </c>
      <c r="Z25" s="16">
        <v>10</v>
      </c>
      <c r="AA25" s="16">
        <f t="shared" si="0"/>
        <v>3</v>
      </c>
      <c r="AB25" s="16">
        <f t="shared" si="1"/>
        <v>25</v>
      </c>
      <c r="AC25" s="16">
        <f t="shared" si="2"/>
        <v>392</v>
      </c>
      <c r="AD25" s="16">
        <f t="shared" si="3"/>
        <v>15.68</v>
      </c>
    </row>
    <row r="26" spans="1:30" x14ac:dyDescent="0.25">
      <c r="A26" s="16" t="s">
        <v>99</v>
      </c>
      <c r="B26" s="16">
        <v>15</v>
      </c>
      <c r="C26" s="16">
        <v>13</v>
      </c>
      <c r="D26" s="16">
        <v>12</v>
      </c>
      <c r="E26" s="16">
        <v>18</v>
      </c>
      <c r="F26" s="16">
        <v>18</v>
      </c>
      <c r="G26" s="16">
        <v>9</v>
      </c>
      <c r="H26" s="16">
        <v>13</v>
      </c>
      <c r="I26" s="16">
        <v>8</v>
      </c>
      <c r="J26" s="16">
        <v>15</v>
      </c>
      <c r="K26" s="16">
        <v>10</v>
      </c>
      <c r="L26" s="16">
        <v>25</v>
      </c>
      <c r="M26" s="16">
        <v>17</v>
      </c>
      <c r="N26" s="16">
        <v>16</v>
      </c>
      <c r="O26" s="16">
        <v>11</v>
      </c>
      <c r="P26" s="16">
        <v>6</v>
      </c>
      <c r="Q26" s="16">
        <v>16</v>
      </c>
      <c r="R26" s="16">
        <v>9</v>
      </c>
      <c r="S26" s="16">
        <v>12</v>
      </c>
      <c r="T26" s="16">
        <v>9</v>
      </c>
      <c r="U26" s="16">
        <v>28</v>
      </c>
      <c r="V26" s="16">
        <v>15</v>
      </c>
      <c r="W26" s="16">
        <v>15</v>
      </c>
      <c r="X26" s="16">
        <v>17</v>
      </c>
      <c r="AA26" s="16">
        <f t="shared" si="0"/>
        <v>2</v>
      </c>
      <c r="AB26" s="16">
        <f t="shared" si="1"/>
        <v>23</v>
      </c>
      <c r="AC26" s="16">
        <f t="shared" si="2"/>
        <v>327</v>
      </c>
      <c r="AD26" s="16">
        <f t="shared" si="3"/>
        <v>14.217391304347826</v>
      </c>
    </row>
    <row r="27" spans="1:30" x14ac:dyDescent="0.25">
      <c r="A27" s="16" t="s">
        <v>100</v>
      </c>
      <c r="B27" s="16">
        <v>14</v>
      </c>
      <c r="C27" s="16">
        <v>17</v>
      </c>
      <c r="D27" s="16">
        <v>20</v>
      </c>
      <c r="E27" s="16">
        <v>24</v>
      </c>
      <c r="F27" s="16">
        <v>13</v>
      </c>
      <c r="G27" s="16">
        <v>11</v>
      </c>
      <c r="H27" s="16">
        <v>7</v>
      </c>
      <c r="I27" s="16">
        <v>18</v>
      </c>
      <c r="J27" s="16">
        <v>20</v>
      </c>
      <c r="K27" s="16">
        <v>15</v>
      </c>
      <c r="L27" s="16">
        <v>13</v>
      </c>
      <c r="M27" s="16">
        <v>12</v>
      </c>
      <c r="N27" s="16">
        <v>9</v>
      </c>
      <c r="O27" s="16">
        <v>20</v>
      </c>
      <c r="P27" s="16">
        <v>10</v>
      </c>
      <c r="Q27" s="16">
        <v>14</v>
      </c>
      <c r="R27" s="16">
        <v>18</v>
      </c>
      <c r="S27" s="16">
        <v>12</v>
      </c>
      <c r="T27" s="16">
        <v>16</v>
      </c>
      <c r="U27" s="16">
        <v>19</v>
      </c>
      <c r="V27" s="16">
        <v>13</v>
      </c>
      <c r="AA27" s="16">
        <f t="shared" si="0"/>
        <v>1</v>
      </c>
      <c r="AB27" s="16">
        <f t="shared" si="1"/>
        <v>21</v>
      </c>
      <c r="AC27" s="16">
        <f t="shared" si="2"/>
        <v>315</v>
      </c>
      <c r="AD27" s="16">
        <f t="shared" si="3"/>
        <v>15</v>
      </c>
    </row>
    <row r="28" spans="1:30" x14ac:dyDescent="0.25">
      <c r="A28" s="16" t="s">
        <v>101</v>
      </c>
      <c r="B28" s="16">
        <v>19</v>
      </c>
      <c r="C28" s="16">
        <v>14</v>
      </c>
      <c r="D28" s="16">
        <v>17</v>
      </c>
      <c r="E28" s="16">
        <v>12</v>
      </c>
      <c r="F28" s="16">
        <v>28</v>
      </c>
      <c r="G28" s="16">
        <v>16</v>
      </c>
      <c r="H28" s="16">
        <v>17</v>
      </c>
      <c r="I28" s="16">
        <v>21</v>
      </c>
      <c r="J28" s="16">
        <v>14</v>
      </c>
      <c r="K28" s="16">
        <v>19</v>
      </c>
      <c r="L28" s="16">
        <v>10</v>
      </c>
      <c r="M28" s="16">
        <v>16</v>
      </c>
      <c r="N28" s="16">
        <v>17</v>
      </c>
      <c r="O28" s="16">
        <v>21</v>
      </c>
      <c r="P28" s="16">
        <v>13</v>
      </c>
      <c r="Q28" s="16">
        <v>18</v>
      </c>
      <c r="R28" s="16">
        <v>17</v>
      </c>
      <c r="S28" s="16">
        <v>14</v>
      </c>
      <c r="T28" s="16">
        <v>12</v>
      </c>
      <c r="U28" s="16">
        <v>25</v>
      </c>
      <c r="V28" s="16">
        <v>18</v>
      </c>
      <c r="W28" s="16">
        <v>19</v>
      </c>
      <c r="X28" s="16">
        <v>20</v>
      </c>
      <c r="AA28" s="16">
        <f t="shared" si="0"/>
        <v>4</v>
      </c>
      <c r="AB28" s="16">
        <f t="shared" si="1"/>
        <v>23</v>
      </c>
      <c r="AC28" s="16">
        <f t="shared" si="2"/>
        <v>397</v>
      </c>
      <c r="AD28" s="16">
        <f t="shared" si="3"/>
        <v>17.260869565217391</v>
      </c>
    </row>
    <row r="29" spans="1:30" x14ac:dyDescent="0.25">
      <c r="A29" s="16" t="s">
        <v>102</v>
      </c>
      <c r="B29" s="16">
        <v>18</v>
      </c>
      <c r="C29" s="16">
        <v>15</v>
      </c>
      <c r="D29" s="16">
        <v>15</v>
      </c>
      <c r="E29" s="16">
        <v>17</v>
      </c>
      <c r="F29" s="16">
        <v>14</v>
      </c>
      <c r="G29" s="16">
        <v>20</v>
      </c>
      <c r="H29" s="16">
        <v>17</v>
      </c>
      <c r="I29" s="16">
        <v>13</v>
      </c>
      <c r="J29" s="16">
        <v>18</v>
      </c>
      <c r="K29" s="16">
        <v>10</v>
      </c>
      <c r="L29" s="16">
        <v>24</v>
      </c>
      <c r="M29" s="16">
        <v>19</v>
      </c>
      <c r="N29" s="16">
        <v>16</v>
      </c>
      <c r="O29" s="16">
        <v>13</v>
      </c>
      <c r="P29" s="16">
        <v>18</v>
      </c>
      <c r="Q29" s="16">
        <v>21</v>
      </c>
      <c r="R29" s="16">
        <v>24</v>
      </c>
      <c r="S29" s="16">
        <v>16</v>
      </c>
      <c r="T29" s="16">
        <v>16</v>
      </c>
      <c r="U29" s="16">
        <v>15</v>
      </c>
      <c r="V29" s="16">
        <v>24</v>
      </c>
      <c r="W29" s="16">
        <v>19</v>
      </c>
      <c r="X29" s="16">
        <v>16</v>
      </c>
      <c r="Y29" s="16">
        <v>14</v>
      </c>
      <c r="AA29" s="16">
        <f t="shared" si="0"/>
        <v>4</v>
      </c>
      <c r="AB29" s="16">
        <f t="shared" si="1"/>
        <v>24</v>
      </c>
      <c r="AC29" s="16">
        <f t="shared" si="2"/>
        <v>412</v>
      </c>
      <c r="AD29" s="16">
        <f t="shared" si="3"/>
        <v>17.166666666666668</v>
      </c>
    </row>
    <row r="30" spans="1:30" x14ac:dyDescent="0.25">
      <c r="A30" s="16" t="s">
        <v>103</v>
      </c>
      <c r="B30" s="16">
        <v>12</v>
      </c>
      <c r="C30" s="16">
        <v>15</v>
      </c>
      <c r="D30" s="16">
        <v>10</v>
      </c>
      <c r="E30" s="16">
        <v>21</v>
      </c>
      <c r="F30" s="16">
        <v>16</v>
      </c>
      <c r="G30" s="16">
        <v>15</v>
      </c>
      <c r="H30" s="16">
        <v>14</v>
      </c>
      <c r="I30" s="16">
        <v>16</v>
      </c>
      <c r="J30" s="16">
        <v>13</v>
      </c>
      <c r="K30" s="16">
        <v>18</v>
      </c>
      <c r="L30" s="16">
        <v>20</v>
      </c>
      <c r="M30" s="16">
        <v>13</v>
      </c>
      <c r="N30" s="16">
        <v>19</v>
      </c>
      <c r="O30" s="16">
        <v>18</v>
      </c>
      <c r="P30" s="16">
        <v>18</v>
      </c>
      <c r="Q30" s="16">
        <v>14</v>
      </c>
      <c r="R30" s="16">
        <v>14</v>
      </c>
      <c r="S30" s="16">
        <v>17</v>
      </c>
      <c r="T30" s="16">
        <v>15</v>
      </c>
      <c r="AA30" s="16">
        <f t="shared" si="0"/>
        <v>1</v>
      </c>
      <c r="AB30" s="16">
        <f t="shared" si="1"/>
        <v>19</v>
      </c>
      <c r="AC30" s="16">
        <f t="shared" si="2"/>
        <v>298</v>
      </c>
      <c r="AD30" s="16">
        <f t="shared" si="3"/>
        <v>15.684210526315789</v>
      </c>
    </row>
    <row r="31" spans="1:30" x14ac:dyDescent="0.25">
      <c r="A31" s="16" t="s">
        <v>104</v>
      </c>
      <c r="B31" s="16">
        <v>17</v>
      </c>
      <c r="C31" s="16">
        <v>10</v>
      </c>
      <c r="D31" s="16">
        <v>16</v>
      </c>
      <c r="E31" s="16">
        <v>13</v>
      </c>
      <c r="F31" s="16">
        <v>20</v>
      </c>
      <c r="G31" s="16">
        <v>17</v>
      </c>
      <c r="H31" s="16">
        <v>20</v>
      </c>
      <c r="I31" s="16">
        <v>18</v>
      </c>
      <c r="J31" s="16">
        <v>16</v>
      </c>
      <c r="K31" s="16">
        <v>23</v>
      </c>
      <c r="L31" s="16">
        <v>21</v>
      </c>
      <c r="M31" s="16">
        <v>22</v>
      </c>
      <c r="N31" s="16">
        <v>13</v>
      </c>
      <c r="O31" s="16">
        <v>17</v>
      </c>
      <c r="P31" s="16">
        <v>13</v>
      </c>
      <c r="Q31" s="16">
        <v>13</v>
      </c>
      <c r="R31" s="16">
        <v>11</v>
      </c>
      <c r="S31" s="16">
        <v>11</v>
      </c>
      <c r="T31" s="16">
        <v>17</v>
      </c>
      <c r="AA31" s="16">
        <f t="shared" si="0"/>
        <v>3</v>
      </c>
      <c r="AB31" s="16">
        <f t="shared" si="1"/>
        <v>19</v>
      </c>
      <c r="AC31" s="16">
        <f t="shared" si="2"/>
        <v>308</v>
      </c>
      <c r="AD31" s="16">
        <f t="shared" si="3"/>
        <v>16.210526315789473</v>
      </c>
    </row>
    <row r="32" spans="1:30" x14ac:dyDescent="0.25">
      <c r="A32" s="16" t="s">
        <v>105</v>
      </c>
      <c r="B32" s="16">
        <v>17</v>
      </c>
      <c r="C32" s="16">
        <v>13</v>
      </c>
      <c r="D32" s="16">
        <v>22</v>
      </c>
      <c r="E32" s="16">
        <v>14</v>
      </c>
      <c r="F32" s="16">
        <v>24</v>
      </c>
      <c r="G32" s="16">
        <v>9</v>
      </c>
      <c r="H32" s="16">
        <v>17</v>
      </c>
      <c r="I32" s="16">
        <v>29</v>
      </c>
      <c r="J32" s="16">
        <v>23</v>
      </c>
      <c r="K32" s="16">
        <v>13</v>
      </c>
      <c r="L32" s="16">
        <v>13</v>
      </c>
      <c r="M32" s="16">
        <v>16</v>
      </c>
      <c r="N32" s="16">
        <v>20</v>
      </c>
      <c r="O32" s="16">
        <v>18</v>
      </c>
      <c r="P32" s="16">
        <v>19</v>
      </c>
      <c r="Q32" s="16">
        <v>18</v>
      </c>
      <c r="R32" s="16">
        <v>16</v>
      </c>
      <c r="S32" s="16">
        <v>13</v>
      </c>
      <c r="T32" s="16">
        <v>16</v>
      </c>
      <c r="U32" s="16">
        <v>18</v>
      </c>
      <c r="V32" s="16">
        <v>12</v>
      </c>
      <c r="W32" s="16">
        <v>15</v>
      </c>
      <c r="X32" s="16">
        <v>17</v>
      </c>
      <c r="Y32" s="16">
        <v>12</v>
      </c>
      <c r="AA32" s="16">
        <f t="shared" si="0"/>
        <v>4</v>
      </c>
      <c r="AB32" s="16">
        <f t="shared" si="1"/>
        <v>24</v>
      </c>
      <c r="AC32" s="16">
        <f t="shared" si="2"/>
        <v>404</v>
      </c>
      <c r="AD32" s="16">
        <f t="shared" si="3"/>
        <v>16.833333333333332</v>
      </c>
    </row>
    <row r="33" spans="1:30" x14ac:dyDescent="0.25">
      <c r="A33" s="16" t="s">
        <v>106</v>
      </c>
      <c r="B33" s="16">
        <v>15</v>
      </c>
      <c r="C33" s="16">
        <v>20</v>
      </c>
      <c r="D33" s="16">
        <v>10</v>
      </c>
      <c r="E33" s="16">
        <v>18</v>
      </c>
      <c r="F33" s="16">
        <v>20</v>
      </c>
      <c r="G33" s="16">
        <v>16</v>
      </c>
      <c r="H33" s="16">
        <v>17</v>
      </c>
      <c r="I33" s="16">
        <v>15</v>
      </c>
      <c r="J33" s="16">
        <v>18</v>
      </c>
      <c r="K33" s="16">
        <v>21</v>
      </c>
      <c r="L33" s="16">
        <v>14</v>
      </c>
      <c r="M33" s="16">
        <v>10</v>
      </c>
      <c r="N33" s="16">
        <v>5</v>
      </c>
      <c r="O33" s="16">
        <v>11</v>
      </c>
      <c r="P33" s="16">
        <v>19</v>
      </c>
      <c r="Q33" s="16">
        <v>17</v>
      </c>
      <c r="R33" s="16">
        <v>14</v>
      </c>
      <c r="S33" s="16">
        <v>11</v>
      </c>
      <c r="T33" s="16">
        <v>13</v>
      </c>
      <c r="U33" s="16">
        <v>15</v>
      </c>
      <c r="AA33" s="16">
        <f t="shared" si="0"/>
        <v>1</v>
      </c>
      <c r="AB33" s="16">
        <f t="shared" si="1"/>
        <v>20</v>
      </c>
      <c r="AC33" s="16">
        <f t="shared" si="2"/>
        <v>299</v>
      </c>
      <c r="AD33" s="16">
        <f t="shared" si="3"/>
        <v>14.95</v>
      </c>
    </row>
    <row r="34" spans="1:30" x14ac:dyDescent="0.25">
      <c r="A34" s="16" t="s">
        <v>107</v>
      </c>
      <c r="B34" s="16">
        <v>21</v>
      </c>
      <c r="C34" s="16">
        <v>23</v>
      </c>
      <c r="D34" s="16">
        <v>18</v>
      </c>
      <c r="E34" s="16">
        <v>16</v>
      </c>
      <c r="F34" s="16">
        <v>16</v>
      </c>
      <c r="G34" s="16">
        <v>18</v>
      </c>
      <c r="H34" s="16">
        <v>11</v>
      </c>
      <c r="I34" s="16">
        <v>20</v>
      </c>
      <c r="J34" s="16">
        <v>13</v>
      </c>
      <c r="K34" s="16">
        <v>7</v>
      </c>
      <c r="L34" s="16">
        <v>21</v>
      </c>
      <c r="M34" s="16">
        <v>7</v>
      </c>
      <c r="N34" s="16">
        <v>15</v>
      </c>
      <c r="O34" s="16">
        <v>13</v>
      </c>
      <c r="P34" s="16">
        <v>14</v>
      </c>
      <c r="Q34" s="16">
        <v>25</v>
      </c>
      <c r="R34" s="16">
        <v>16</v>
      </c>
      <c r="S34" s="16">
        <v>24</v>
      </c>
      <c r="T34" s="16">
        <v>19</v>
      </c>
      <c r="U34" s="16">
        <v>18</v>
      </c>
      <c r="V34" s="16">
        <v>12</v>
      </c>
      <c r="W34" s="16">
        <v>13</v>
      </c>
      <c r="X34" s="16">
        <v>23</v>
      </c>
      <c r="Y34" s="16">
        <v>12</v>
      </c>
      <c r="Z34" s="16">
        <v>17</v>
      </c>
      <c r="AA34" s="16">
        <f t="shared" si="0"/>
        <v>6</v>
      </c>
      <c r="AB34" s="16">
        <f t="shared" si="1"/>
        <v>25</v>
      </c>
      <c r="AC34" s="16">
        <f t="shared" si="2"/>
        <v>412</v>
      </c>
      <c r="AD34" s="16">
        <f t="shared" si="3"/>
        <v>16.48</v>
      </c>
    </row>
    <row r="35" spans="1:30" x14ac:dyDescent="0.25">
      <c r="A35" s="16" t="s">
        <v>108</v>
      </c>
      <c r="B35" s="16">
        <v>13</v>
      </c>
      <c r="C35" s="16">
        <v>10</v>
      </c>
      <c r="D35" s="16">
        <v>15</v>
      </c>
      <c r="E35" s="16">
        <v>21</v>
      </c>
      <c r="F35" s="16">
        <v>15</v>
      </c>
      <c r="G35" s="16">
        <v>17</v>
      </c>
      <c r="H35" s="16">
        <v>16</v>
      </c>
      <c r="I35" s="16">
        <v>11</v>
      </c>
      <c r="J35" s="16">
        <v>12</v>
      </c>
      <c r="K35" s="16">
        <v>10</v>
      </c>
      <c r="L35" s="16">
        <v>18</v>
      </c>
      <c r="M35" s="16">
        <v>11</v>
      </c>
      <c r="N35" s="16">
        <v>14</v>
      </c>
      <c r="O35" s="16">
        <v>18</v>
      </c>
      <c r="P35" s="16">
        <v>18</v>
      </c>
      <c r="Q35" s="16">
        <v>13</v>
      </c>
      <c r="R35" s="16">
        <v>14</v>
      </c>
      <c r="S35" s="16">
        <v>22</v>
      </c>
      <c r="T35" s="16">
        <v>22</v>
      </c>
      <c r="U35" s="16">
        <v>14</v>
      </c>
      <c r="V35" s="16">
        <v>4</v>
      </c>
      <c r="W35" s="16">
        <v>11</v>
      </c>
      <c r="AA35" s="16">
        <f t="shared" si="0"/>
        <v>3</v>
      </c>
      <c r="AB35" s="16">
        <f t="shared" si="1"/>
        <v>22</v>
      </c>
      <c r="AC35" s="16">
        <f t="shared" si="2"/>
        <v>319</v>
      </c>
      <c r="AD35" s="16">
        <f t="shared" si="3"/>
        <v>14.5</v>
      </c>
    </row>
    <row r="36" spans="1:30" x14ac:dyDescent="0.25">
      <c r="A36" s="16" t="s">
        <v>109</v>
      </c>
      <c r="B36" s="16">
        <v>14</v>
      </c>
      <c r="C36" s="16">
        <v>14</v>
      </c>
      <c r="D36" s="16">
        <v>10</v>
      </c>
      <c r="E36" s="16">
        <v>16</v>
      </c>
      <c r="F36" s="16">
        <v>14</v>
      </c>
      <c r="G36" s="16">
        <v>20</v>
      </c>
      <c r="H36" s="16">
        <v>15</v>
      </c>
      <c r="I36" s="16">
        <v>19</v>
      </c>
      <c r="J36" s="16">
        <v>15</v>
      </c>
      <c r="K36" s="16">
        <v>14</v>
      </c>
      <c r="L36" s="16">
        <v>22</v>
      </c>
      <c r="M36" s="16">
        <v>14</v>
      </c>
      <c r="N36" s="16">
        <v>17</v>
      </c>
      <c r="O36" s="16">
        <v>16</v>
      </c>
      <c r="P36" s="16">
        <v>15</v>
      </c>
      <c r="Q36" s="16">
        <v>14</v>
      </c>
      <c r="R36" s="16">
        <v>11</v>
      </c>
      <c r="S36" s="16">
        <v>11</v>
      </c>
      <c r="T36" s="16">
        <v>19</v>
      </c>
      <c r="U36" s="16">
        <v>20</v>
      </c>
      <c r="V36" s="16">
        <v>14</v>
      </c>
      <c r="W36" s="16">
        <v>20</v>
      </c>
      <c r="X36" s="16">
        <v>18</v>
      </c>
      <c r="Y36" s="16">
        <v>13</v>
      </c>
      <c r="AA36" s="16">
        <f t="shared" si="0"/>
        <v>1</v>
      </c>
      <c r="AB36" s="16">
        <f t="shared" si="1"/>
        <v>24</v>
      </c>
      <c r="AC36" s="16">
        <f t="shared" si="2"/>
        <v>375</v>
      </c>
      <c r="AD36" s="16">
        <f t="shared" si="3"/>
        <v>15.625</v>
      </c>
    </row>
    <row r="37" spans="1:30" x14ac:dyDescent="0.25">
      <c r="A37" s="16" t="s">
        <v>110</v>
      </c>
      <c r="B37" s="16">
        <v>14</v>
      </c>
      <c r="C37" s="16">
        <v>11</v>
      </c>
      <c r="D37" s="16">
        <v>14</v>
      </c>
      <c r="E37" s="16">
        <v>14</v>
      </c>
      <c r="F37" s="16">
        <v>12</v>
      </c>
      <c r="G37" s="16">
        <v>13</v>
      </c>
      <c r="H37" s="16">
        <v>16</v>
      </c>
      <c r="I37" s="16">
        <v>17</v>
      </c>
      <c r="J37" s="16">
        <v>13</v>
      </c>
      <c r="K37" s="16">
        <v>9</v>
      </c>
      <c r="L37" s="16">
        <v>17</v>
      </c>
      <c r="M37" s="16">
        <v>21</v>
      </c>
      <c r="N37" s="16">
        <v>15</v>
      </c>
      <c r="O37" s="16">
        <v>14</v>
      </c>
      <c r="P37" s="16">
        <v>15</v>
      </c>
      <c r="Q37" s="16">
        <v>16</v>
      </c>
      <c r="R37" s="16">
        <v>10</v>
      </c>
      <c r="S37" s="16">
        <v>17</v>
      </c>
      <c r="T37" s="16">
        <v>16</v>
      </c>
      <c r="U37" s="16">
        <v>20</v>
      </c>
      <c r="V37" s="16">
        <v>15</v>
      </c>
      <c r="W37" s="16">
        <v>18</v>
      </c>
      <c r="X37" s="16">
        <v>22</v>
      </c>
      <c r="Y37" s="16">
        <v>13</v>
      </c>
      <c r="AA37" s="16">
        <f t="shared" si="0"/>
        <v>2</v>
      </c>
      <c r="AB37" s="16">
        <f t="shared" si="1"/>
        <v>24</v>
      </c>
      <c r="AC37" s="16">
        <f t="shared" si="2"/>
        <v>362</v>
      </c>
      <c r="AD37" s="16">
        <f t="shared" si="3"/>
        <v>15.083333333333334</v>
      </c>
    </row>
    <row r="38" spans="1:30" x14ac:dyDescent="0.25">
      <c r="A38" s="16" t="s">
        <v>111</v>
      </c>
      <c r="B38" s="16">
        <v>10</v>
      </c>
      <c r="C38" s="16">
        <v>14</v>
      </c>
      <c r="D38" s="16">
        <v>15</v>
      </c>
      <c r="E38" s="16">
        <v>20</v>
      </c>
      <c r="F38" s="16">
        <v>12</v>
      </c>
      <c r="G38" s="16">
        <v>13</v>
      </c>
      <c r="H38" s="16">
        <v>18</v>
      </c>
      <c r="I38" s="16">
        <v>14</v>
      </c>
      <c r="J38" s="16">
        <v>10</v>
      </c>
      <c r="K38" s="16">
        <v>27</v>
      </c>
      <c r="L38" s="16">
        <v>15</v>
      </c>
      <c r="M38" s="16">
        <v>20</v>
      </c>
      <c r="N38" s="16">
        <v>18</v>
      </c>
      <c r="O38" s="16">
        <v>15</v>
      </c>
      <c r="P38" s="16">
        <v>20</v>
      </c>
      <c r="Q38" s="16">
        <v>13</v>
      </c>
      <c r="R38" s="16">
        <v>10</v>
      </c>
      <c r="S38" s="16">
        <v>16</v>
      </c>
      <c r="T38" s="16">
        <v>16</v>
      </c>
      <c r="U38" s="16">
        <v>17</v>
      </c>
      <c r="V38" s="16">
        <v>21</v>
      </c>
      <c r="W38" s="16">
        <v>12</v>
      </c>
      <c r="X38" s="16">
        <v>14</v>
      </c>
      <c r="Y38" s="16">
        <v>13</v>
      </c>
      <c r="AA38" s="16">
        <f t="shared" si="0"/>
        <v>2</v>
      </c>
      <c r="AB38" s="16">
        <f t="shared" si="1"/>
        <v>24</v>
      </c>
      <c r="AC38" s="16">
        <f t="shared" si="2"/>
        <v>373</v>
      </c>
      <c r="AD38" s="16">
        <f t="shared" si="3"/>
        <v>15.541666666666666</v>
      </c>
    </row>
    <row r="39" spans="1:30" x14ac:dyDescent="0.25">
      <c r="A39" s="16" t="s">
        <v>112</v>
      </c>
      <c r="B39" s="16">
        <v>12</v>
      </c>
      <c r="C39" s="16">
        <v>18</v>
      </c>
      <c r="D39" s="16">
        <v>21</v>
      </c>
      <c r="E39" s="16">
        <v>16</v>
      </c>
      <c r="F39" s="16">
        <v>14</v>
      </c>
      <c r="G39" s="16">
        <v>20</v>
      </c>
      <c r="H39" s="16">
        <v>17</v>
      </c>
      <c r="I39" s="16">
        <v>14</v>
      </c>
      <c r="J39" s="16">
        <v>14</v>
      </c>
      <c r="K39" s="16">
        <v>22</v>
      </c>
      <c r="L39" s="16">
        <v>19</v>
      </c>
      <c r="M39" s="16">
        <v>16</v>
      </c>
      <c r="N39" s="16">
        <v>12</v>
      </c>
      <c r="O39" s="16">
        <v>10</v>
      </c>
      <c r="P39" s="16">
        <v>17</v>
      </c>
      <c r="Q39" s="16">
        <v>13</v>
      </c>
      <c r="R39" s="16">
        <v>14</v>
      </c>
      <c r="S39" s="16">
        <v>23</v>
      </c>
      <c r="T39" s="16">
        <v>15</v>
      </c>
      <c r="U39" s="16">
        <v>17</v>
      </c>
      <c r="V39" s="16">
        <v>16</v>
      </c>
      <c r="AA39" s="16">
        <f t="shared" si="0"/>
        <v>3</v>
      </c>
      <c r="AB39" s="16">
        <f t="shared" si="1"/>
        <v>21</v>
      </c>
      <c r="AC39" s="16">
        <f t="shared" si="2"/>
        <v>340</v>
      </c>
      <c r="AD39" s="16">
        <f t="shared" si="3"/>
        <v>16.19047619047619</v>
      </c>
    </row>
    <row r="40" spans="1:30" x14ac:dyDescent="0.25">
      <c r="A40" s="16" t="s">
        <v>113</v>
      </c>
      <c r="B40" s="16">
        <v>9</v>
      </c>
      <c r="C40" s="16">
        <v>17</v>
      </c>
      <c r="D40" s="16">
        <v>19</v>
      </c>
      <c r="E40" s="16">
        <v>18</v>
      </c>
      <c r="F40" s="16">
        <v>13</v>
      </c>
      <c r="G40" s="16">
        <v>24</v>
      </c>
      <c r="H40" s="16">
        <v>18</v>
      </c>
      <c r="I40" s="16">
        <v>7</v>
      </c>
      <c r="J40" s="16">
        <v>21</v>
      </c>
      <c r="K40" s="16">
        <v>15</v>
      </c>
      <c r="L40" s="16">
        <v>19</v>
      </c>
      <c r="M40" s="16">
        <v>12</v>
      </c>
      <c r="N40" s="16">
        <v>20</v>
      </c>
      <c r="O40" s="16">
        <v>18</v>
      </c>
      <c r="P40" s="16">
        <v>19</v>
      </c>
      <c r="Q40" s="16">
        <v>11</v>
      </c>
      <c r="R40" s="16">
        <v>14</v>
      </c>
      <c r="S40" s="16">
        <v>20</v>
      </c>
      <c r="T40" s="16">
        <v>15</v>
      </c>
      <c r="U40" s="16">
        <v>13</v>
      </c>
      <c r="AA40" s="16">
        <f t="shared" si="0"/>
        <v>2</v>
      </c>
      <c r="AB40" s="16">
        <f t="shared" si="1"/>
        <v>20</v>
      </c>
      <c r="AC40" s="16">
        <f t="shared" si="2"/>
        <v>322</v>
      </c>
      <c r="AD40" s="16">
        <f t="shared" si="3"/>
        <v>16.100000000000001</v>
      </c>
    </row>
    <row r="41" spans="1:30" x14ac:dyDescent="0.25">
      <c r="A41" s="16" t="s">
        <v>114</v>
      </c>
      <c r="B41" s="16">
        <v>13</v>
      </c>
      <c r="C41" s="16">
        <v>16</v>
      </c>
      <c r="D41" s="16">
        <v>26</v>
      </c>
      <c r="E41" s="16">
        <v>12</v>
      </c>
      <c r="F41" s="16">
        <v>19</v>
      </c>
      <c r="G41" s="16">
        <v>14</v>
      </c>
      <c r="H41" s="16">
        <v>11</v>
      </c>
      <c r="I41" s="16">
        <v>15</v>
      </c>
      <c r="J41" s="16">
        <v>14</v>
      </c>
      <c r="K41" s="16">
        <v>16</v>
      </c>
      <c r="L41" s="16">
        <v>15</v>
      </c>
      <c r="M41" s="16">
        <v>18</v>
      </c>
      <c r="N41" s="16">
        <v>24</v>
      </c>
      <c r="O41" s="16">
        <v>12</v>
      </c>
      <c r="P41" s="16">
        <v>17</v>
      </c>
      <c r="Q41" s="16">
        <v>15</v>
      </c>
      <c r="R41" s="16">
        <v>18</v>
      </c>
      <c r="S41" s="16">
        <v>11</v>
      </c>
      <c r="T41" s="16">
        <v>13</v>
      </c>
      <c r="U41" s="16">
        <v>23</v>
      </c>
      <c r="V41" s="16">
        <v>12</v>
      </c>
      <c r="W41" s="16">
        <v>19</v>
      </c>
      <c r="X41" s="16">
        <v>10</v>
      </c>
      <c r="Y41" s="16">
        <v>23</v>
      </c>
      <c r="Z41" s="16">
        <v>24</v>
      </c>
      <c r="AA41" s="16">
        <f t="shared" si="0"/>
        <v>5</v>
      </c>
      <c r="AB41" s="16">
        <f t="shared" si="1"/>
        <v>25</v>
      </c>
      <c r="AC41" s="16">
        <f t="shared" si="2"/>
        <v>410</v>
      </c>
      <c r="AD41" s="16">
        <f t="shared" si="3"/>
        <v>16.399999999999999</v>
      </c>
    </row>
    <row r="42" spans="1:30" x14ac:dyDescent="0.25">
      <c r="A42" s="16" t="s">
        <v>115</v>
      </c>
      <c r="B42" s="16">
        <v>19</v>
      </c>
      <c r="C42" s="16">
        <v>16</v>
      </c>
      <c r="D42" s="16">
        <v>15</v>
      </c>
      <c r="E42" s="16">
        <v>23</v>
      </c>
      <c r="F42" s="16">
        <v>11</v>
      </c>
      <c r="G42" s="16">
        <v>10</v>
      </c>
      <c r="H42" s="16">
        <v>20</v>
      </c>
      <c r="I42" s="16">
        <v>21</v>
      </c>
      <c r="J42" s="16">
        <v>14</v>
      </c>
      <c r="K42" s="16">
        <v>18</v>
      </c>
      <c r="L42" s="16">
        <v>15</v>
      </c>
      <c r="M42" s="16">
        <v>11</v>
      </c>
      <c r="N42" s="16">
        <v>15</v>
      </c>
      <c r="O42" s="16">
        <v>21</v>
      </c>
      <c r="P42" s="16">
        <v>15</v>
      </c>
      <c r="Q42" s="16">
        <v>24</v>
      </c>
      <c r="R42" s="16">
        <v>19</v>
      </c>
      <c r="S42" s="16">
        <v>14</v>
      </c>
      <c r="T42" s="16">
        <v>24</v>
      </c>
      <c r="U42" s="16">
        <v>9</v>
      </c>
      <c r="V42" s="16">
        <v>11</v>
      </c>
      <c r="W42" s="16">
        <v>21</v>
      </c>
      <c r="X42" s="16">
        <v>17</v>
      </c>
      <c r="Y42" s="16">
        <v>17</v>
      </c>
      <c r="Z42" s="16">
        <v>12</v>
      </c>
      <c r="AA42" s="16">
        <f t="shared" si="0"/>
        <v>6</v>
      </c>
      <c r="AB42" s="16">
        <f t="shared" si="1"/>
        <v>25</v>
      </c>
      <c r="AC42" s="16">
        <f t="shared" si="2"/>
        <v>412</v>
      </c>
      <c r="AD42" s="16">
        <f t="shared" si="3"/>
        <v>16.48</v>
      </c>
    </row>
    <row r="43" spans="1:30" x14ac:dyDescent="0.25">
      <c r="A43" s="16" t="s">
        <v>116</v>
      </c>
      <c r="B43" s="16">
        <v>16</v>
      </c>
      <c r="C43" s="16">
        <v>23</v>
      </c>
      <c r="D43" s="16">
        <v>16</v>
      </c>
      <c r="E43" s="16">
        <v>19</v>
      </c>
      <c r="F43" s="16">
        <v>22</v>
      </c>
      <c r="G43" s="16">
        <v>13</v>
      </c>
      <c r="H43" s="16">
        <v>15</v>
      </c>
      <c r="I43" s="16">
        <v>18</v>
      </c>
      <c r="J43" s="16">
        <v>11</v>
      </c>
      <c r="K43" s="16">
        <v>17</v>
      </c>
      <c r="L43" s="16">
        <v>13</v>
      </c>
      <c r="M43" s="16">
        <v>16</v>
      </c>
      <c r="N43" s="16">
        <v>19</v>
      </c>
      <c r="O43" s="16">
        <v>12</v>
      </c>
      <c r="P43" s="16">
        <v>17</v>
      </c>
      <c r="Q43" s="16">
        <v>10</v>
      </c>
      <c r="R43" s="16">
        <v>21</v>
      </c>
      <c r="S43" s="16">
        <v>17</v>
      </c>
      <c r="T43" s="16">
        <v>14</v>
      </c>
      <c r="U43" s="16">
        <v>19</v>
      </c>
      <c r="V43" s="16">
        <v>13</v>
      </c>
      <c r="AA43" s="16">
        <f t="shared" si="0"/>
        <v>3</v>
      </c>
      <c r="AB43" s="16">
        <f t="shared" si="1"/>
        <v>21</v>
      </c>
      <c r="AC43" s="16">
        <f t="shared" si="2"/>
        <v>341</v>
      </c>
      <c r="AD43" s="16">
        <f t="shared" si="3"/>
        <v>16.238095238095237</v>
      </c>
    </row>
    <row r="44" spans="1:30" x14ac:dyDescent="0.25">
      <c r="A44" s="16" t="s">
        <v>117</v>
      </c>
      <c r="B44" s="16">
        <v>20</v>
      </c>
      <c r="C44" s="16">
        <v>17</v>
      </c>
      <c r="D44" s="16">
        <v>20</v>
      </c>
      <c r="E44" s="16">
        <v>14</v>
      </c>
      <c r="F44" s="16">
        <v>11</v>
      </c>
      <c r="G44" s="16">
        <v>13</v>
      </c>
      <c r="H44" s="16">
        <v>12</v>
      </c>
      <c r="I44" s="16">
        <v>16</v>
      </c>
      <c r="J44" s="16">
        <v>13</v>
      </c>
      <c r="K44" s="16">
        <v>15</v>
      </c>
      <c r="L44" s="16">
        <v>20</v>
      </c>
      <c r="M44" s="16">
        <v>14</v>
      </c>
      <c r="N44" s="16">
        <v>20</v>
      </c>
      <c r="O44" s="16">
        <v>25</v>
      </c>
      <c r="P44" s="16">
        <v>15</v>
      </c>
      <c r="Q44" s="16">
        <v>22</v>
      </c>
      <c r="R44" s="16">
        <v>7</v>
      </c>
      <c r="S44" s="16">
        <v>21</v>
      </c>
      <c r="T44" s="16">
        <v>15</v>
      </c>
      <c r="U44" s="16">
        <v>15</v>
      </c>
      <c r="V44" s="16">
        <v>18</v>
      </c>
      <c r="AA44" s="16">
        <f t="shared" si="0"/>
        <v>3</v>
      </c>
      <c r="AB44" s="16">
        <f t="shared" si="1"/>
        <v>21</v>
      </c>
      <c r="AC44" s="16">
        <f t="shared" si="2"/>
        <v>343</v>
      </c>
      <c r="AD44" s="16">
        <f t="shared" si="3"/>
        <v>16.333333333333332</v>
      </c>
    </row>
    <row r="45" spans="1:30" x14ac:dyDescent="0.25">
      <c r="A45" s="16" t="s">
        <v>118</v>
      </c>
      <c r="B45" s="16">
        <v>21</v>
      </c>
      <c r="C45" s="16">
        <v>16</v>
      </c>
      <c r="D45" s="16">
        <v>12</v>
      </c>
      <c r="E45" s="16">
        <v>19</v>
      </c>
      <c r="F45" s="16">
        <v>9</v>
      </c>
      <c r="G45" s="16">
        <v>16</v>
      </c>
      <c r="H45" s="16">
        <v>15</v>
      </c>
      <c r="I45" s="16">
        <v>12</v>
      </c>
      <c r="J45" s="16">
        <v>14</v>
      </c>
      <c r="K45" s="16">
        <v>13</v>
      </c>
      <c r="L45" s="16">
        <v>21</v>
      </c>
      <c r="M45" s="16">
        <v>16</v>
      </c>
      <c r="N45" s="16">
        <v>20</v>
      </c>
      <c r="O45" s="16">
        <v>14</v>
      </c>
      <c r="P45" s="16">
        <v>17</v>
      </c>
      <c r="Q45" s="16">
        <v>19</v>
      </c>
      <c r="R45" s="16">
        <v>22</v>
      </c>
      <c r="S45" s="16">
        <v>20</v>
      </c>
      <c r="T45" s="16">
        <v>10</v>
      </c>
      <c r="U45" s="16">
        <v>13</v>
      </c>
      <c r="V45" s="16">
        <v>12</v>
      </c>
      <c r="W45" s="16">
        <v>15</v>
      </c>
      <c r="AA45" s="16">
        <f t="shared" si="0"/>
        <v>3</v>
      </c>
      <c r="AB45" s="16">
        <f t="shared" si="1"/>
        <v>22</v>
      </c>
      <c r="AC45" s="16">
        <f t="shared" si="2"/>
        <v>346</v>
      </c>
      <c r="AD45" s="16">
        <f t="shared" si="3"/>
        <v>15.727272727272727</v>
      </c>
    </row>
    <row r="46" spans="1:30" x14ac:dyDescent="0.25">
      <c r="A46" s="16" t="s">
        <v>119</v>
      </c>
      <c r="B46" s="16">
        <v>19</v>
      </c>
      <c r="C46" s="16">
        <v>18</v>
      </c>
      <c r="D46" s="16">
        <v>20</v>
      </c>
      <c r="E46" s="16">
        <v>14</v>
      </c>
      <c r="F46" s="16">
        <v>16</v>
      </c>
      <c r="G46" s="16">
        <v>20</v>
      </c>
      <c r="H46" s="16">
        <v>14</v>
      </c>
      <c r="I46" s="16">
        <v>16</v>
      </c>
      <c r="J46" s="16">
        <v>18</v>
      </c>
      <c r="K46" s="16">
        <v>14</v>
      </c>
      <c r="L46" s="16">
        <v>16</v>
      </c>
      <c r="M46" s="16">
        <v>15</v>
      </c>
      <c r="N46" s="16">
        <v>18</v>
      </c>
      <c r="O46" s="16">
        <v>19</v>
      </c>
      <c r="P46" s="16">
        <v>13</v>
      </c>
      <c r="Q46" s="16">
        <v>30</v>
      </c>
      <c r="R46" s="16">
        <v>19</v>
      </c>
      <c r="S46" s="16">
        <v>11</v>
      </c>
      <c r="T46" s="16">
        <v>9</v>
      </c>
      <c r="U46" s="16">
        <v>24</v>
      </c>
      <c r="V46" s="16">
        <v>10</v>
      </c>
      <c r="W46" s="16">
        <v>11</v>
      </c>
      <c r="X46" s="16">
        <v>15</v>
      </c>
      <c r="Y46" s="16">
        <v>8</v>
      </c>
      <c r="Z46" s="16">
        <v>12</v>
      </c>
      <c r="AA46" s="16">
        <f t="shared" si="0"/>
        <v>2</v>
      </c>
      <c r="AB46" s="16">
        <f t="shared" si="1"/>
        <v>25</v>
      </c>
      <c r="AC46" s="16">
        <f t="shared" si="2"/>
        <v>399</v>
      </c>
      <c r="AD46" s="16">
        <f t="shared" si="3"/>
        <v>15.96</v>
      </c>
    </row>
    <row r="47" spans="1:30" x14ac:dyDescent="0.25">
      <c r="A47" s="16" t="s">
        <v>120</v>
      </c>
      <c r="B47" s="16">
        <v>15</v>
      </c>
      <c r="C47" s="16">
        <v>13</v>
      </c>
      <c r="D47" s="16">
        <v>14</v>
      </c>
      <c r="E47" s="16">
        <v>24</v>
      </c>
      <c r="F47" s="16">
        <v>18</v>
      </c>
      <c r="G47" s="16">
        <v>10</v>
      </c>
      <c r="H47" s="16">
        <v>17</v>
      </c>
      <c r="I47" s="16">
        <v>14</v>
      </c>
      <c r="J47" s="16">
        <v>15</v>
      </c>
      <c r="K47" s="16">
        <v>22</v>
      </c>
      <c r="L47" s="16">
        <v>21</v>
      </c>
      <c r="M47" s="16">
        <v>11</v>
      </c>
      <c r="N47" s="16">
        <v>19</v>
      </c>
      <c r="O47" s="16">
        <v>20</v>
      </c>
      <c r="P47" s="16">
        <v>17</v>
      </c>
      <c r="Q47" s="16">
        <v>10</v>
      </c>
      <c r="R47" s="16">
        <v>16</v>
      </c>
      <c r="S47" s="16">
        <v>15</v>
      </c>
      <c r="T47" s="16">
        <v>20</v>
      </c>
      <c r="U47" s="16">
        <v>10</v>
      </c>
      <c r="V47" s="16">
        <v>12</v>
      </c>
      <c r="W47" s="16">
        <v>18</v>
      </c>
      <c r="X47" s="16">
        <v>13</v>
      </c>
      <c r="Y47" s="16">
        <v>16</v>
      </c>
      <c r="AA47" s="16">
        <f t="shared" si="0"/>
        <v>3</v>
      </c>
      <c r="AB47" s="16">
        <f t="shared" si="1"/>
        <v>24</v>
      </c>
      <c r="AC47" s="16">
        <f t="shared" si="2"/>
        <v>380</v>
      </c>
      <c r="AD47" s="16">
        <f t="shared" si="3"/>
        <v>15.833333333333334</v>
      </c>
    </row>
    <row r="48" spans="1:30" x14ac:dyDescent="0.25">
      <c r="A48" s="16" t="s">
        <v>121</v>
      </c>
      <c r="B48" s="16">
        <v>16</v>
      </c>
      <c r="C48" s="16">
        <v>14</v>
      </c>
      <c r="D48" s="16">
        <v>15</v>
      </c>
      <c r="E48" s="16">
        <v>17</v>
      </c>
      <c r="F48" s="16">
        <v>15</v>
      </c>
      <c r="G48" s="16">
        <v>11</v>
      </c>
      <c r="H48" s="16">
        <v>18</v>
      </c>
      <c r="I48" s="16">
        <v>15</v>
      </c>
      <c r="J48" s="16">
        <v>14</v>
      </c>
      <c r="K48" s="16">
        <v>12</v>
      </c>
      <c r="L48" s="16">
        <v>16</v>
      </c>
      <c r="M48" s="16">
        <v>19</v>
      </c>
      <c r="N48" s="16">
        <v>21</v>
      </c>
      <c r="O48" s="16">
        <v>16</v>
      </c>
      <c r="P48" s="16">
        <v>9</v>
      </c>
      <c r="Q48" s="16">
        <v>14</v>
      </c>
      <c r="R48" s="16">
        <v>16</v>
      </c>
      <c r="S48" s="16">
        <v>16</v>
      </c>
      <c r="T48" s="16">
        <v>15</v>
      </c>
      <c r="U48" s="16">
        <v>20</v>
      </c>
      <c r="V48" s="16">
        <v>15</v>
      </c>
      <c r="W48" s="16">
        <v>15</v>
      </c>
      <c r="AA48" s="16">
        <f t="shared" si="0"/>
        <v>1</v>
      </c>
      <c r="AB48" s="16">
        <f t="shared" si="1"/>
        <v>22</v>
      </c>
      <c r="AC48" s="16">
        <f t="shared" si="2"/>
        <v>339</v>
      </c>
      <c r="AD48" s="16">
        <f t="shared" si="3"/>
        <v>15.409090909090908</v>
      </c>
    </row>
    <row r="49" spans="1:30" x14ac:dyDescent="0.25">
      <c r="A49" s="16" t="s">
        <v>122</v>
      </c>
      <c r="B49" s="16">
        <v>12</v>
      </c>
      <c r="C49" s="16">
        <v>15</v>
      </c>
      <c r="D49" s="16">
        <v>7</v>
      </c>
      <c r="E49" s="16">
        <v>13</v>
      </c>
      <c r="F49" s="16">
        <v>14</v>
      </c>
      <c r="G49" s="16">
        <v>18</v>
      </c>
      <c r="H49" s="16">
        <v>12</v>
      </c>
      <c r="I49" s="16">
        <v>18</v>
      </c>
      <c r="J49" s="16">
        <v>14</v>
      </c>
      <c r="K49" s="16">
        <v>15</v>
      </c>
      <c r="L49" s="16">
        <v>12</v>
      </c>
      <c r="M49" s="16">
        <v>16</v>
      </c>
      <c r="N49" s="16">
        <v>19</v>
      </c>
      <c r="O49" s="16">
        <v>19</v>
      </c>
      <c r="P49" s="16">
        <v>15</v>
      </c>
      <c r="Q49" s="16">
        <v>22</v>
      </c>
      <c r="R49" s="16">
        <v>18</v>
      </c>
      <c r="S49" s="16">
        <v>20</v>
      </c>
      <c r="T49" s="16">
        <v>16</v>
      </c>
      <c r="U49" s="16">
        <v>12</v>
      </c>
      <c r="V49" s="16">
        <v>19</v>
      </c>
      <c r="W49" s="16">
        <v>16</v>
      </c>
      <c r="AA49" s="16">
        <f t="shared" si="0"/>
        <v>1</v>
      </c>
      <c r="AB49" s="16">
        <f t="shared" si="1"/>
        <v>22</v>
      </c>
      <c r="AC49" s="16">
        <f t="shared" si="2"/>
        <v>342</v>
      </c>
      <c r="AD49" s="16">
        <f t="shared" si="3"/>
        <v>15.545454545454545</v>
      </c>
    </row>
    <row r="50" spans="1:30" x14ac:dyDescent="0.25">
      <c r="A50" s="16" t="s">
        <v>123</v>
      </c>
      <c r="B50" s="16">
        <v>10</v>
      </c>
      <c r="C50" s="16">
        <v>16</v>
      </c>
      <c r="D50" s="16">
        <v>23</v>
      </c>
      <c r="E50" s="16">
        <v>13</v>
      </c>
      <c r="F50" s="16">
        <v>15</v>
      </c>
      <c r="G50" s="16">
        <v>13</v>
      </c>
      <c r="H50" s="16">
        <v>13</v>
      </c>
      <c r="I50" s="16">
        <v>18</v>
      </c>
      <c r="J50" s="16">
        <v>17</v>
      </c>
      <c r="K50" s="16">
        <v>12</v>
      </c>
      <c r="L50" s="16">
        <v>14</v>
      </c>
      <c r="M50" s="16">
        <v>16</v>
      </c>
      <c r="N50" s="16">
        <v>14</v>
      </c>
      <c r="O50" s="16">
        <v>13</v>
      </c>
      <c r="P50" s="16">
        <v>20</v>
      </c>
      <c r="Q50" s="16">
        <v>13</v>
      </c>
      <c r="R50" s="16">
        <v>23</v>
      </c>
      <c r="S50" s="16">
        <v>15</v>
      </c>
      <c r="T50" s="16">
        <v>15</v>
      </c>
      <c r="U50" s="16">
        <v>10</v>
      </c>
      <c r="V50" s="16">
        <v>17</v>
      </c>
      <c r="AA50" s="16">
        <f t="shared" si="0"/>
        <v>2</v>
      </c>
      <c r="AB50" s="16">
        <f t="shared" si="1"/>
        <v>21</v>
      </c>
      <c r="AC50" s="16">
        <f t="shared" si="2"/>
        <v>320</v>
      </c>
      <c r="AD50" s="16">
        <f t="shared" si="3"/>
        <v>15.238095238095237</v>
      </c>
    </row>
    <row r="51" spans="1:30" x14ac:dyDescent="0.25">
      <c r="A51" s="16" t="s">
        <v>124</v>
      </c>
      <c r="B51" s="16">
        <v>14</v>
      </c>
      <c r="C51" s="16">
        <v>18</v>
      </c>
      <c r="D51" s="16">
        <v>10</v>
      </c>
      <c r="E51" s="16">
        <v>18</v>
      </c>
      <c r="F51" s="16">
        <v>11</v>
      </c>
      <c r="G51" s="16">
        <v>19</v>
      </c>
      <c r="H51" s="16">
        <v>8</v>
      </c>
      <c r="I51" s="16">
        <v>20</v>
      </c>
      <c r="J51" s="16">
        <v>21</v>
      </c>
      <c r="K51" s="16">
        <v>11</v>
      </c>
      <c r="L51" s="16">
        <v>11</v>
      </c>
      <c r="M51" s="16">
        <v>17</v>
      </c>
      <c r="N51" s="16">
        <v>17</v>
      </c>
      <c r="O51" s="16">
        <v>19</v>
      </c>
      <c r="P51" s="16">
        <v>21</v>
      </c>
      <c r="Q51" s="16">
        <v>13</v>
      </c>
      <c r="R51" s="16">
        <v>14</v>
      </c>
      <c r="S51" s="16">
        <v>25</v>
      </c>
      <c r="T51" s="16">
        <v>13</v>
      </c>
      <c r="U51" s="16">
        <v>15</v>
      </c>
      <c r="V51" s="16">
        <v>16</v>
      </c>
      <c r="W51" s="16">
        <v>22</v>
      </c>
      <c r="X51" s="16">
        <v>13</v>
      </c>
      <c r="Y51" s="16">
        <v>14</v>
      </c>
      <c r="Z51" s="16">
        <v>8</v>
      </c>
      <c r="AA51" s="16">
        <f t="shared" si="0"/>
        <v>4</v>
      </c>
      <c r="AB51" s="16">
        <f t="shared" si="1"/>
        <v>25</v>
      </c>
      <c r="AC51" s="16">
        <f t="shared" si="2"/>
        <v>388</v>
      </c>
      <c r="AD51" s="16">
        <f t="shared" si="3"/>
        <v>15.52</v>
      </c>
    </row>
    <row r="52" spans="1:30" x14ac:dyDescent="0.25">
      <c r="A52" s="16" t="s">
        <v>125</v>
      </c>
      <c r="B52" s="16">
        <v>19</v>
      </c>
      <c r="C52" s="16">
        <v>22</v>
      </c>
      <c r="D52" s="16">
        <v>14</v>
      </c>
      <c r="E52" s="16">
        <v>17</v>
      </c>
      <c r="F52" s="16">
        <v>24</v>
      </c>
      <c r="G52" s="16">
        <v>18</v>
      </c>
      <c r="H52" s="16">
        <v>14</v>
      </c>
      <c r="I52" s="16">
        <v>12</v>
      </c>
      <c r="J52" s="16">
        <v>21</v>
      </c>
      <c r="K52" s="16">
        <v>18</v>
      </c>
      <c r="L52" s="16">
        <v>15</v>
      </c>
      <c r="M52" s="16">
        <v>17</v>
      </c>
      <c r="N52" s="16">
        <v>12</v>
      </c>
      <c r="O52" s="16">
        <v>16</v>
      </c>
      <c r="P52" s="16">
        <v>14</v>
      </c>
      <c r="Q52" s="16">
        <v>18</v>
      </c>
      <c r="R52" s="16">
        <v>22</v>
      </c>
      <c r="S52" s="16">
        <v>13</v>
      </c>
      <c r="T52" s="16">
        <v>13</v>
      </c>
      <c r="AA52" s="16">
        <f t="shared" si="0"/>
        <v>4</v>
      </c>
      <c r="AB52" s="16">
        <f t="shared" si="1"/>
        <v>19</v>
      </c>
      <c r="AC52" s="16">
        <f t="shared" si="2"/>
        <v>319</v>
      </c>
      <c r="AD52" s="16">
        <f t="shared" si="3"/>
        <v>16.789473684210527</v>
      </c>
    </row>
    <row r="53" spans="1:30" x14ac:dyDescent="0.25">
      <c r="A53" s="16" t="s">
        <v>126</v>
      </c>
      <c r="B53" s="16">
        <v>14</v>
      </c>
      <c r="C53" s="16">
        <v>18</v>
      </c>
      <c r="D53" s="16">
        <v>11</v>
      </c>
      <c r="E53" s="16">
        <v>23</v>
      </c>
      <c r="F53" s="16">
        <v>17</v>
      </c>
      <c r="G53" s="16">
        <v>6</v>
      </c>
      <c r="H53" s="16">
        <v>11</v>
      </c>
      <c r="I53" s="16">
        <v>16</v>
      </c>
      <c r="J53" s="16">
        <v>13</v>
      </c>
      <c r="K53" s="16">
        <v>19</v>
      </c>
      <c r="L53" s="16">
        <v>8</v>
      </c>
      <c r="M53" s="16">
        <v>19</v>
      </c>
      <c r="N53" s="16">
        <v>11</v>
      </c>
      <c r="O53" s="16">
        <v>19</v>
      </c>
      <c r="P53" s="16">
        <v>14</v>
      </c>
      <c r="Q53" s="16">
        <v>17</v>
      </c>
      <c r="R53" s="16">
        <v>11</v>
      </c>
      <c r="S53" s="16">
        <v>17</v>
      </c>
      <c r="T53" s="16">
        <v>20</v>
      </c>
      <c r="U53" s="16">
        <v>13</v>
      </c>
      <c r="V53" s="16">
        <v>15</v>
      </c>
      <c r="W53" s="16">
        <v>14</v>
      </c>
      <c r="X53" s="16">
        <v>11</v>
      </c>
      <c r="Y53" s="16">
        <v>16</v>
      </c>
      <c r="Z53" s="16">
        <v>25</v>
      </c>
      <c r="AA53" s="16">
        <f t="shared" si="0"/>
        <v>2</v>
      </c>
      <c r="AB53" s="16">
        <f t="shared" si="1"/>
        <v>25</v>
      </c>
      <c r="AC53" s="16">
        <f t="shared" si="2"/>
        <v>378</v>
      </c>
      <c r="AD53" s="16">
        <f t="shared" si="3"/>
        <v>15.12</v>
      </c>
    </row>
    <row r="54" spans="1:30" x14ac:dyDescent="0.25">
      <c r="A54" s="16" t="s">
        <v>127</v>
      </c>
      <c r="B54" s="16">
        <v>16</v>
      </c>
      <c r="C54" s="16">
        <v>15</v>
      </c>
      <c r="D54" s="16">
        <v>12</v>
      </c>
      <c r="E54" s="16">
        <v>12</v>
      </c>
      <c r="F54" s="16">
        <v>10</v>
      </c>
      <c r="G54" s="16">
        <v>14</v>
      </c>
      <c r="H54" s="16">
        <v>23</v>
      </c>
      <c r="I54" s="16">
        <v>17</v>
      </c>
      <c r="J54" s="16">
        <v>14</v>
      </c>
      <c r="K54" s="16">
        <v>20</v>
      </c>
      <c r="L54" s="16">
        <v>15</v>
      </c>
      <c r="M54" s="16">
        <v>16</v>
      </c>
      <c r="N54" s="16">
        <v>10</v>
      </c>
      <c r="O54" s="16">
        <v>17</v>
      </c>
      <c r="P54" s="16">
        <v>15</v>
      </c>
      <c r="Q54" s="16">
        <v>21</v>
      </c>
      <c r="R54" s="16">
        <v>16</v>
      </c>
      <c r="S54" s="16">
        <v>14</v>
      </c>
      <c r="T54" s="16">
        <v>22</v>
      </c>
      <c r="U54" s="16">
        <v>14</v>
      </c>
      <c r="V54" s="16">
        <v>13</v>
      </c>
      <c r="AA54" s="16">
        <f t="shared" si="0"/>
        <v>3</v>
      </c>
      <c r="AB54" s="16">
        <f t="shared" si="1"/>
        <v>21</v>
      </c>
      <c r="AC54" s="16">
        <f t="shared" si="2"/>
        <v>326</v>
      </c>
      <c r="AD54" s="16">
        <f t="shared" si="3"/>
        <v>15.523809523809524</v>
      </c>
    </row>
    <row r="55" spans="1:30" x14ac:dyDescent="0.25">
      <c r="A55" s="16" t="s">
        <v>128</v>
      </c>
      <c r="B55" s="16">
        <v>13</v>
      </c>
      <c r="C55" s="16">
        <v>13</v>
      </c>
      <c r="D55" s="16">
        <v>14</v>
      </c>
      <c r="E55" s="16">
        <v>20</v>
      </c>
      <c r="F55" s="16">
        <v>13</v>
      </c>
      <c r="G55" s="16">
        <v>11</v>
      </c>
      <c r="H55" s="16">
        <v>10</v>
      </c>
      <c r="I55" s="16">
        <v>17</v>
      </c>
      <c r="J55" s="16">
        <v>28</v>
      </c>
      <c r="K55" s="16">
        <v>18</v>
      </c>
      <c r="L55" s="16">
        <v>14</v>
      </c>
      <c r="M55" s="16">
        <v>20</v>
      </c>
      <c r="N55" s="16">
        <v>18</v>
      </c>
      <c r="O55" s="16">
        <v>14</v>
      </c>
      <c r="P55" s="16">
        <v>23</v>
      </c>
      <c r="Q55" s="16">
        <v>12</v>
      </c>
      <c r="R55" s="16">
        <v>16</v>
      </c>
      <c r="S55" s="16">
        <v>14</v>
      </c>
      <c r="T55" s="16">
        <v>14</v>
      </c>
      <c r="U55" s="16">
        <v>24</v>
      </c>
      <c r="V55" s="16">
        <v>14</v>
      </c>
      <c r="W55" s="16">
        <v>16</v>
      </c>
      <c r="X55" s="16">
        <v>16</v>
      </c>
      <c r="Y55" s="16">
        <v>16</v>
      </c>
      <c r="Z55" s="16">
        <v>18</v>
      </c>
      <c r="AA55" s="16">
        <f t="shared" si="0"/>
        <v>3</v>
      </c>
      <c r="AB55" s="16">
        <f t="shared" si="1"/>
        <v>25</v>
      </c>
      <c r="AC55" s="16">
        <f t="shared" si="2"/>
        <v>406</v>
      </c>
      <c r="AD55" s="16">
        <f t="shared" si="3"/>
        <v>16.239999999999998</v>
      </c>
    </row>
    <row r="56" spans="1:30" x14ac:dyDescent="0.25">
      <c r="A56" s="16" t="s">
        <v>129</v>
      </c>
      <c r="B56" s="16">
        <v>10</v>
      </c>
      <c r="C56" s="16">
        <v>13</v>
      </c>
      <c r="D56" s="16">
        <v>23</v>
      </c>
      <c r="E56" s="16">
        <v>19</v>
      </c>
      <c r="F56" s="16">
        <v>19</v>
      </c>
      <c r="G56" s="16">
        <v>17</v>
      </c>
      <c r="H56" s="16">
        <v>16</v>
      </c>
      <c r="I56" s="16">
        <v>10</v>
      </c>
      <c r="J56" s="16">
        <v>15</v>
      </c>
      <c r="K56" s="16">
        <v>17</v>
      </c>
      <c r="L56" s="16">
        <v>17</v>
      </c>
      <c r="M56" s="16">
        <v>18</v>
      </c>
      <c r="N56" s="16">
        <v>12</v>
      </c>
      <c r="O56" s="16">
        <v>18</v>
      </c>
      <c r="P56" s="16">
        <v>13</v>
      </c>
      <c r="Q56" s="16">
        <v>18</v>
      </c>
      <c r="R56" s="16">
        <v>17</v>
      </c>
      <c r="S56" s="16">
        <v>15</v>
      </c>
      <c r="T56" s="16">
        <v>12</v>
      </c>
      <c r="U56" s="16">
        <v>12</v>
      </c>
      <c r="V56" s="16">
        <v>16</v>
      </c>
      <c r="W56" s="16">
        <v>22</v>
      </c>
      <c r="X56" s="16">
        <v>16</v>
      </c>
      <c r="Y56" s="16">
        <v>18</v>
      </c>
      <c r="AA56" s="16">
        <f t="shared" si="0"/>
        <v>2</v>
      </c>
      <c r="AB56" s="16">
        <f t="shared" si="1"/>
        <v>24</v>
      </c>
      <c r="AC56" s="16">
        <f t="shared" si="2"/>
        <v>383</v>
      </c>
      <c r="AD56" s="16">
        <f t="shared" si="3"/>
        <v>15.958333333333334</v>
      </c>
    </row>
    <row r="57" spans="1:30" x14ac:dyDescent="0.25">
      <c r="A57" s="16" t="s">
        <v>130</v>
      </c>
      <c r="B57" s="16">
        <v>19</v>
      </c>
      <c r="C57" s="16">
        <v>18</v>
      </c>
      <c r="D57" s="16">
        <v>15</v>
      </c>
      <c r="E57" s="16">
        <v>11</v>
      </c>
      <c r="F57" s="16">
        <v>18</v>
      </c>
      <c r="G57" s="16">
        <v>14</v>
      </c>
      <c r="H57" s="16">
        <v>13</v>
      </c>
      <c r="I57" s="16">
        <v>11</v>
      </c>
      <c r="J57" s="16">
        <v>13</v>
      </c>
      <c r="K57" s="16">
        <v>12</v>
      </c>
      <c r="L57" s="16">
        <v>21</v>
      </c>
      <c r="M57" s="16">
        <v>9</v>
      </c>
      <c r="N57" s="16">
        <v>22</v>
      </c>
      <c r="O57" s="16">
        <v>12</v>
      </c>
      <c r="P57" s="16">
        <v>16</v>
      </c>
      <c r="Q57" s="16">
        <v>15</v>
      </c>
      <c r="R57" s="16">
        <v>10</v>
      </c>
      <c r="S57" s="16">
        <v>16</v>
      </c>
      <c r="T57" s="16">
        <v>14</v>
      </c>
      <c r="U57" s="16">
        <v>20</v>
      </c>
      <c r="V57" s="16">
        <v>20</v>
      </c>
      <c r="W57" s="16">
        <v>16</v>
      </c>
      <c r="AA57" s="16">
        <f t="shared" si="0"/>
        <v>2</v>
      </c>
      <c r="AB57" s="16">
        <f t="shared" si="1"/>
        <v>22</v>
      </c>
      <c r="AC57" s="16">
        <f t="shared" si="2"/>
        <v>335</v>
      </c>
      <c r="AD57" s="16">
        <f t="shared" si="3"/>
        <v>15.227272727272727</v>
      </c>
    </row>
    <row r="58" spans="1:30" x14ac:dyDescent="0.25">
      <c r="A58" s="16" t="s">
        <v>131</v>
      </c>
      <c r="B58" s="16">
        <v>24</v>
      </c>
      <c r="C58" s="16">
        <v>19</v>
      </c>
      <c r="D58" s="16">
        <v>12</v>
      </c>
      <c r="E58" s="16">
        <v>6</v>
      </c>
      <c r="F58" s="16">
        <v>14</v>
      </c>
      <c r="G58" s="16">
        <v>19</v>
      </c>
      <c r="H58" s="16">
        <v>12</v>
      </c>
      <c r="I58" s="16">
        <v>18</v>
      </c>
      <c r="J58" s="16">
        <v>26</v>
      </c>
      <c r="K58" s="16">
        <v>16</v>
      </c>
      <c r="L58" s="16">
        <v>12</v>
      </c>
      <c r="M58" s="16">
        <v>12</v>
      </c>
      <c r="N58" s="16">
        <v>22</v>
      </c>
      <c r="O58" s="16">
        <v>24</v>
      </c>
      <c r="P58" s="16">
        <v>17</v>
      </c>
      <c r="Q58" s="16">
        <v>13</v>
      </c>
      <c r="R58" s="16">
        <v>22</v>
      </c>
      <c r="S58" s="16">
        <v>19</v>
      </c>
      <c r="T58" s="16">
        <v>23</v>
      </c>
      <c r="U58" s="16">
        <v>20</v>
      </c>
      <c r="V58" s="16">
        <v>22</v>
      </c>
      <c r="W58" s="16">
        <v>19</v>
      </c>
      <c r="X58" s="16">
        <v>3</v>
      </c>
      <c r="Y58" s="16">
        <v>9</v>
      </c>
      <c r="Z58" s="16">
        <v>19</v>
      </c>
      <c r="AA58" s="16">
        <f t="shared" si="0"/>
        <v>7</v>
      </c>
      <c r="AB58" s="16">
        <f t="shared" si="1"/>
        <v>25</v>
      </c>
      <c r="AC58" s="16">
        <f t="shared" si="2"/>
        <v>422</v>
      </c>
      <c r="AD58" s="16">
        <f t="shared" si="3"/>
        <v>16.88</v>
      </c>
    </row>
    <row r="59" spans="1:30" x14ac:dyDescent="0.25">
      <c r="A59" s="16" t="s">
        <v>132</v>
      </c>
      <c r="B59" s="16">
        <v>11</v>
      </c>
      <c r="C59" s="16">
        <v>23</v>
      </c>
      <c r="D59" s="16">
        <v>6</v>
      </c>
      <c r="E59" s="16">
        <v>17</v>
      </c>
      <c r="F59" s="16">
        <v>17</v>
      </c>
      <c r="G59" s="16">
        <v>16</v>
      </c>
      <c r="H59" s="16">
        <v>13</v>
      </c>
      <c r="I59" s="16">
        <v>13</v>
      </c>
      <c r="J59" s="16">
        <v>13</v>
      </c>
      <c r="K59" s="16">
        <v>19</v>
      </c>
      <c r="L59" s="16">
        <v>17</v>
      </c>
      <c r="M59" s="16">
        <v>20</v>
      </c>
      <c r="N59" s="16">
        <v>21</v>
      </c>
      <c r="O59" s="16">
        <v>19</v>
      </c>
      <c r="P59" s="16">
        <v>15</v>
      </c>
      <c r="Q59" s="16">
        <v>14</v>
      </c>
      <c r="R59" s="16">
        <v>22</v>
      </c>
      <c r="S59" s="16">
        <v>19</v>
      </c>
      <c r="T59" s="16">
        <v>8</v>
      </c>
      <c r="U59" s="16">
        <v>12</v>
      </c>
      <c r="V59" s="16">
        <v>15</v>
      </c>
      <c r="W59" s="16">
        <v>15</v>
      </c>
      <c r="X59" s="16">
        <v>16</v>
      </c>
      <c r="Y59" s="16">
        <v>14</v>
      </c>
      <c r="Z59" s="16">
        <v>10</v>
      </c>
      <c r="AA59" s="16">
        <f t="shared" si="0"/>
        <v>3</v>
      </c>
      <c r="AB59" s="16">
        <f t="shared" si="1"/>
        <v>25</v>
      </c>
      <c r="AC59" s="16">
        <f t="shared" si="2"/>
        <v>385</v>
      </c>
      <c r="AD59" s="16">
        <f t="shared" si="3"/>
        <v>15.4</v>
      </c>
    </row>
    <row r="60" spans="1:30" x14ac:dyDescent="0.25">
      <c r="A60" s="16" t="s">
        <v>133</v>
      </c>
      <c r="B60" s="16">
        <v>16</v>
      </c>
      <c r="C60" s="16">
        <v>21</v>
      </c>
      <c r="D60" s="16">
        <v>14</v>
      </c>
      <c r="E60" s="16">
        <v>15</v>
      </c>
      <c r="F60" s="16">
        <v>20</v>
      </c>
      <c r="G60" s="16">
        <v>12</v>
      </c>
      <c r="H60" s="16">
        <v>19</v>
      </c>
      <c r="I60" s="16">
        <v>18</v>
      </c>
      <c r="J60" s="16">
        <v>13</v>
      </c>
      <c r="K60" s="16">
        <v>11</v>
      </c>
      <c r="L60" s="16">
        <v>14</v>
      </c>
      <c r="M60" s="16">
        <v>14</v>
      </c>
      <c r="N60" s="16">
        <v>20</v>
      </c>
      <c r="O60" s="16">
        <v>10</v>
      </c>
      <c r="P60" s="16">
        <v>10</v>
      </c>
      <c r="Q60" s="16">
        <v>19</v>
      </c>
      <c r="R60" s="16">
        <v>16</v>
      </c>
      <c r="S60" s="16">
        <v>13</v>
      </c>
      <c r="T60" s="16">
        <v>19</v>
      </c>
      <c r="U60" s="16">
        <v>11</v>
      </c>
      <c r="V60" s="16">
        <v>19</v>
      </c>
      <c r="W60" s="16">
        <v>18</v>
      </c>
      <c r="AA60" s="16">
        <f t="shared" si="0"/>
        <v>1</v>
      </c>
      <c r="AB60" s="16">
        <f t="shared" si="1"/>
        <v>22</v>
      </c>
      <c r="AC60" s="16">
        <f t="shared" si="2"/>
        <v>342</v>
      </c>
      <c r="AD60" s="16">
        <f t="shared" si="3"/>
        <v>15.545454545454545</v>
      </c>
    </row>
    <row r="61" spans="1:30" x14ac:dyDescent="0.25">
      <c r="A61" s="16" t="s">
        <v>134</v>
      </c>
      <c r="B61" s="16">
        <v>15</v>
      </c>
      <c r="C61" s="16">
        <v>15</v>
      </c>
      <c r="D61" s="16">
        <v>12</v>
      </c>
      <c r="E61" s="16">
        <v>16</v>
      </c>
      <c r="F61" s="16">
        <v>20</v>
      </c>
      <c r="G61" s="16">
        <v>15</v>
      </c>
      <c r="H61" s="16">
        <v>12</v>
      </c>
      <c r="I61" s="16">
        <v>15</v>
      </c>
      <c r="J61" s="16">
        <v>22</v>
      </c>
      <c r="K61" s="16">
        <v>21</v>
      </c>
      <c r="L61" s="16">
        <v>16</v>
      </c>
      <c r="M61" s="16">
        <v>15</v>
      </c>
      <c r="N61" s="16">
        <v>12</v>
      </c>
      <c r="O61" s="16">
        <v>14</v>
      </c>
      <c r="P61" s="16">
        <v>23</v>
      </c>
      <c r="Q61" s="16">
        <v>15</v>
      </c>
      <c r="R61" s="16">
        <v>16</v>
      </c>
      <c r="S61" s="16">
        <v>16</v>
      </c>
      <c r="T61" s="16">
        <v>24</v>
      </c>
      <c r="AA61" s="16">
        <f t="shared" si="0"/>
        <v>4</v>
      </c>
      <c r="AB61" s="16">
        <f t="shared" si="1"/>
        <v>19</v>
      </c>
      <c r="AC61" s="16">
        <f t="shared" si="2"/>
        <v>314</v>
      </c>
      <c r="AD61" s="16">
        <f t="shared" si="3"/>
        <v>16.526315789473685</v>
      </c>
    </row>
    <row r="62" spans="1:30" x14ac:dyDescent="0.25">
      <c r="A62" s="16" t="s">
        <v>135</v>
      </c>
      <c r="B62" s="16">
        <v>8</v>
      </c>
      <c r="C62" s="16">
        <v>16</v>
      </c>
      <c r="D62" s="16">
        <v>15</v>
      </c>
      <c r="E62" s="16">
        <v>9</v>
      </c>
      <c r="F62" s="16">
        <v>13</v>
      </c>
      <c r="G62" s="16">
        <v>15</v>
      </c>
      <c r="H62" s="16">
        <v>11</v>
      </c>
      <c r="I62" s="16">
        <v>16</v>
      </c>
      <c r="J62" s="16">
        <v>14</v>
      </c>
      <c r="K62" s="16">
        <v>23</v>
      </c>
      <c r="L62" s="16">
        <v>7</v>
      </c>
      <c r="M62" s="16">
        <v>7</v>
      </c>
      <c r="N62" s="16">
        <v>9</v>
      </c>
      <c r="O62" s="16">
        <v>19</v>
      </c>
      <c r="P62" s="16">
        <v>19</v>
      </c>
      <c r="Q62" s="16">
        <v>16</v>
      </c>
      <c r="R62" s="16">
        <v>11</v>
      </c>
      <c r="S62" s="16">
        <v>21</v>
      </c>
      <c r="T62" s="16">
        <v>21</v>
      </c>
      <c r="U62" s="16">
        <v>15</v>
      </c>
      <c r="V62" s="16">
        <v>14</v>
      </c>
      <c r="AA62" s="16">
        <f t="shared" si="0"/>
        <v>3</v>
      </c>
      <c r="AB62" s="16">
        <f t="shared" si="1"/>
        <v>21</v>
      </c>
      <c r="AC62" s="16">
        <f t="shared" si="2"/>
        <v>299</v>
      </c>
      <c r="AD62" s="16">
        <f t="shared" si="3"/>
        <v>14.238095238095237</v>
      </c>
    </row>
    <row r="63" spans="1:30" x14ac:dyDescent="0.25">
      <c r="A63" s="16" t="s">
        <v>136</v>
      </c>
      <c r="B63" s="16">
        <v>26</v>
      </c>
      <c r="C63" s="16">
        <v>16</v>
      </c>
      <c r="D63" s="16">
        <v>18</v>
      </c>
      <c r="E63" s="16">
        <v>15</v>
      </c>
      <c r="F63" s="16">
        <v>18</v>
      </c>
      <c r="G63" s="16">
        <v>15</v>
      </c>
      <c r="H63" s="16">
        <v>15</v>
      </c>
      <c r="I63" s="16">
        <v>17</v>
      </c>
      <c r="J63" s="16">
        <v>16</v>
      </c>
      <c r="K63" s="16">
        <v>19</v>
      </c>
      <c r="L63" s="16">
        <v>13</v>
      </c>
      <c r="M63" s="16">
        <v>23</v>
      </c>
      <c r="N63" s="16">
        <v>21</v>
      </c>
      <c r="O63" s="16">
        <v>12</v>
      </c>
      <c r="P63" s="16">
        <v>12</v>
      </c>
      <c r="Q63" s="16">
        <v>19</v>
      </c>
      <c r="R63" s="16">
        <v>18</v>
      </c>
      <c r="S63" s="16">
        <v>13</v>
      </c>
      <c r="T63" s="16">
        <v>16</v>
      </c>
      <c r="U63" s="16">
        <v>11</v>
      </c>
      <c r="V63" s="16">
        <v>17</v>
      </c>
      <c r="W63" s="16">
        <v>13</v>
      </c>
      <c r="X63" s="16">
        <v>22</v>
      </c>
      <c r="AA63" s="16">
        <f t="shared" si="0"/>
        <v>4</v>
      </c>
      <c r="AB63" s="16">
        <f t="shared" si="1"/>
        <v>23</v>
      </c>
      <c r="AC63" s="16">
        <f t="shared" si="2"/>
        <v>385</v>
      </c>
      <c r="AD63" s="16">
        <f t="shared" si="3"/>
        <v>16.739130434782609</v>
      </c>
    </row>
    <row r="64" spans="1:30" x14ac:dyDescent="0.25">
      <c r="A64" s="16" t="s">
        <v>137</v>
      </c>
      <c r="B64" s="16">
        <v>12</v>
      </c>
      <c r="C64" s="16">
        <v>23</v>
      </c>
      <c r="D64" s="16">
        <v>18</v>
      </c>
      <c r="E64" s="16">
        <v>21</v>
      </c>
      <c r="F64" s="16">
        <v>17</v>
      </c>
      <c r="G64" s="16">
        <v>20</v>
      </c>
      <c r="H64" s="16">
        <v>15</v>
      </c>
      <c r="I64" s="16">
        <v>14</v>
      </c>
      <c r="J64" s="16">
        <v>11</v>
      </c>
      <c r="K64" s="16">
        <v>14</v>
      </c>
      <c r="L64" s="16">
        <v>17</v>
      </c>
      <c r="M64" s="16">
        <v>17</v>
      </c>
      <c r="N64" s="16">
        <v>10</v>
      </c>
      <c r="O64" s="16">
        <v>13</v>
      </c>
      <c r="P64" s="16">
        <v>12</v>
      </c>
      <c r="Q64" s="16">
        <v>15</v>
      </c>
      <c r="R64" s="16">
        <v>16</v>
      </c>
      <c r="S64" s="16">
        <v>10</v>
      </c>
      <c r="T64" s="16">
        <v>18</v>
      </c>
      <c r="U64" s="16">
        <v>17</v>
      </c>
      <c r="V64" s="16">
        <v>24</v>
      </c>
      <c r="AA64" s="16">
        <f t="shared" si="0"/>
        <v>3</v>
      </c>
      <c r="AB64" s="16">
        <f t="shared" si="1"/>
        <v>21</v>
      </c>
      <c r="AC64" s="16">
        <f t="shared" si="2"/>
        <v>334</v>
      </c>
      <c r="AD64" s="16">
        <f t="shared" si="3"/>
        <v>15.904761904761905</v>
      </c>
    </row>
    <row r="65" spans="1:30" x14ac:dyDescent="0.25">
      <c r="A65" s="16" t="s">
        <v>138</v>
      </c>
      <c r="B65" s="16">
        <v>18</v>
      </c>
      <c r="C65" s="16">
        <v>19</v>
      </c>
      <c r="D65" s="16">
        <v>18</v>
      </c>
      <c r="E65" s="16">
        <v>15</v>
      </c>
      <c r="F65" s="16">
        <v>10</v>
      </c>
      <c r="G65" s="16">
        <v>11</v>
      </c>
      <c r="H65" s="16">
        <v>19</v>
      </c>
      <c r="I65" s="16">
        <v>12</v>
      </c>
      <c r="J65" s="16">
        <v>16</v>
      </c>
      <c r="K65" s="16">
        <v>12</v>
      </c>
      <c r="L65" s="16">
        <v>7</v>
      </c>
      <c r="M65" s="16">
        <v>16</v>
      </c>
      <c r="N65" s="16">
        <v>12</v>
      </c>
      <c r="O65" s="16">
        <v>21</v>
      </c>
      <c r="P65" s="16">
        <v>12</v>
      </c>
      <c r="Q65" s="16">
        <v>15</v>
      </c>
      <c r="R65" s="16">
        <v>15</v>
      </c>
      <c r="S65" s="16">
        <v>11</v>
      </c>
      <c r="T65" s="16">
        <v>14</v>
      </c>
      <c r="U65" s="16">
        <v>20</v>
      </c>
      <c r="AA65" s="16">
        <f t="shared" si="0"/>
        <v>1</v>
      </c>
      <c r="AB65" s="16">
        <f t="shared" si="1"/>
        <v>20</v>
      </c>
      <c r="AC65" s="16">
        <f t="shared" si="2"/>
        <v>293</v>
      </c>
      <c r="AD65" s="16">
        <f t="shared" si="3"/>
        <v>14.65</v>
      </c>
    </row>
    <row r="66" spans="1:30" x14ac:dyDescent="0.25">
      <c r="A66" s="16" t="s">
        <v>139</v>
      </c>
      <c r="B66" s="16">
        <v>16</v>
      </c>
      <c r="C66" s="16">
        <v>10</v>
      </c>
      <c r="D66" s="16">
        <v>15</v>
      </c>
      <c r="E66" s="16">
        <v>12</v>
      </c>
      <c r="F66" s="16">
        <v>15</v>
      </c>
      <c r="G66" s="16">
        <v>13</v>
      </c>
      <c r="H66" s="16">
        <v>12</v>
      </c>
      <c r="I66" s="16">
        <v>12</v>
      </c>
      <c r="J66" s="16">
        <v>9</v>
      </c>
      <c r="K66" s="16">
        <v>14</v>
      </c>
      <c r="L66" s="16">
        <v>18</v>
      </c>
      <c r="M66" s="16">
        <v>19</v>
      </c>
      <c r="N66" s="16">
        <v>11</v>
      </c>
      <c r="O66" s="16">
        <v>22</v>
      </c>
      <c r="P66" s="16">
        <v>10</v>
      </c>
      <c r="Q66" s="16">
        <v>17</v>
      </c>
      <c r="R66" s="16">
        <v>19</v>
      </c>
      <c r="S66" s="16">
        <v>22</v>
      </c>
      <c r="T66" s="16">
        <v>20</v>
      </c>
      <c r="U66" s="16">
        <v>16</v>
      </c>
      <c r="V66" s="16">
        <v>17</v>
      </c>
      <c r="W66" s="16">
        <v>16</v>
      </c>
      <c r="X66" s="16">
        <v>18</v>
      </c>
      <c r="Y66" s="16">
        <v>20</v>
      </c>
      <c r="Z66" s="16">
        <v>11</v>
      </c>
      <c r="AA66" s="16">
        <f t="shared" si="0"/>
        <v>2</v>
      </c>
      <c r="AB66" s="16">
        <f t="shared" si="1"/>
        <v>25</v>
      </c>
      <c r="AC66" s="16">
        <f t="shared" si="2"/>
        <v>384</v>
      </c>
      <c r="AD66" s="16">
        <f t="shared" si="3"/>
        <v>15.36</v>
      </c>
    </row>
    <row r="67" spans="1:30" x14ac:dyDescent="0.25">
      <c r="A67" s="16" t="s">
        <v>140</v>
      </c>
      <c r="B67" s="16">
        <v>14</v>
      </c>
      <c r="C67" s="16">
        <v>12</v>
      </c>
      <c r="D67" s="16">
        <v>13</v>
      </c>
      <c r="E67" s="16">
        <v>19</v>
      </c>
      <c r="F67" s="16">
        <v>16</v>
      </c>
      <c r="G67" s="16">
        <v>14</v>
      </c>
      <c r="H67" s="16">
        <v>15</v>
      </c>
      <c r="I67" s="16">
        <v>20</v>
      </c>
      <c r="J67" s="16">
        <v>13</v>
      </c>
      <c r="K67" s="16">
        <v>22</v>
      </c>
      <c r="L67" s="16">
        <v>11</v>
      </c>
      <c r="M67" s="16">
        <v>12</v>
      </c>
      <c r="N67" s="16">
        <v>14</v>
      </c>
      <c r="O67" s="16">
        <v>20</v>
      </c>
      <c r="P67" s="16">
        <v>22</v>
      </c>
      <c r="Q67" s="16">
        <v>11</v>
      </c>
      <c r="R67" s="16">
        <v>11</v>
      </c>
      <c r="S67" s="16">
        <v>20</v>
      </c>
      <c r="T67" s="16">
        <v>17</v>
      </c>
      <c r="AA67" s="16">
        <f t="shared" ref="AA67:AA101" si="4">COUNTIF(B67:Z67,"&gt;20")</f>
        <v>2</v>
      </c>
      <c r="AB67" s="16">
        <f t="shared" ref="AB67:AB101" si="5">COUNT(B67:Z67)</f>
        <v>19</v>
      </c>
      <c r="AC67" s="16">
        <f t="shared" ref="AC67:AC101" si="6">SUM(B67:Z67)</f>
        <v>296</v>
      </c>
      <c r="AD67" s="16">
        <f t="shared" ref="AD67:AD101" si="7">AC67/AB67</f>
        <v>15.578947368421053</v>
      </c>
    </row>
    <row r="68" spans="1:30" x14ac:dyDescent="0.25">
      <c r="A68" s="16" t="s">
        <v>141</v>
      </c>
      <c r="B68" s="16">
        <v>13</v>
      </c>
      <c r="C68" s="16">
        <v>20</v>
      </c>
      <c r="D68" s="16">
        <v>18</v>
      </c>
      <c r="E68" s="16">
        <v>23</v>
      </c>
      <c r="F68" s="16">
        <v>17</v>
      </c>
      <c r="G68" s="16">
        <v>18</v>
      </c>
      <c r="H68" s="16">
        <v>9</v>
      </c>
      <c r="I68" s="16">
        <v>15</v>
      </c>
      <c r="J68" s="16">
        <v>19</v>
      </c>
      <c r="K68" s="16">
        <v>16</v>
      </c>
      <c r="L68" s="16">
        <v>10</v>
      </c>
      <c r="M68" s="16">
        <v>12</v>
      </c>
      <c r="N68" s="16">
        <v>14</v>
      </c>
      <c r="O68" s="16">
        <v>14</v>
      </c>
      <c r="P68" s="16">
        <v>14</v>
      </c>
      <c r="Q68" s="16">
        <v>23</v>
      </c>
      <c r="R68" s="16">
        <v>14</v>
      </c>
      <c r="S68" s="16">
        <v>17</v>
      </c>
      <c r="T68" s="16">
        <v>25</v>
      </c>
      <c r="U68" s="16">
        <v>11</v>
      </c>
      <c r="V68" s="16">
        <v>15</v>
      </c>
      <c r="W68" s="16">
        <v>13</v>
      </c>
      <c r="X68" s="16">
        <v>16</v>
      </c>
      <c r="Y68" s="16">
        <v>14</v>
      </c>
      <c r="Z68" s="16">
        <v>10</v>
      </c>
      <c r="AA68" s="16">
        <f t="shared" si="4"/>
        <v>3</v>
      </c>
      <c r="AB68" s="16">
        <f t="shared" si="5"/>
        <v>25</v>
      </c>
      <c r="AC68" s="16">
        <f t="shared" si="6"/>
        <v>390</v>
      </c>
      <c r="AD68" s="16">
        <f t="shared" si="7"/>
        <v>15.6</v>
      </c>
    </row>
    <row r="69" spans="1:30" x14ac:dyDescent="0.25">
      <c r="A69" s="16" t="s">
        <v>142</v>
      </c>
      <c r="B69" s="16">
        <v>16</v>
      </c>
      <c r="C69" s="16">
        <v>12</v>
      </c>
      <c r="D69" s="16">
        <v>17</v>
      </c>
      <c r="E69" s="16">
        <v>22</v>
      </c>
      <c r="F69" s="16">
        <v>21</v>
      </c>
      <c r="G69" s="16">
        <v>20</v>
      </c>
      <c r="H69" s="16">
        <v>13</v>
      </c>
      <c r="I69" s="16">
        <v>16</v>
      </c>
      <c r="J69" s="16">
        <v>15</v>
      </c>
      <c r="K69" s="16">
        <v>15</v>
      </c>
      <c r="L69" s="16">
        <v>20</v>
      </c>
      <c r="M69" s="16">
        <v>15</v>
      </c>
      <c r="N69" s="16">
        <v>16</v>
      </c>
      <c r="O69" s="16">
        <v>12</v>
      </c>
      <c r="P69" s="16">
        <v>21</v>
      </c>
      <c r="Q69" s="16">
        <v>17</v>
      </c>
      <c r="R69" s="16">
        <v>17</v>
      </c>
      <c r="S69" s="16">
        <v>20</v>
      </c>
      <c r="T69" s="16">
        <v>16</v>
      </c>
      <c r="U69" s="16">
        <v>17</v>
      </c>
      <c r="V69" s="16">
        <v>12</v>
      </c>
      <c r="AA69" s="16">
        <f t="shared" si="4"/>
        <v>3</v>
      </c>
      <c r="AB69" s="16">
        <f t="shared" si="5"/>
        <v>21</v>
      </c>
      <c r="AC69" s="16">
        <f t="shared" si="6"/>
        <v>350</v>
      </c>
      <c r="AD69" s="16">
        <f t="shared" si="7"/>
        <v>16.666666666666668</v>
      </c>
    </row>
    <row r="70" spans="1:30" x14ac:dyDescent="0.25">
      <c r="A70" s="16" t="s">
        <v>143</v>
      </c>
      <c r="B70" s="16">
        <v>24</v>
      </c>
      <c r="C70" s="16">
        <v>17</v>
      </c>
      <c r="D70" s="16">
        <v>8</v>
      </c>
      <c r="E70" s="16">
        <v>22</v>
      </c>
      <c r="F70" s="16">
        <v>15</v>
      </c>
      <c r="G70" s="16">
        <v>17</v>
      </c>
      <c r="H70" s="16">
        <v>18</v>
      </c>
      <c r="I70" s="16">
        <v>17</v>
      </c>
      <c r="J70" s="16">
        <v>17</v>
      </c>
      <c r="K70" s="16">
        <v>9</v>
      </c>
      <c r="L70" s="16">
        <v>14</v>
      </c>
      <c r="M70" s="16">
        <v>13</v>
      </c>
      <c r="N70" s="16">
        <v>17</v>
      </c>
      <c r="O70" s="16">
        <v>14</v>
      </c>
      <c r="P70" s="16">
        <v>14</v>
      </c>
      <c r="Q70" s="16">
        <v>15</v>
      </c>
      <c r="R70" s="16">
        <v>19</v>
      </c>
      <c r="S70" s="16">
        <v>22</v>
      </c>
      <c r="T70" s="16">
        <v>14</v>
      </c>
      <c r="U70" s="16">
        <v>16</v>
      </c>
      <c r="V70" s="16">
        <v>13</v>
      </c>
      <c r="W70" s="16">
        <v>12</v>
      </c>
      <c r="X70" s="16">
        <v>17</v>
      </c>
      <c r="AA70" s="16">
        <f t="shared" si="4"/>
        <v>3</v>
      </c>
      <c r="AB70" s="16">
        <f t="shared" si="5"/>
        <v>23</v>
      </c>
      <c r="AC70" s="16">
        <f t="shared" si="6"/>
        <v>364</v>
      </c>
      <c r="AD70" s="16">
        <f t="shared" si="7"/>
        <v>15.826086956521738</v>
      </c>
    </row>
    <row r="71" spans="1:30" x14ac:dyDescent="0.25">
      <c r="A71" s="16" t="s">
        <v>144</v>
      </c>
      <c r="B71" s="16">
        <v>10</v>
      </c>
      <c r="C71" s="16">
        <v>14</v>
      </c>
      <c r="D71" s="16">
        <v>22</v>
      </c>
      <c r="E71" s="16">
        <v>15</v>
      </c>
      <c r="F71" s="16">
        <v>24</v>
      </c>
      <c r="G71" s="16">
        <v>19</v>
      </c>
      <c r="H71" s="16">
        <v>25</v>
      </c>
      <c r="I71" s="16">
        <v>11</v>
      </c>
      <c r="J71" s="16">
        <v>19</v>
      </c>
      <c r="K71" s="16">
        <v>21</v>
      </c>
      <c r="L71" s="16">
        <v>17</v>
      </c>
      <c r="M71" s="16">
        <v>21</v>
      </c>
      <c r="N71" s="16">
        <v>18</v>
      </c>
      <c r="O71" s="16">
        <v>13</v>
      </c>
      <c r="P71" s="16">
        <v>6</v>
      </c>
      <c r="Q71" s="16">
        <v>19</v>
      </c>
      <c r="R71" s="16">
        <v>11</v>
      </c>
      <c r="S71" s="16">
        <v>11</v>
      </c>
      <c r="T71" s="16">
        <v>13</v>
      </c>
      <c r="U71" s="16">
        <v>12</v>
      </c>
      <c r="V71" s="16">
        <v>16</v>
      </c>
      <c r="W71" s="16">
        <v>17</v>
      </c>
      <c r="AA71" s="16">
        <f t="shared" si="4"/>
        <v>5</v>
      </c>
      <c r="AB71" s="16">
        <f t="shared" si="5"/>
        <v>22</v>
      </c>
      <c r="AC71" s="16">
        <f t="shared" si="6"/>
        <v>354</v>
      </c>
      <c r="AD71" s="16">
        <f t="shared" si="7"/>
        <v>16.09090909090909</v>
      </c>
    </row>
    <row r="72" spans="1:30" x14ac:dyDescent="0.25">
      <c r="A72" s="16" t="s">
        <v>145</v>
      </c>
      <c r="B72" s="16">
        <v>13</v>
      </c>
      <c r="C72" s="16">
        <v>14</v>
      </c>
      <c r="D72" s="16">
        <v>12</v>
      </c>
      <c r="E72" s="16">
        <v>17</v>
      </c>
      <c r="F72" s="16">
        <v>8</v>
      </c>
      <c r="G72" s="16">
        <v>16</v>
      </c>
      <c r="H72" s="16">
        <v>14</v>
      </c>
      <c r="I72" s="16">
        <v>24</v>
      </c>
      <c r="J72" s="16">
        <v>26</v>
      </c>
      <c r="K72" s="16">
        <v>12</v>
      </c>
      <c r="L72" s="16">
        <v>11</v>
      </c>
      <c r="M72" s="16">
        <v>14</v>
      </c>
      <c r="N72" s="16">
        <v>13</v>
      </c>
      <c r="O72" s="16">
        <v>16</v>
      </c>
      <c r="P72" s="16">
        <v>13</v>
      </c>
      <c r="Q72" s="16">
        <v>20</v>
      </c>
      <c r="R72" s="16">
        <v>18</v>
      </c>
      <c r="S72" s="16">
        <v>9</v>
      </c>
      <c r="T72" s="16">
        <v>13</v>
      </c>
      <c r="U72" s="16">
        <v>12</v>
      </c>
      <c r="V72" s="16">
        <v>13</v>
      </c>
      <c r="W72" s="16">
        <v>14</v>
      </c>
      <c r="AA72" s="16">
        <f t="shared" si="4"/>
        <v>2</v>
      </c>
      <c r="AB72" s="16">
        <f t="shared" si="5"/>
        <v>22</v>
      </c>
      <c r="AC72" s="16">
        <f t="shared" si="6"/>
        <v>322</v>
      </c>
      <c r="AD72" s="16">
        <f t="shared" si="7"/>
        <v>14.636363636363637</v>
      </c>
    </row>
    <row r="73" spans="1:30" x14ac:dyDescent="0.25">
      <c r="A73" s="16" t="s">
        <v>146</v>
      </c>
      <c r="B73" s="16">
        <v>16</v>
      </c>
      <c r="C73" s="16">
        <v>20</v>
      </c>
      <c r="D73" s="16">
        <v>19</v>
      </c>
      <c r="E73" s="16">
        <v>12</v>
      </c>
      <c r="F73" s="16">
        <v>22</v>
      </c>
      <c r="G73" s="16">
        <v>13</v>
      </c>
      <c r="H73" s="16">
        <v>21</v>
      </c>
      <c r="I73" s="16">
        <v>24</v>
      </c>
      <c r="J73" s="16">
        <v>17</v>
      </c>
      <c r="K73" s="16">
        <v>25</v>
      </c>
      <c r="L73" s="16">
        <v>20</v>
      </c>
      <c r="M73" s="16">
        <v>13</v>
      </c>
      <c r="N73" s="16">
        <v>15</v>
      </c>
      <c r="O73" s="16">
        <v>10</v>
      </c>
      <c r="P73" s="16">
        <v>16</v>
      </c>
      <c r="Q73" s="16">
        <v>19</v>
      </c>
      <c r="R73" s="16">
        <v>15</v>
      </c>
      <c r="S73" s="16">
        <v>17</v>
      </c>
      <c r="T73" s="16">
        <v>20</v>
      </c>
      <c r="U73" s="16">
        <v>8</v>
      </c>
      <c r="AA73" s="16">
        <f t="shared" si="4"/>
        <v>4</v>
      </c>
      <c r="AB73" s="16">
        <f t="shared" si="5"/>
        <v>20</v>
      </c>
      <c r="AC73" s="16">
        <f t="shared" si="6"/>
        <v>342</v>
      </c>
      <c r="AD73" s="16">
        <f t="shared" si="7"/>
        <v>17.100000000000001</v>
      </c>
    </row>
    <row r="74" spans="1:30" x14ac:dyDescent="0.25">
      <c r="A74" s="16" t="s">
        <v>147</v>
      </c>
      <c r="B74" s="16">
        <v>26</v>
      </c>
      <c r="C74" s="16">
        <v>15</v>
      </c>
      <c r="D74" s="16">
        <v>17</v>
      </c>
      <c r="E74" s="16">
        <v>8</v>
      </c>
      <c r="F74" s="16">
        <v>15</v>
      </c>
      <c r="G74" s="16">
        <v>13</v>
      </c>
      <c r="H74" s="16">
        <v>19</v>
      </c>
      <c r="I74" s="16">
        <v>21</v>
      </c>
      <c r="J74" s="16">
        <v>16</v>
      </c>
      <c r="K74" s="16">
        <v>16</v>
      </c>
      <c r="L74" s="16">
        <v>23</v>
      </c>
      <c r="M74" s="16">
        <v>18</v>
      </c>
      <c r="N74" s="16">
        <v>13</v>
      </c>
      <c r="O74" s="16">
        <v>14</v>
      </c>
      <c r="P74" s="16">
        <v>16</v>
      </c>
      <c r="Q74" s="16">
        <v>22</v>
      </c>
      <c r="R74" s="16">
        <v>15</v>
      </c>
      <c r="S74" s="16">
        <v>18</v>
      </c>
      <c r="T74" s="16">
        <v>10</v>
      </c>
      <c r="U74" s="16">
        <v>16</v>
      </c>
      <c r="V74" s="16">
        <v>23</v>
      </c>
      <c r="W74" s="16">
        <v>21</v>
      </c>
      <c r="X74" s="16">
        <v>20</v>
      </c>
      <c r="Y74" s="16">
        <v>12</v>
      </c>
      <c r="AA74" s="16">
        <f t="shared" si="4"/>
        <v>6</v>
      </c>
      <c r="AB74" s="16">
        <f t="shared" si="5"/>
        <v>24</v>
      </c>
      <c r="AC74" s="16">
        <f t="shared" si="6"/>
        <v>407</v>
      </c>
      <c r="AD74" s="16">
        <f t="shared" si="7"/>
        <v>16.958333333333332</v>
      </c>
    </row>
    <row r="75" spans="1:30" x14ac:dyDescent="0.25">
      <c r="A75" s="16" t="s">
        <v>148</v>
      </c>
      <c r="B75" s="16">
        <v>8</v>
      </c>
      <c r="C75" s="16">
        <v>13</v>
      </c>
      <c r="D75" s="16">
        <v>12</v>
      </c>
      <c r="E75" s="16">
        <v>12</v>
      </c>
      <c r="F75" s="16">
        <v>19</v>
      </c>
      <c r="G75" s="16">
        <v>17</v>
      </c>
      <c r="H75" s="16">
        <v>17</v>
      </c>
      <c r="I75" s="16">
        <v>15</v>
      </c>
      <c r="J75" s="16">
        <v>10</v>
      </c>
      <c r="K75" s="16">
        <v>16</v>
      </c>
      <c r="L75" s="16">
        <v>15</v>
      </c>
      <c r="M75" s="16">
        <v>18</v>
      </c>
      <c r="N75" s="16">
        <v>22</v>
      </c>
      <c r="O75" s="16">
        <v>16</v>
      </c>
      <c r="P75" s="16">
        <v>21</v>
      </c>
      <c r="Q75" s="16">
        <v>11</v>
      </c>
      <c r="R75" s="16">
        <v>15</v>
      </c>
      <c r="S75" s="16">
        <v>21</v>
      </c>
      <c r="T75" s="16">
        <v>15</v>
      </c>
      <c r="U75" s="16">
        <v>13</v>
      </c>
      <c r="V75" s="16">
        <v>17</v>
      </c>
      <c r="W75" s="16">
        <v>18</v>
      </c>
      <c r="AA75" s="16">
        <f t="shared" si="4"/>
        <v>3</v>
      </c>
      <c r="AB75" s="16">
        <f t="shared" si="5"/>
        <v>22</v>
      </c>
      <c r="AC75" s="16">
        <f t="shared" si="6"/>
        <v>341</v>
      </c>
      <c r="AD75" s="16">
        <f t="shared" si="7"/>
        <v>15.5</v>
      </c>
    </row>
    <row r="76" spans="1:30" x14ac:dyDescent="0.25">
      <c r="A76" s="16" t="s">
        <v>149</v>
      </c>
      <c r="B76" s="16">
        <v>15</v>
      </c>
      <c r="C76" s="16">
        <v>11</v>
      </c>
      <c r="D76" s="16">
        <v>17</v>
      </c>
      <c r="E76" s="16">
        <v>18</v>
      </c>
      <c r="F76" s="16">
        <v>13</v>
      </c>
      <c r="G76" s="16">
        <v>13</v>
      </c>
      <c r="H76" s="16">
        <v>17</v>
      </c>
      <c r="I76" s="16">
        <v>16</v>
      </c>
      <c r="J76" s="16">
        <v>16</v>
      </c>
      <c r="K76" s="16">
        <v>17</v>
      </c>
      <c r="L76" s="16">
        <v>15</v>
      </c>
      <c r="M76" s="16">
        <v>16</v>
      </c>
      <c r="N76" s="16">
        <v>10</v>
      </c>
      <c r="O76" s="16">
        <v>14</v>
      </c>
      <c r="P76" s="16">
        <v>19</v>
      </c>
      <c r="Q76" s="16">
        <v>18</v>
      </c>
      <c r="R76" s="16">
        <v>15</v>
      </c>
      <c r="S76" s="16">
        <v>12</v>
      </c>
      <c r="T76" s="16">
        <v>13</v>
      </c>
      <c r="U76" s="16">
        <v>22</v>
      </c>
      <c r="V76" s="16">
        <v>21</v>
      </c>
      <c r="AA76" s="16">
        <f t="shared" si="4"/>
        <v>2</v>
      </c>
      <c r="AB76" s="16">
        <f t="shared" si="5"/>
        <v>21</v>
      </c>
      <c r="AC76" s="16">
        <f t="shared" si="6"/>
        <v>328</v>
      </c>
      <c r="AD76" s="16">
        <f t="shared" si="7"/>
        <v>15.619047619047619</v>
      </c>
    </row>
    <row r="77" spans="1:30" x14ac:dyDescent="0.25">
      <c r="A77" s="16" t="s">
        <v>150</v>
      </c>
      <c r="B77" s="16">
        <v>26</v>
      </c>
      <c r="C77" s="16">
        <v>22</v>
      </c>
      <c r="D77" s="16">
        <v>20</v>
      </c>
      <c r="E77" s="16">
        <v>19</v>
      </c>
      <c r="F77" s="16">
        <v>22</v>
      </c>
      <c r="G77" s="16">
        <v>25</v>
      </c>
      <c r="H77" s="16">
        <v>28</v>
      </c>
      <c r="I77" s="16">
        <v>17</v>
      </c>
      <c r="J77" s="16">
        <v>26</v>
      </c>
      <c r="K77" s="16">
        <v>22</v>
      </c>
      <c r="L77" s="16">
        <v>24</v>
      </c>
      <c r="M77" s="16">
        <v>20</v>
      </c>
      <c r="N77" s="16">
        <v>26</v>
      </c>
      <c r="O77" s="16">
        <v>20</v>
      </c>
      <c r="P77" s="16">
        <v>15</v>
      </c>
      <c r="Q77" s="16">
        <v>18</v>
      </c>
      <c r="R77" s="16">
        <v>20</v>
      </c>
      <c r="S77" s="16">
        <v>17</v>
      </c>
      <c r="T77" s="16">
        <v>15</v>
      </c>
      <c r="U77" s="16">
        <v>21</v>
      </c>
      <c r="V77" s="16">
        <v>25</v>
      </c>
      <c r="W77" s="16">
        <v>24</v>
      </c>
      <c r="X77" s="16">
        <v>21</v>
      </c>
      <c r="AA77" s="16">
        <f t="shared" si="4"/>
        <v>13</v>
      </c>
      <c r="AB77" s="16">
        <f t="shared" si="5"/>
        <v>23</v>
      </c>
      <c r="AC77" s="16">
        <f t="shared" si="6"/>
        <v>493</v>
      </c>
      <c r="AD77" s="16">
        <f t="shared" si="7"/>
        <v>21.434782608695652</v>
      </c>
    </row>
    <row r="78" spans="1:30" x14ac:dyDescent="0.25">
      <c r="A78" s="16" t="s">
        <v>151</v>
      </c>
      <c r="B78" s="16">
        <v>18</v>
      </c>
      <c r="C78" s="16">
        <v>22</v>
      </c>
      <c r="D78" s="16">
        <v>17</v>
      </c>
      <c r="E78" s="16">
        <v>18</v>
      </c>
      <c r="F78" s="16">
        <v>20</v>
      </c>
      <c r="G78" s="16">
        <v>23</v>
      </c>
      <c r="H78" s="16">
        <v>22</v>
      </c>
      <c r="I78" s="16">
        <v>20</v>
      </c>
      <c r="J78" s="16">
        <v>19</v>
      </c>
      <c r="K78" s="16">
        <v>24</v>
      </c>
      <c r="L78" s="16">
        <v>15</v>
      </c>
      <c r="M78" s="16">
        <v>13</v>
      </c>
      <c r="N78" s="16">
        <v>20</v>
      </c>
      <c r="O78" s="16">
        <v>20</v>
      </c>
      <c r="P78" s="16">
        <v>23</v>
      </c>
      <c r="Q78" s="16">
        <v>26</v>
      </c>
      <c r="R78" s="16">
        <v>19</v>
      </c>
      <c r="S78" s="16">
        <v>18</v>
      </c>
      <c r="T78" s="16">
        <v>19</v>
      </c>
      <c r="U78" s="16">
        <v>20</v>
      </c>
      <c r="V78" s="16">
        <v>25</v>
      </c>
      <c r="W78" s="16">
        <v>25</v>
      </c>
      <c r="X78" s="16">
        <v>20</v>
      </c>
      <c r="Y78" s="16">
        <v>20</v>
      </c>
      <c r="Z78" s="16">
        <v>18</v>
      </c>
      <c r="AA78" s="16">
        <f t="shared" si="4"/>
        <v>8</v>
      </c>
      <c r="AB78" s="16">
        <f t="shared" si="5"/>
        <v>25</v>
      </c>
      <c r="AC78" s="16">
        <f t="shared" si="6"/>
        <v>504</v>
      </c>
      <c r="AD78" s="16">
        <f t="shared" si="7"/>
        <v>20.16</v>
      </c>
    </row>
    <row r="79" spans="1:30" x14ac:dyDescent="0.25">
      <c r="A79" s="16" t="s">
        <v>152</v>
      </c>
      <c r="B79" s="16">
        <v>19</v>
      </c>
      <c r="C79" s="16">
        <v>26</v>
      </c>
      <c r="D79" s="16">
        <v>17</v>
      </c>
      <c r="E79" s="16">
        <v>17</v>
      </c>
      <c r="F79" s="16">
        <v>25</v>
      </c>
      <c r="G79" s="16">
        <v>20</v>
      </c>
      <c r="H79" s="16">
        <v>20</v>
      </c>
      <c r="I79" s="16">
        <v>31</v>
      </c>
      <c r="J79" s="16">
        <v>22</v>
      </c>
      <c r="K79" s="16">
        <v>24</v>
      </c>
      <c r="L79" s="16">
        <v>24</v>
      </c>
      <c r="M79" s="16">
        <v>23</v>
      </c>
      <c r="N79" s="16">
        <v>19</v>
      </c>
      <c r="O79" s="16">
        <v>20</v>
      </c>
      <c r="P79" s="16">
        <v>25</v>
      </c>
      <c r="Q79" s="16">
        <v>28</v>
      </c>
      <c r="R79" s="16">
        <v>23</v>
      </c>
      <c r="S79" s="16">
        <v>21</v>
      </c>
      <c r="T79" s="16">
        <v>30</v>
      </c>
      <c r="U79" s="16">
        <v>24</v>
      </c>
      <c r="V79" s="16">
        <v>14</v>
      </c>
      <c r="W79" s="16">
        <v>27</v>
      </c>
      <c r="AA79" s="16">
        <f t="shared" si="4"/>
        <v>14</v>
      </c>
      <c r="AB79" s="16">
        <f t="shared" si="5"/>
        <v>22</v>
      </c>
      <c r="AC79" s="16">
        <f t="shared" si="6"/>
        <v>499</v>
      </c>
      <c r="AD79" s="16">
        <f t="shared" si="7"/>
        <v>22.681818181818183</v>
      </c>
    </row>
    <row r="80" spans="1:30" x14ac:dyDescent="0.25">
      <c r="A80" s="16" t="s">
        <v>153</v>
      </c>
      <c r="B80" s="16">
        <v>21</v>
      </c>
      <c r="C80" s="16">
        <v>20</v>
      </c>
      <c r="D80" s="16">
        <v>22</v>
      </c>
      <c r="E80" s="16">
        <v>20</v>
      </c>
      <c r="F80" s="16">
        <v>33</v>
      </c>
      <c r="G80" s="16">
        <v>19</v>
      </c>
      <c r="H80" s="16">
        <v>22</v>
      </c>
      <c r="I80" s="16">
        <v>26</v>
      </c>
      <c r="J80" s="16">
        <v>22</v>
      </c>
      <c r="K80" s="16">
        <v>23</v>
      </c>
      <c r="L80" s="16">
        <v>21</v>
      </c>
      <c r="M80" s="16">
        <v>26</v>
      </c>
      <c r="N80" s="16">
        <v>18</v>
      </c>
      <c r="O80" s="16">
        <v>12</v>
      </c>
      <c r="P80" s="16">
        <v>21</v>
      </c>
      <c r="Q80" s="16">
        <v>14</v>
      </c>
      <c r="R80" s="16">
        <v>22</v>
      </c>
      <c r="S80" s="16">
        <v>31</v>
      </c>
      <c r="T80" s="16">
        <v>21</v>
      </c>
      <c r="U80" s="16">
        <v>27</v>
      </c>
      <c r="V80" s="16">
        <v>30</v>
      </c>
      <c r="W80" s="16">
        <v>21</v>
      </c>
      <c r="X80" s="16">
        <v>18</v>
      </c>
      <c r="Y80" s="16">
        <v>22</v>
      </c>
      <c r="Z80" s="16">
        <v>19</v>
      </c>
      <c r="AA80" s="16">
        <f t="shared" si="4"/>
        <v>17</v>
      </c>
      <c r="AB80" s="16">
        <f t="shared" si="5"/>
        <v>25</v>
      </c>
      <c r="AC80" s="16">
        <f t="shared" si="6"/>
        <v>551</v>
      </c>
      <c r="AD80" s="16">
        <f t="shared" si="7"/>
        <v>22.04</v>
      </c>
    </row>
    <row r="81" spans="1:30" x14ac:dyDescent="0.25">
      <c r="A81" s="16" t="s">
        <v>154</v>
      </c>
      <c r="B81" s="16">
        <v>13</v>
      </c>
      <c r="C81" s="16">
        <v>22</v>
      </c>
      <c r="D81" s="16">
        <v>20</v>
      </c>
      <c r="E81" s="16">
        <v>22</v>
      </c>
      <c r="F81" s="16">
        <v>30</v>
      </c>
      <c r="G81" s="16">
        <v>26</v>
      </c>
      <c r="H81" s="16">
        <v>27</v>
      </c>
      <c r="I81" s="16">
        <v>26</v>
      </c>
      <c r="J81" s="16">
        <v>26</v>
      </c>
      <c r="K81" s="16">
        <v>25</v>
      </c>
      <c r="L81" s="16">
        <v>18</v>
      </c>
      <c r="M81" s="16">
        <v>28</v>
      </c>
      <c r="N81" s="16">
        <v>12</v>
      </c>
      <c r="O81" s="16">
        <v>24</v>
      </c>
      <c r="P81" s="16">
        <v>22</v>
      </c>
      <c r="Q81" s="16">
        <v>31</v>
      </c>
      <c r="R81" s="16">
        <v>16</v>
      </c>
      <c r="S81" s="16">
        <v>22</v>
      </c>
      <c r="T81" s="16">
        <v>27</v>
      </c>
      <c r="U81" s="16">
        <v>23</v>
      </c>
      <c r="V81" s="16">
        <v>28</v>
      </c>
      <c r="W81" s="16">
        <v>19</v>
      </c>
      <c r="X81" s="16">
        <v>18</v>
      </c>
      <c r="AA81" s="16">
        <f t="shared" si="4"/>
        <v>16</v>
      </c>
      <c r="AB81" s="16">
        <f t="shared" si="5"/>
        <v>23</v>
      </c>
      <c r="AC81" s="16">
        <f t="shared" si="6"/>
        <v>525</v>
      </c>
      <c r="AD81" s="16">
        <f t="shared" si="7"/>
        <v>22.826086956521738</v>
      </c>
    </row>
    <row r="82" spans="1:30" x14ac:dyDescent="0.25">
      <c r="A82" s="16" t="s">
        <v>155</v>
      </c>
      <c r="B82" s="16">
        <v>18</v>
      </c>
      <c r="C82" s="16">
        <v>22</v>
      </c>
      <c r="D82" s="16">
        <v>23</v>
      </c>
      <c r="E82" s="16">
        <v>24</v>
      </c>
      <c r="F82" s="16">
        <v>18</v>
      </c>
      <c r="G82" s="16">
        <v>14</v>
      </c>
      <c r="H82" s="16">
        <v>34</v>
      </c>
      <c r="I82" s="16">
        <v>18</v>
      </c>
      <c r="J82" s="16">
        <v>24</v>
      </c>
      <c r="K82" s="16">
        <v>24</v>
      </c>
      <c r="L82" s="16">
        <v>22</v>
      </c>
      <c r="M82" s="16">
        <v>32</v>
      </c>
      <c r="N82" s="16">
        <v>22</v>
      </c>
      <c r="O82" s="16">
        <v>33</v>
      </c>
      <c r="P82" s="16">
        <v>15</v>
      </c>
      <c r="Q82" s="16">
        <v>35</v>
      </c>
      <c r="R82" s="16">
        <v>19</v>
      </c>
      <c r="S82" s="16">
        <v>22</v>
      </c>
      <c r="T82" s="16">
        <v>18</v>
      </c>
      <c r="U82" s="16">
        <v>26</v>
      </c>
      <c r="V82" s="16">
        <v>21</v>
      </c>
      <c r="W82" s="16">
        <v>16</v>
      </c>
      <c r="X82" s="16">
        <v>25</v>
      </c>
      <c r="Y82" s="16">
        <v>21</v>
      </c>
      <c r="Z82" s="16">
        <v>21</v>
      </c>
      <c r="AA82" s="16">
        <f t="shared" si="4"/>
        <v>17</v>
      </c>
      <c r="AB82" s="16">
        <f t="shared" si="5"/>
        <v>25</v>
      </c>
      <c r="AC82" s="16">
        <f t="shared" si="6"/>
        <v>567</v>
      </c>
      <c r="AD82" s="16">
        <f t="shared" si="7"/>
        <v>22.68</v>
      </c>
    </row>
    <row r="83" spans="1:30" x14ac:dyDescent="0.25">
      <c r="A83" s="16" t="s">
        <v>156</v>
      </c>
      <c r="B83" s="16">
        <v>28</v>
      </c>
      <c r="C83" s="16">
        <v>20</v>
      </c>
      <c r="D83" s="16">
        <v>24</v>
      </c>
      <c r="E83" s="16">
        <v>28</v>
      </c>
      <c r="F83" s="16">
        <v>24</v>
      </c>
      <c r="G83" s="16">
        <v>20</v>
      </c>
      <c r="H83" s="16">
        <v>18</v>
      </c>
      <c r="I83" s="16">
        <v>20</v>
      </c>
      <c r="J83" s="16">
        <v>11</v>
      </c>
      <c r="K83" s="16">
        <v>17</v>
      </c>
      <c r="L83" s="16">
        <v>16</v>
      </c>
      <c r="M83" s="16">
        <v>26</v>
      </c>
      <c r="N83" s="16">
        <v>15</v>
      </c>
      <c r="O83" s="16">
        <v>29</v>
      </c>
      <c r="P83" s="16">
        <v>25</v>
      </c>
      <c r="Q83" s="16">
        <v>28</v>
      </c>
      <c r="R83" s="16">
        <v>23</v>
      </c>
      <c r="S83" s="16">
        <v>24</v>
      </c>
      <c r="T83" s="16">
        <v>19</v>
      </c>
      <c r="U83" s="16">
        <v>24</v>
      </c>
      <c r="V83" s="16">
        <v>13</v>
      </c>
      <c r="W83" s="16">
        <v>19</v>
      </c>
      <c r="X83" s="16">
        <v>22</v>
      </c>
      <c r="AA83" s="16">
        <f t="shared" si="4"/>
        <v>12</v>
      </c>
      <c r="AB83" s="16">
        <f t="shared" si="5"/>
        <v>23</v>
      </c>
      <c r="AC83" s="16">
        <f t="shared" si="6"/>
        <v>493</v>
      </c>
      <c r="AD83" s="16">
        <f t="shared" si="7"/>
        <v>21.434782608695652</v>
      </c>
    </row>
    <row r="84" spans="1:30" x14ac:dyDescent="0.25">
      <c r="A84" s="16" t="s">
        <v>157</v>
      </c>
      <c r="B84" s="16">
        <v>29</v>
      </c>
      <c r="C84" s="16">
        <v>18</v>
      </c>
      <c r="D84" s="16">
        <v>28</v>
      </c>
      <c r="E84" s="16">
        <v>23</v>
      </c>
      <c r="F84" s="16">
        <v>19</v>
      </c>
      <c r="G84" s="16">
        <v>20</v>
      </c>
      <c r="H84" s="16">
        <v>20</v>
      </c>
      <c r="I84" s="16">
        <v>22</v>
      </c>
      <c r="J84" s="16">
        <v>22</v>
      </c>
      <c r="K84" s="16">
        <v>24</v>
      </c>
      <c r="L84" s="16">
        <v>24</v>
      </c>
      <c r="M84" s="16">
        <v>21</v>
      </c>
      <c r="N84" s="16">
        <v>24</v>
      </c>
      <c r="O84" s="16">
        <v>29</v>
      </c>
      <c r="P84" s="16">
        <v>25</v>
      </c>
      <c r="Q84" s="16">
        <v>28</v>
      </c>
      <c r="R84" s="16">
        <v>21</v>
      </c>
      <c r="S84" s="16">
        <v>28</v>
      </c>
      <c r="T84" s="16">
        <v>28</v>
      </c>
      <c r="U84" s="16">
        <v>26</v>
      </c>
      <c r="V84" s="16">
        <v>24</v>
      </c>
      <c r="W84" s="16">
        <v>22</v>
      </c>
      <c r="X84" s="16">
        <v>22</v>
      </c>
      <c r="Y84" s="16">
        <v>27</v>
      </c>
      <c r="Z84" s="16">
        <v>19</v>
      </c>
      <c r="AA84" s="16">
        <f t="shared" si="4"/>
        <v>20</v>
      </c>
      <c r="AB84" s="16">
        <f t="shared" si="5"/>
        <v>25</v>
      </c>
      <c r="AC84" s="16">
        <f t="shared" si="6"/>
        <v>593</v>
      </c>
      <c r="AD84" s="16">
        <f t="shared" si="7"/>
        <v>23.72</v>
      </c>
    </row>
    <row r="85" spans="1:30" x14ac:dyDescent="0.25">
      <c r="A85" s="16" t="s">
        <v>158</v>
      </c>
      <c r="B85" s="16">
        <v>29</v>
      </c>
      <c r="C85" s="16">
        <v>24</v>
      </c>
      <c r="D85" s="16">
        <v>26</v>
      </c>
      <c r="E85" s="16">
        <v>38</v>
      </c>
      <c r="F85" s="16">
        <v>25</v>
      </c>
      <c r="G85" s="16">
        <v>17</v>
      </c>
      <c r="H85" s="16">
        <v>23</v>
      </c>
      <c r="I85" s="16">
        <v>24</v>
      </c>
      <c r="J85" s="16">
        <v>19</v>
      </c>
      <c r="K85" s="16">
        <v>24</v>
      </c>
      <c r="L85" s="16">
        <v>20</v>
      </c>
      <c r="M85" s="16">
        <v>23</v>
      </c>
      <c r="N85" s="16">
        <v>24</v>
      </c>
      <c r="O85" s="16">
        <v>17</v>
      </c>
      <c r="P85" s="16">
        <v>25</v>
      </c>
      <c r="Q85" s="16">
        <v>21</v>
      </c>
      <c r="R85" s="16">
        <v>20</v>
      </c>
      <c r="S85" s="16">
        <v>21</v>
      </c>
      <c r="T85" s="16">
        <v>21</v>
      </c>
      <c r="U85" s="16">
        <v>33</v>
      </c>
      <c r="V85" s="16">
        <v>17</v>
      </c>
      <c r="W85" s="16">
        <v>31</v>
      </c>
      <c r="X85" s="16">
        <v>22</v>
      </c>
      <c r="Y85" s="16">
        <v>14</v>
      </c>
      <c r="Z85" s="16">
        <v>28</v>
      </c>
      <c r="AA85" s="16">
        <f t="shared" si="4"/>
        <v>18</v>
      </c>
      <c r="AB85" s="16">
        <f t="shared" si="5"/>
        <v>25</v>
      </c>
      <c r="AC85" s="16">
        <f t="shared" si="6"/>
        <v>586</v>
      </c>
      <c r="AD85" s="16">
        <f t="shared" si="7"/>
        <v>23.44</v>
      </c>
    </row>
    <row r="86" spans="1:30" x14ac:dyDescent="0.25">
      <c r="A86" s="16" t="s">
        <v>159</v>
      </c>
      <c r="B86" s="16">
        <v>31</v>
      </c>
      <c r="C86" s="16">
        <v>26</v>
      </c>
      <c r="D86" s="16">
        <v>23</v>
      </c>
      <c r="E86" s="16">
        <v>26</v>
      </c>
      <c r="F86" s="16">
        <v>18</v>
      </c>
      <c r="G86" s="16">
        <v>21</v>
      </c>
      <c r="H86" s="16">
        <v>21</v>
      </c>
      <c r="I86" s="16">
        <v>23</v>
      </c>
      <c r="J86" s="16">
        <v>24</v>
      </c>
      <c r="K86" s="16">
        <v>23</v>
      </c>
      <c r="L86" s="16">
        <v>17</v>
      </c>
      <c r="M86" s="16">
        <v>24</v>
      </c>
      <c r="N86" s="16">
        <v>17</v>
      </c>
      <c r="O86" s="16">
        <v>20</v>
      </c>
      <c r="P86" s="16">
        <v>14</v>
      </c>
      <c r="Q86" s="16">
        <v>23</v>
      </c>
      <c r="R86" s="16">
        <v>17</v>
      </c>
      <c r="S86" s="16">
        <v>14</v>
      </c>
      <c r="T86" s="16">
        <v>20</v>
      </c>
      <c r="U86" s="16">
        <v>15</v>
      </c>
      <c r="V86" s="16">
        <v>24</v>
      </c>
      <c r="W86" s="16">
        <v>17</v>
      </c>
      <c r="X86" s="16">
        <v>20</v>
      </c>
      <c r="Y86" s="16">
        <v>25</v>
      </c>
      <c r="AA86" s="16">
        <f t="shared" si="4"/>
        <v>13</v>
      </c>
      <c r="AB86" s="16">
        <f t="shared" si="5"/>
        <v>24</v>
      </c>
      <c r="AC86" s="16">
        <f t="shared" si="6"/>
        <v>503</v>
      </c>
      <c r="AD86" s="16">
        <f t="shared" si="7"/>
        <v>20.958333333333332</v>
      </c>
    </row>
    <row r="87" spans="1:30" x14ac:dyDescent="0.25">
      <c r="A87" s="16" t="s">
        <v>160</v>
      </c>
      <c r="B87" s="16">
        <v>18</v>
      </c>
      <c r="C87" s="16">
        <v>25</v>
      </c>
      <c r="D87" s="16">
        <v>23</v>
      </c>
      <c r="E87" s="16">
        <v>17</v>
      </c>
      <c r="F87" s="16">
        <v>25</v>
      </c>
      <c r="G87" s="16">
        <v>25</v>
      </c>
      <c r="H87" s="16">
        <v>24</v>
      </c>
      <c r="I87" s="16">
        <v>18</v>
      </c>
      <c r="J87" s="16">
        <v>12</v>
      </c>
      <c r="K87" s="16">
        <v>18</v>
      </c>
      <c r="L87" s="16">
        <v>17</v>
      </c>
      <c r="M87" s="16">
        <v>27</v>
      </c>
      <c r="N87" s="16">
        <v>21</v>
      </c>
      <c r="O87" s="16">
        <v>24</v>
      </c>
      <c r="P87" s="16">
        <v>21</v>
      </c>
      <c r="Q87" s="16">
        <v>20</v>
      </c>
      <c r="R87" s="16">
        <v>29</v>
      </c>
      <c r="S87" s="16">
        <v>19</v>
      </c>
      <c r="T87" s="16">
        <v>29</v>
      </c>
      <c r="U87" s="16">
        <v>21</v>
      </c>
      <c r="V87" s="16">
        <v>28</v>
      </c>
      <c r="W87" s="16">
        <v>24</v>
      </c>
      <c r="X87" s="16">
        <v>18</v>
      </c>
      <c r="Y87" s="16">
        <v>18</v>
      </c>
      <c r="Z87" s="16">
        <v>22</v>
      </c>
      <c r="AA87" s="16">
        <f t="shared" si="4"/>
        <v>15</v>
      </c>
      <c r="AB87" s="16">
        <f t="shared" si="5"/>
        <v>25</v>
      </c>
      <c r="AC87" s="16">
        <f t="shared" si="6"/>
        <v>543</v>
      </c>
      <c r="AD87" s="16">
        <f t="shared" si="7"/>
        <v>21.72</v>
      </c>
    </row>
    <row r="88" spans="1:30" x14ac:dyDescent="0.25">
      <c r="A88" s="16" t="s">
        <v>161</v>
      </c>
      <c r="B88" s="16">
        <v>25</v>
      </c>
      <c r="C88" s="16">
        <v>24</v>
      </c>
      <c r="D88" s="16">
        <v>20</v>
      </c>
      <c r="E88" s="16">
        <v>35</v>
      </c>
      <c r="F88" s="16">
        <v>12</v>
      </c>
      <c r="G88" s="16">
        <v>23</v>
      </c>
      <c r="H88" s="16">
        <v>24</v>
      </c>
      <c r="I88" s="16">
        <v>19</v>
      </c>
      <c r="J88" s="16">
        <v>30</v>
      </c>
      <c r="K88" s="16">
        <v>20</v>
      </c>
      <c r="L88" s="16">
        <v>25</v>
      </c>
      <c r="M88" s="16">
        <v>28</v>
      </c>
      <c r="N88" s="16">
        <v>28</v>
      </c>
      <c r="O88" s="16">
        <v>19</v>
      </c>
      <c r="P88" s="16">
        <v>21</v>
      </c>
      <c r="Q88" s="16">
        <v>20</v>
      </c>
      <c r="R88" s="16">
        <v>15</v>
      </c>
      <c r="S88" s="16">
        <v>19</v>
      </c>
      <c r="T88" s="16">
        <v>18</v>
      </c>
      <c r="U88" s="16">
        <v>15</v>
      </c>
      <c r="V88" s="16">
        <v>10</v>
      </c>
      <c r="W88" s="16">
        <v>25</v>
      </c>
      <c r="X88" s="16">
        <v>19</v>
      </c>
      <c r="Y88" s="16">
        <v>23</v>
      </c>
      <c r="Z88" s="16">
        <v>19</v>
      </c>
      <c r="AA88" s="16">
        <f t="shared" si="4"/>
        <v>12</v>
      </c>
      <c r="AB88" s="16">
        <f t="shared" si="5"/>
        <v>25</v>
      </c>
      <c r="AC88" s="16">
        <f t="shared" si="6"/>
        <v>536</v>
      </c>
      <c r="AD88" s="16">
        <f t="shared" si="7"/>
        <v>21.44</v>
      </c>
    </row>
    <row r="89" spans="1:30" x14ac:dyDescent="0.25">
      <c r="A89" s="16" t="s">
        <v>162</v>
      </c>
      <c r="B89" s="16">
        <v>12</v>
      </c>
      <c r="C89" s="16">
        <v>16</v>
      </c>
      <c r="D89" s="16">
        <v>28</v>
      </c>
      <c r="E89" s="16">
        <v>21</v>
      </c>
      <c r="F89" s="16">
        <v>15</v>
      </c>
      <c r="G89" s="16">
        <v>19</v>
      </c>
      <c r="H89" s="16">
        <v>26</v>
      </c>
      <c r="I89" s="16">
        <v>12</v>
      </c>
      <c r="J89" s="16">
        <v>20</v>
      </c>
      <c r="K89" s="16">
        <v>22</v>
      </c>
      <c r="L89" s="16">
        <v>34</v>
      </c>
      <c r="M89" s="16">
        <v>21</v>
      </c>
      <c r="N89" s="16">
        <v>28</v>
      </c>
      <c r="O89" s="16">
        <v>24</v>
      </c>
      <c r="P89" s="16">
        <v>25</v>
      </c>
      <c r="Q89" s="16">
        <v>24</v>
      </c>
      <c r="R89" s="16">
        <v>22</v>
      </c>
      <c r="S89" s="16">
        <v>34</v>
      </c>
      <c r="T89" s="16">
        <v>22</v>
      </c>
      <c r="U89" s="16">
        <v>10</v>
      </c>
      <c r="V89" s="16">
        <v>18</v>
      </c>
      <c r="W89" s="16">
        <v>21</v>
      </c>
      <c r="X89" s="16">
        <v>14</v>
      </c>
      <c r="AA89" s="16">
        <f t="shared" si="4"/>
        <v>14</v>
      </c>
      <c r="AB89" s="16">
        <f t="shared" si="5"/>
        <v>23</v>
      </c>
      <c r="AC89" s="16">
        <f t="shared" si="6"/>
        <v>488</v>
      </c>
      <c r="AD89" s="16">
        <f t="shared" si="7"/>
        <v>21.217391304347824</v>
      </c>
    </row>
    <row r="90" spans="1:30" x14ac:dyDescent="0.25">
      <c r="A90" s="16" t="s">
        <v>163</v>
      </c>
      <c r="B90" s="16">
        <v>16</v>
      </c>
      <c r="C90" s="16">
        <v>23</v>
      </c>
      <c r="D90" s="16">
        <v>22</v>
      </c>
      <c r="E90" s="16">
        <v>24</v>
      </c>
      <c r="F90" s="16">
        <v>16</v>
      </c>
      <c r="G90" s="16">
        <v>22</v>
      </c>
      <c r="H90" s="16">
        <v>20</v>
      </c>
      <c r="I90" s="16">
        <v>26</v>
      </c>
      <c r="J90" s="16">
        <v>21</v>
      </c>
      <c r="K90" s="16">
        <v>17</v>
      </c>
      <c r="L90" s="16">
        <v>18</v>
      </c>
      <c r="M90" s="16">
        <v>28</v>
      </c>
      <c r="N90" s="16">
        <v>22</v>
      </c>
      <c r="O90" s="16">
        <v>24</v>
      </c>
      <c r="P90" s="16">
        <v>20</v>
      </c>
      <c r="Q90" s="16">
        <v>15</v>
      </c>
      <c r="R90" s="16">
        <v>20</v>
      </c>
      <c r="S90" s="16">
        <v>22</v>
      </c>
      <c r="T90" s="16">
        <v>26</v>
      </c>
      <c r="U90" s="16">
        <v>21</v>
      </c>
      <c r="V90" s="16">
        <v>25</v>
      </c>
      <c r="AA90" s="16">
        <f t="shared" si="4"/>
        <v>13</v>
      </c>
      <c r="AB90" s="16">
        <f t="shared" si="5"/>
        <v>21</v>
      </c>
      <c r="AC90" s="16">
        <f t="shared" si="6"/>
        <v>448</v>
      </c>
      <c r="AD90" s="16">
        <f t="shared" si="7"/>
        <v>21.333333333333332</v>
      </c>
    </row>
    <row r="91" spans="1:30" x14ac:dyDescent="0.25">
      <c r="A91" s="16" t="s">
        <v>164</v>
      </c>
      <c r="B91" s="16">
        <v>25</v>
      </c>
      <c r="C91" s="16">
        <v>20</v>
      </c>
      <c r="D91" s="16">
        <v>21</v>
      </c>
      <c r="E91" s="16">
        <v>28</v>
      </c>
      <c r="F91" s="16">
        <v>24</v>
      </c>
      <c r="G91" s="16">
        <v>27</v>
      </c>
      <c r="H91" s="16">
        <v>25</v>
      </c>
      <c r="I91" s="16">
        <v>26</v>
      </c>
      <c r="J91" s="16">
        <v>18</v>
      </c>
      <c r="K91" s="16">
        <v>15</v>
      </c>
      <c r="L91" s="16">
        <v>29</v>
      </c>
      <c r="M91" s="16">
        <v>21</v>
      </c>
      <c r="N91" s="16">
        <v>26</v>
      </c>
      <c r="O91" s="16">
        <v>31</v>
      </c>
      <c r="P91" s="16">
        <v>21</v>
      </c>
      <c r="Q91" s="16">
        <v>16</v>
      </c>
      <c r="R91" s="16">
        <v>30</v>
      </c>
      <c r="S91" s="16">
        <v>29</v>
      </c>
      <c r="T91" s="16">
        <v>19</v>
      </c>
      <c r="U91" s="16">
        <v>19</v>
      </c>
      <c r="V91" s="16">
        <v>15</v>
      </c>
      <c r="W91" s="16">
        <v>21</v>
      </c>
      <c r="X91" s="16">
        <v>24</v>
      </c>
      <c r="AA91" s="16">
        <f t="shared" si="4"/>
        <v>16</v>
      </c>
      <c r="AB91" s="16">
        <f t="shared" si="5"/>
        <v>23</v>
      </c>
      <c r="AC91" s="16">
        <f t="shared" si="6"/>
        <v>530</v>
      </c>
      <c r="AD91" s="16">
        <f t="shared" si="7"/>
        <v>23.043478260869566</v>
      </c>
    </row>
    <row r="92" spans="1:30" x14ac:dyDescent="0.25">
      <c r="A92" s="16" t="s">
        <v>165</v>
      </c>
      <c r="B92" s="16">
        <v>25</v>
      </c>
      <c r="C92" s="16">
        <v>18</v>
      </c>
      <c r="D92" s="16">
        <v>29</v>
      </c>
      <c r="E92" s="16">
        <v>24</v>
      </c>
      <c r="F92" s="16">
        <v>24</v>
      </c>
      <c r="G92" s="16">
        <v>23</v>
      </c>
      <c r="H92" s="16">
        <v>24</v>
      </c>
      <c r="I92" s="16">
        <v>31</v>
      </c>
      <c r="J92" s="16">
        <v>24</v>
      </c>
      <c r="K92" s="16">
        <v>28</v>
      </c>
      <c r="L92" s="16">
        <v>22</v>
      </c>
      <c r="M92" s="16">
        <v>21</v>
      </c>
      <c r="N92" s="16">
        <v>23</v>
      </c>
      <c r="O92" s="16">
        <v>24</v>
      </c>
      <c r="P92" s="16">
        <v>18</v>
      </c>
      <c r="Q92" s="16">
        <v>30</v>
      </c>
      <c r="R92" s="16">
        <v>18</v>
      </c>
      <c r="S92" s="16">
        <v>26</v>
      </c>
      <c r="T92" s="16">
        <v>17</v>
      </c>
      <c r="U92" s="16">
        <v>28</v>
      </c>
      <c r="AA92" s="16">
        <f t="shared" si="4"/>
        <v>16</v>
      </c>
      <c r="AB92" s="16">
        <f t="shared" si="5"/>
        <v>20</v>
      </c>
      <c r="AC92" s="16">
        <f t="shared" si="6"/>
        <v>477</v>
      </c>
      <c r="AD92" s="16">
        <f t="shared" si="7"/>
        <v>23.85</v>
      </c>
    </row>
    <row r="93" spans="1:30" x14ac:dyDescent="0.25">
      <c r="A93" s="16" t="s">
        <v>166</v>
      </c>
      <c r="B93" s="16">
        <v>28</v>
      </c>
      <c r="C93" s="16">
        <v>25</v>
      </c>
      <c r="D93" s="16">
        <v>16</v>
      </c>
      <c r="E93" s="16">
        <v>22</v>
      </c>
      <c r="F93" s="16">
        <v>16</v>
      </c>
      <c r="G93" s="16">
        <v>21</v>
      </c>
      <c r="H93" s="16">
        <v>25</v>
      </c>
      <c r="I93" s="16">
        <v>14</v>
      </c>
      <c r="J93" s="16">
        <v>28</v>
      </c>
      <c r="K93" s="16">
        <v>18</v>
      </c>
      <c r="L93" s="16">
        <v>22</v>
      </c>
      <c r="M93" s="16">
        <v>29</v>
      </c>
      <c r="N93" s="16">
        <v>19</v>
      </c>
      <c r="O93" s="16">
        <v>12</v>
      </c>
      <c r="P93" s="16">
        <v>18</v>
      </c>
      <c r="Q93" s="16">
        <v>21</v>
      </c>
      <c r="R93" s="16">
        <v>24</v>
      </c>
      <c r="S93" s="16">
        <v>27</v>
      </c>
      <c r="T93" s="16">
        <v>21</v>
      </c>
      <c r="U93" s="16">
        <v>21</v>
      </c>
      <c r="V93" s="16">
        <v>14</v>
      </c>
      <c r="W93" s="16">
        <v>22</v>
      </c>
      <c r="X93" s="16">
        <v>17</v>
      </c>
      <c r="Y93" s="16">
        <v>27</v>
      </c>
      <c r="AA93" s="16">
        <f t="shared" si="4"/>
        <v>15</v>
      </c>
      <c r="AB93" s="16">
        <f t="shared" si="5"/>
        <v>24</v>
      </c>
      <c r="AC93" s="16">
        <f t="shared" si="6"/>
        <v>507</v>
      </c>
      <c r="AD93" s="16">
        <f t="shared" si="7"/>
        <v>21.125</v>
      </c>
    </row>
    <row r="94" spans="1:30" x14ac:dyDescent="0.25">
      <c r="A94" s="16" t="s">
        <v>167</v>
      </c>
      <c r="B94" s="16">
        <v>18</v>
      </c>
      <c r="C94" s="16">
        <v>21</v>
      </c>
      <c r="D94" s="16">
        <v>24</v>
      </c>
      <c r="E94" s="16">
        <v>22</v>
      </c>
      <c r="F94" s="16">
        <v>19</v>
      </c>
      <c r="G94" s="16">
        <v>30</v>
      </c>
      <c r="H94" s="16">
        <v>14</v>
      </c>
      <c r="I94" s="16">
        <v>13</v>
      </c>
      <c r="J94" s="16">
        <v>36</v>
      </c>
      <c r="K94" s="16">
        <v>20</v>
      </c>
      <c r="L94" s="16">
        <v>15</v>
      </c>
      <c r="M94" s="16">
        <v>23</v>
      </c>
      <c r="N94" s="16">
        <v>18</v>
      </c>
      <c r="O94" s="16">
        <v>23</v>
      </c>
      <c r="P94" s="16">
        <v>23</v>
      </c>
      <c r="Q94" s="16">
        <v>18</v>
      </c>
      <c r="R94" s="16">
        <v>21</v>
      </c>
      <c r="S94" s="16">
        <v>16</v>
      </c>
      <c r="T94" s="16">
        <v>25</v>
      </c>
      <c r="U94" s="16">
        <v>21</v>
      </c>
      <c r="V94" s="16">
        <v>14</v>
      </c>
      <c r="W94" s="16">
        <v>20</v>
      </c>
      <c r="X94" s="16">
        <v>25</v>
      </c>
      <c r="Y94" s="16">
        <v>24</v>
      </c>
      <c r="AA94" s="16">
        <f t="shared" si="4"/>
        <v>13</v>
      </c>
      <c r="AB94" s="16">
        <f t="shared" si="5"/>
        <v>24</v>
      </c>
      <c r="AC94" s="16">
        <f t="shared" si="6"/>
        <v>503</v>
      </c>
      <c r="AD94" s="16">
        <f t="shared" si="7"/>
        <v>20.958333333333332</v>
      </c>
    </row>
    <row r="95" spans="1:30" x14ac:dyDescent="0.25">
      <c r="A95" s="16" t="s">
        <v>168</v>
      </c>
      <c r="B95" s="16">
        <v>22</v>
      </c>
      <c r="C95" s="16">
        <v>18</v>
      </c>
      <c r="D95" s="16">
        <v>33</v>
      </c>
      <c r="E95" s="16">
        <v>27</v>
      </c>
      <c r="F95" s="16">
        <v>19</v>
      </c>
      <c r="G95" s="16">
        <v>26</v>
      </c>
      <c r="H95" s="16">
        <v>20</v>
      </c>
      <c r="I95" s="16">
        <v>23</v>
      </c>
      <c r="J95" s="16">
        <v>19</v>
      </c>
      <c r="K95" s="16">
        <v>21</v>
      </c>
      <c r="L95" s="16">
        <v>22</v>
      </c>
      <c r="M95" s="16">
        <v>15</v>
      </c>
      <c r="N95" s="16">
        <v>24</v>
      </c>
      <c r="O95" s="16">
        <v>18</v>
      </c>
      <c r="P95" s="16">
        <v>12</v>
      </c>
      <c r="Q95" s="16">
        <v>27</v>
      </c>
      <c r="R95" s="16">
        <v>23</v>
      </c>
      <c r="S95" s="16">
        <v>18</v>
      </c>
      <c r="T95" s="16">
        <v>24</v>
      </c>
      <c r="U95" s="16">
        <v>21</v>
      </c>
      <c r="V95" s="16">
        <v>18</v>
      </c>
      <c r="W95" s="16">
        <v>27</v>
      </c>
      <c r="X95" s="16">
        <v>20</v>
      </c>
      <c r="Y95" s="16">
        <v>24</v>
      </c>
      <c r="Z95" s="16">
        <v>23</v>
      </c>
      <c r="AA95" s="16">
        <f t="shared" si="4"/>
        <v>15</v>
      </c>
      <c r="AB95" s="16">
        <f t="shared" si="5"/>
        <v>25</v>
      </c>
      <c r="AC95" s="16">
        <f t="shared" si="6"/>
        <v>544</v>
      </c>
      <c r="AD95" s="16">
        <f t="shared" si="7"/>
        <v>21.76</v>
      </c>
    </row>
    <row r="96" spans="1:30" x14ac:dyDescent="0.25">
      <c r="A96" s="16" t="s">
        <v>169</v>
      </c>
      <c r="B96" s="16">
        <v>22</v>
      </c>
      <c r="C96" s="16">
        <v>15</v>
      </c>
      <c r="D96" s="16">
        <v>16</v>
      </c>
      <c r="E96" s="16">
        <v>19</v>
      </c>
      <c r="F96" s="16">
        <v>21</v>
      </c>
      <c r="G96" s="16">
        <v>19</v>
      </c>
      <c r="H96" s="16">
        <v>26</v>
      </c>
      <c r="I96" s="16">
        <v>30</v>
      </c>
      <c r="J96" s="16">
        <v>24</v>
      </c>
      <c r="K96" s="16">
        <v>20</v>
      </c>
      <c r="L96" s="16">
        <v>23</v>
      </c>
      <c r="M96" s="16">
        <v>23</v>
      </c>
      <c r="N96" s="16">
        <v>17</v>
      </c>
      <c r="O96" s="16">
        <v>24</v>
      </c>
      <c r="P96" s="16">
        <v>18</v>
      </c>
      <c r="Q96" s="16">
        <v>23</v>
      </c>
      <c r="R96" s="16">
        <v>25</v>
      </c>
      <c r="S96" s="16">
        <v>19</v>
      </c>
      <c r="T96" s="16">
        <v>18</v>
      </c>
      <c r="U96" s="16">
        <v>13</v>
      </c>
      <c r="V96" s="16">
        <v>19</v>
      </c>
      <c r="W96" s="16">
        <v>28</v>
      </c>
      <c r="X96" s="16">
        <v>32</v>
      </c>
      <c r="AA96" s="16">
        <f t="shared" si="4"/>
        <v>12</v>
      </c>
      <c r="AB96" s="16">
        <f t="shared" si="5"/>
        <v>23</v>
      </c>
      <c r="AC96" s="16">
        <f t="shared" si="6"/>
        <v>494</v>
      </c>
      <c r="AD96" s="16">
        <f t="shared" si="7"/>
        <v>21.478260869565219</v>
      </c>
    </row>
    <row r="97" spans="1:30" x14ac:dyDescent="0.25">
      <c r="A97" s="16" t="s">
        <v>170</v>
      </c>
      <c r="B97" s="16">
        <v>30</v>
      </c>
      <c r="C97" s="16">
        <v>20</v>
      </c>
      <c r="D97" s="16">
        <v>20</v>
      </c>
      <c r="E97" s="16">
        <v>21</v>
      </c>
      <c r="F97" s="16">
        <v>30</v>
      </c>
      <c r="G97" s="16">
        <v>19</v>
      </c>
      <c r="H97" s="16">
        <v>24</v>
      </c>
      <c r="I97" s="16">
        <v>24</v>
      </c>
      <c r="J97" s="16">
        <v>22</v>
      </c>
      <c r="K97" s="16">
        <v>30</v>
      </c>
      <c r="L97" s="16">
        <v>19</v>
      </c>
      <c r="M97" s="16">
        <v>27</v>
      </c>
      <c r="N97" s="16">
        <v>26</v>
      </c>
      <c r="O97" s="16">
        <v>26</v>
      </c>
      <c r="P97" s="16">
        <v>25</v>
      </c>
      <c r="Q97" s="16">
        <v>26</v>
      </c>
      <c r="R97" s="16">
        <v>26</v>
      </c>
      <c r="S97" s="16">
        <v>26</v>
      </c>
      <c r="T97" s="16">
        <v>35</v>
      </c>
      <c r="U97" s="16">
        <v>14</v>
      </c>
      <c r="V97" s="16">
        <v>18</v>
      </c>
      <c r="AA97" s="16">
        <f t="shared" si="4"/>
        <v>15</v>
      </c>
      <c r="AB97" s="16">
        <f t="shared" si="5"/>
        <v>21</v>
      </c>
      <c r="AC97" s="16">
        <f t="shared" si="6"/>
        <v>508</v>
      </c>
      <c r="AD97" s="16">
        <f t="shared" si="7"/>
        <v>24.19047619047619</v>
      </c>
    </row>
    <row r="98" spans="1:30" x14ac:dyDescent="0.25">
      <c r="A98" s="16" t="s">
        <v>171</v>
      </c>
      <c r="B98" s="16">
        <v>23</v>
      </c>
      <c r="C98" s="16">
        <v>20</v>
      </c>
      <c r="D98" s="16">
        <v>25</v>
      </c>
      <c r="E98" s="16">
        <v>21</v>
      </c>
      <c r="F98" s="16">
        <v>17</v>
      </c>
      <c r="G98" s="16">
        <v>11</v>
      </c>
      <c r="H98" s="16">
        <v>21</v>
      </c>
      <c r="I98" s="16">
        <v>20</v>
      </c>
      <c r="J98" s="16">
        <v>23</v>
      </c>
      <c r="K98" s="16">
        <v>20</v>
      </c>
      <c r="L98" s="16">
        <v>17</v>
      </c>
      <c r="M98" s="16">
        <v>27</v>
      </c>
      <c r="N98" s="16">
        <v>21</v>
      </c>
      <c r="O98" s="16">
        <v>24</v>
      </c>
      <c r="P98" s="16">
        <v>26</v>
      </c>
      <c r="Q98" s="16">
        <v>25</v>
      </c>
      <c r="R98" s="16">
        <v>17</v>
      </c>
      <c r="S98" s="16">
        <v>17</v>
      </c>
      <c r="T98" s="16">
        <v>30</v>
      </c>
      <c r="U98" s="16">
        <v>27</v>
      </c>
      <c r="V98" s="16">
        <v>19</v>
      </c>
      <c r="W98" s="16">
        <v>21</v>
      </c>
      <c r="AA98" s="16">
        <f t="shared" si="4"/>
        <v>13</v>
      </c>
      <c r="AB98" s="16">
        <f t="shared" si="5"/>
        <v>22</v>
      </c>
      <c r="AC98" s="16">
        <f t="shared" si="6"/>
        <v>472</v>
      </c>
      <c r="AD98" s="16">
        <f t="shared" si="7"/>
        <v>21.454545454545453</v>
      </c>
    </row>
    <row r="99" spans="1:30" x14ac:dyDescent="0.25">
      <c r="A99" s="16" t="s">
        <v>172</v>
      </c>
      <c r="B99" s="16">
        <v>24</v>
      </c>
      <c r="C99" s="16">
        <v>34</v>
      </c>
      <c r="D99" s="16">
        <v>20</v>
      </c>
      <c r="E99" s="16">
        <v>24</v>
      </c>
      <c r="F99" s="16">
        <v>24</v>
      </c>
      <c r="G99" s="16">
        <v>15</v>
      </c>
      <c r="H99" s="16">
        <v>17</v>
      </c>
      <c r="I99" s="16">
        <v>15</v>
      </c>
      <c r="J99" s="16">
        <v>26</v>
      </c>
      <c r="K99" s="16">
        <v>17</v>
      </c>
      <c r="L99" s="16">
        <v>26</v>
      </c>
      <c r="M99" s="16">
        <v>20</v>
      </c>
      <c r="N99" s="16">
        <v>8</v>
      </c>
      <c r="O99" s="16">
        <v>20</v>
      </c>
      <c r="P99" s="16">
        <v>11</v>
      </c>
      <c r="Q99" s="16">
        <v>23</v>
      </c>
      <c r="R99" s="16">
        <v>17</v>
      </c>
      <c r="S99" s="16">
        <v>21</v>
      </c>
      <c r="T99" s="16">
        <v>31</v>
      </c>
      <c r="U99" s="16">
        <v>20</v>
      </c>
      <c r="V99" s="16">
        <v>24</v>
      </c>
      <c r="W99" s="16">
        <v>24</v>
      </c>
      <c r="X99" s="16">
        <v>25</v>
      </c>
      <c r="Y99" s="16">
        <v>25</v>
      </c>
      <c r="AA99" s="16">
        <f t="shared" si="4"/>
        <v>13</v>
      </c>
      <c r="AB99" s="16">
        <f t="shared" si="5"/>
        <v>24</v>
      </c>
      <c r="AC99" s="16">
        <f t="shared" si="6"/>
        <v>511</v>
      </c>
      <c r="AD99" s="16">
        <f t="shared" si="7"/>
        <v>21.291666666666668</v>
      </c>
    </row>
    <row r="100" spans="1:30" x14ac:dyDescent="0.25">
      <c r="A100" s="16" t="s">
        <v>173</v>
      </c>
      <c r="B100" s="16">
        <v>20</v>
      </c>
      <c r="C100" s="16">
        <v>31</v>
      </c>
      <c r="D100" s="16">
        <v>15</v>
      </c>
      <c r="E100" s="16">
        <v>18</v>
      </c>
      <c r="F100" s="16">
        <v>21</v>
      </c>
      <c r="G100" s="16">
        <v>21</v>
      </c>
      <c r="H100" s="16">
        <v>28</v>
      </c>
      <c r="I100" s="16">
        <v>21</v>
      </c>
      <c r="J100" s="16">
        <v>38</v>
      </c>
      <c r="K100" s="16">
        <v>15</v>
      </c>
      <c r="L100" s="16">
        <v>19</v>
      </c>
      <c r="M100" s="16">
        <v>22</v>
      </c>
      <c r="N100" s="16">
        <v>26</v>
      </c>
      <c r="O100" s="16">
        <v>26</v>
      </c>
      <c r="P100" s="16">
        <v>32</v>
      </c>
      <c r="Q100" s="16">
        <v>19</v>
      </c>
      <c r="R100" s="16">
        <v>28</v>
      </c>
      <c r="S100" s="16">
        <v>23</v>
      </c>
      <c r="T100" s="16">
        <v>20</v>
      </c>
      <c r="U100" s="16">
        <v>24</v>
      </c>
      <c r="V100" s="16">
        <v>23</v>
      </c>
      <c r="W100" s="16">
        <v>19</v>
      </c>
      <c r="X100" s="16">
        <v>20</v>
      </c>
      <c r="AA100" s="16">
        <f t="shared" si="4"/>
        <v>14</v>
      </c>
      <c r="AB100" s="16">
        <f t="shared" si="5"/>
        <v>23</v>
      </c>
      <c r="AC100" s="16">
        <f t="shared" si="6"/>
        <v>529</v>
      </c>
      <c r="AD100" s="16">
        <f t="shared" si="7"/>
        <v>23</v>
      </c>
    </row>
    <row r="101" spans="1:30" x14ac:dyDescent="0.25">
      <c r="A101" s="16" t="s">
        <v>174</v>
      </c>
      <c r="B101" s="16">
        <v>26</v>
      </c>
      <c r="C101" s="16">
        <v>20</v>
      </c>
      <c r="D101" s="16">
        <v>22</v>
      </c>
      <c r="E101" s="16">
        <v>27</v>
      </c>
      <c r="F101" s="16">
        <v>23</v>
      </c>
      <c r="G101" s="16">
        <v>30</v>
      </c>
      <c r="H101" s="16">
        <v>18</v>
      </c>
      <c r="I101" s="16">
        <v>30</v>
      </c>
      <c r="J101" s="16">
        <v>19</v>
      </c>
      <c r="K101" s="16">
        <v>27</v>
      </c>
      <c r="L101" s="16">
        <v>23</v>
      </c>
      <c r="M101" s="16">
        <v>26</v>
      </c>
      <c r="N101" s="16">
        <v>16</v>
      </c>
      <c r="O101" s="16">
        <v>29</v>
      </c>
      <c r="P101" s="16">
        <v>19</v>
      </c>
      <c r="Q101" s="16">
        <v>22</v>
      </c>
      <c r="R101" s="16">
        <v>21</v>
      </c>
      <c r="S101" s="16">
        <v>18</v>
      </c>
      <c r="T101" s="16">
        <v>18</v>
      </c>
      <c r="U101" s="16">
        <v>20</v>
      </c>
      <c r="V101" s="16">
        <v>23</v>
      </c>
      <c r="W101" s="16">
        <v>20</v>
      </c>
      <c r="X101" s="16">
        <v>21</v>
      </c>
      <c r="AA101" s="16">
        <f t="shared" si="4"/>
        <v>14</v>
      </c>
      <c r="AB101" s="16">
        <f t="shared" si="5"/>
        <v>23</v>
      </c>
      <c r="AC101" s="16">
        <f t="shared" si="6"/>
        <v>518</v>
      </c>
      <c r="AD101" s="16">
        <f t="shared" si="7"/>
        <v>22.521739130434781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D65A-B4CA-4010-9C66-C18CB622E1F7}">
  <dimension ref="A1:T51"/>
  <sheetViews>
    <sheetView workbookViewId="0">
      <selection sqref="A1:B14"/>
    </sheetView>
  </sheetViews>
  <sheetFormatPr defaultRowHeight="16.5" x14ac:dyDescent="0.25"/>
  <cols>
    <col min="5" max="5" width="13.5" customWidth="1"/>
    <col min="6" max="6" width="24.5" customWidth="1"/>
    <col min="9" max="9" width="10.625" customWidth="1"/>
    <col min="10" max="10" width="9.875" customWidth="1"/>
    <col min="11" max="11" width="10.125" customWidth="1"/>
    <col min="12" max="12" width="10.5" customWidth="1"/>
    <col min="15" max="15" width="9" customWidth="1"/>
    <col min="16" max="16" width="10.75" customWidth="1"/>
    <col min="17" max="17" width="18.375" customWidth="1"/>
    <col min="18" max="18" width="18.875" customWidth="1"/>
    <col min="19" max="19" width="12.875" bestFit="1" customWidth="1"/>
    <col min="20" max="20" width="17.75" customWidth="1"/>
  </cols>
  <sheetData>
    <row r="1" spans="1:20" x14ac:dyDescent="0.25">
      <c r="A1" t="s">
        <v>181</v>
      </c>
      <c r="B1" t="s">
        <v>179</v>
      </c>
      <c r="C1" t="s">
        <v>175</v>
      </c>
      <c r="D1" t="s">
        <v>177</v>
      </c>
      <c r="E1" t="s">
        <v>18</v>
      </c>
      <c r="F1" t="s">
        <v>185</v>
      </c>
      <c r="H1" t="s">
        <v>12</v>
      </c>
      <c r="I1" t="s">
        <v>188</v>
      </c>
      <c r="J1" t="s">
        <v>189</v>
      </c>
      <c r="K1" t="s">
        <v>181</v>
      </c>
      <c r="L1" t="s">
        <v>179</v>
      </c>
      <c r="M1" t="s">
        <v>175</v>
      </c>
      <c r="N1" t="s">
        <v>177</v>
      </c>
      <c r="O1" t="s">
        <v>195</v>
      </c>
      <c r="Q1" t="s">
        <v>190</v>
      </c>
      <c r="R1" t="s">
        <v>191</v>
      </c>
      <c r="S1" t="s">
        <v>193</v>
      </c>
      <c r="T1" t="s">
        <v>199</v>
      </c>
    </row>
    <row r="2" spans="1:20" x14ac:dyDescent="0.25">
      <c r="A2">
        <v>1</v>
      </c>
      <c r="B2">
        <v>21</v>
      </c>
      <c r="C2">
        <v>328</v>
      </c>
      <c r="D2">
        <f>C2/B2</f>
        <v>15.619047619047619</v>
      </c>
      <c r="E2">
        <f>($G$4/B2)^0.5</f>
        <v>0.87087631344520999</v>
      </c>
      <c r="F2" t="s">
        <v>183</v>
      </c>
      <c r="G2">
        <f>SUM(B2:B51)</f>
        <v>1136</v>
      </c>
      <c r="H2">
        <f>$G$7</f>
        <v>15.92693661971831</v>
      </c>
      <c r="I2">
        <f>$G$8</f>
        <v>18.438725983671283</v>
      </c>
      <c r="J2">
        <f>$G$9</f>
        <v>13.415147255765335</v>
      </c>
      <c r="K2">
        <v>51</v>
      </c>
      <c r="L2">
        <v>19</v>
      </c>
      <c r="M2">
        <v>319</v>
      </c>
      <c r="N2">
        <f>M2/L2</f>
        <v>16.789473684210527</v>
      </c>
      <c r="O2">
        <f>(N2-$G$4)/($G$4/L2)^0.5</f>
        <v>0.94208142518942084</v>
      </c>
      <c r="P2" t="s">
        <v>196</v>
      </c>
      <c r="Q2">
        <f>_xlfn.T.DIST((G9-G4)/G6,49,1)</f>
        <v>2.117948115072296E-3</v>
      </c>
      <c r="R2">
        <f>1-_xlfn.T.DIST((G8-G4)/G6,49,1)</f>
        <v>2.1179481150722657E-3</v>
      </c>
      <c r="S2">
        <f>Q2+R2</f>
        <v>4.2358962301445617E-3</v>
      </c>
      <c r="T2">
        <f>1/S2</f>
        <v>236.07754903992827</v>
      </c>
    </row>
    <row r="3" spans="1:20" x14ac:dyDescent="0.25">
      <c r="A3">
        <v>2</v>
      </c>
      <c r="B3">
        <v>21</v>
      </c>
      <c r="C3">
        <v>349</v>
      </c>
      <c r="D3">
        <f t="shared" ref="D3:D51" si="0">C3/B3</f>
        <v>16.61904761904762</v>
      </c>
      <c r="E3">
        <f t="shared" ref="E3:E51" si="1">($G$4/B3)^0.5</f>
        <v>0.87087631344520999</v>
      </c>
      <c r="F3" t="s">
        <v>182</v>
      </c>
      <c r="G3">
        <f>SUM(C2:C51)</f>
        <v>18093</v>
      </c>
      <c r="H3">
        <f t="shared" ref="H3:H51" si="2">$G$7</f>
        <v>15.92693661971831</v>
      </c>
      <c r="I3">
        <f t="shared" ref="I3:I51" si="3">$G$8</f>
        <v>18.438725983671283</v>
      </c>
      <c r="J3">
        <f t="shared" ref="J3:J51" si="4">$G$9</f>
        <v>13.415147255765335</v>
      </c>
      <c r="K3">
        <v>52</v>
      </c>
      <c r="L3">
        <v>25</v>
      </c>
      <c r="M3">
        <v>378</v>
      </c>
      <c r="N3">
        <f t="shared" ref="N3:N51" si="5">M3/L3</f>
        <v>15.12</v>
      </c>
      <c r="O3">
        <f t="shared" ref="O3:O51" si="6">(N3-$G$4)/($G$4/L3)^0.5</f>
        <v>-1.0109817203116032</v>
      </c>
    </row>
    <row r="4" spans="1:20" x14ac:dyDescent="0.25">
      <c r="A4">
        <v>3</v>
      </c>
      <c r="B4">
        <v>24</v>
      </c>
      <c r="C4">
        <v>390</v>
      </c>
      <c r="D4">
        <f t="shared" si="0"/>
        <v>16.25</v>
      </c>
      <c r="E4">
        <f t="shared" si="1"/>
        <v>0.81463019779218204</v>
      </c>
      <c r="F4" t="s">
        <v>184</v>
      </c>
      <c r="G4">
        <f>G3/G2</f>
        <v>15.92693661971831</v>
      </c>
      <c r="H4">
        <f t="shared" si="2"/>
        <v>15.92693661971831</v>
      </c>
      <c r="I4">
        <f t="shared" si="3"/>
        <v>18.438725983671283</v>
      </c>
      <c r="J4">
        <f t="shared" si="4"/>
        <v>13.415147255765335</v>
      </c>
      <c r="K4">
        <v>53</v>
      </c>
      <c r="L4">
        <v>21</v>
      </c>
      <c r="M4">
        <v>326</v>
      </c>
      <c r="N4">
        <f t="shared" si="5"/>
        <v>15.523809523809524</v>
      </c>
      <c r="O4">
        <f t="shared" si="6"/>
        <v>-0.46289822066006675</v>
      </c>
      <c r="Q4" t="s">
        <v>194</v>
      </c>
      <c r="R4" t="s">
        <v>197</v>
      </c>
      <c r="S4" t="s">
        <v>200</v>
      </c>
      <c r="T4" t="s">
        <v>27</v>
      </c>
    </row>
    <row r="5" spans="1:20" x14ac:dyDescent="0.25">
      <c r="A5">
        <v>4</v>
      </c>
      <c r="B5">
        <v>25</v>
      </c>
      <c r="C5">
        <v>419</v>
      </c>
      <c r="D5">
        <f t="shared" si="0"/>
        <v>16.760000000000002</v>
      </c>
      <c r="E5">
        <f t="shared" si="1"/>
        <v>0.79817132546135261</v>
      </c>
      <c r="F5" t="s">
        <v>186</v>
      </c>
      <c r="G5">
        <f>G2/50</f>
        <v>22.72</v>
      </c>
      <c r="H5">
        <f t="shared" si="2"/>
        <v>15.92693661971831</v>
      </c>
      <c r="I5">
        <f t="shared" si="3"/>
        <v>18.438725983671283</v>
      </c>
      <c r="J5">
        <f t="shared" si="4"/>
        <v>13.415147255765335</v>
      </c>
      <c r="K5">
        <v>54</v>
      </c>
      <c r="L5">
        <v>25</v>
      </c>
      <c r="M5">
        <v>406</v>
      </c>
      <c r="N5">
        <f t="shared" si="5"/>
        <v>16.239999999999998</v>
      </c>
      <c r="O5">
        <f t="shared" si="6"/>
        <v>0.39222579200115221</v>
      </c>
      <c r="P5" t="s">
        <v>196</v>
      </c>
      <c r="Q5">
        <f>_xlfn.T.DIST((G9-22)/G6,49,1)</f>
        <v>4.3561628054571122E-14</v>
      </c>
      <c r="R5">
        <f>_xlfn.T.DIST((G8-22)/G6,49,1)</f>
        <v>4.719356040014768E-5</v>
      </c>
      <c r="S5">
        <f>R5-Q5</f>
        <v>4.719356035658605E-5</v>
      </c>
      <c r="T5">
        <f>1/(1-S5)</f>
        <v>1.0000471957876937</v>
      </c>
    </row>
    <row r="6" spans="1:20" x14ac:dyDescent="0.25">
      <c r="A6">
        <v>5</v>
      </c>
      <c r="B6">
        <v>25</v>
      </c>
      <c r="C6">
        <v>424</v>
      </c>
      <c r="D6">
        <f t="shared" si="0"/>
        <v>16.96</v>
      </c>
      <c r="E6">
        <f t="shared" si="1"/>
        <v>0.79817132546135261</v>
      </c>
      <c r="F6" t="s">
        <v>187</v>
      </c>
      <c r="G6">
        <f>(G4/G5)^0.5</f>
        <v>0.83726312131765812</v>
      </c>
      <c r="H6">
        <f t="shared" si="2"/>
        <v>15.92693661971831</v>
      </c>
      <c r="I6">
        <f t="shared" si="3"/>
        <v>18.438725983671283</v>
      </c>
      <c r="J6">
        <f t="shared" si="4"/>
        <v>13.415147255765335</v>
      </c>
      <c r="K6">
        <v>55</v>
      </c>
      <c r="L6">
        <v>24</v>
      </c>
      <c r="M6">
        <v>383</v>
      </c>
      <c r="N6">
        <f t="shared" si="5"/>
        <v>15.958333333333334</v>
      </c>
      <c r="O6">
        <f t="shared" si="6"/>
        <v>3.8541062803853318E-2</v>
      </c>
    </row>
    <row r="7" spans="1:20" x14ac:dyDescent="0.25">
      <c r="A7">
        <v>6</v>
      </c>
      <c r="B7">
        <v>20</v>
      </c>
      <c r="C7">
        <v>340</v>
      </c>
      <c r="D7">
        <f t="shared" si="0"/>
        <v>17</v>
      </c>
      <c r="E7">
        <f t="shared" si="1"/>
        <v>0.89238267071134647</v>
      </c>
      <c r="F7" t="s">
        <v>12</v>
      </c>
      <c r="G7">
        <f>G4</f>
        <v>15.92693661971831</v>
      </c>
      <c r="H7">
        <f t="shared" si="2"/>
        <v>15.92693661971831</v>
      </c>
      <c r="I7">
        <f t="shared" si="3"/>
        <v>18.438725983671283</v>
      </c>
      <c r="J7">
        <f t="shared" si="4"/>
        <v>13.415147255765335</v>
      </c>
      <c r="K7">
        <v>56</v>
      </c>
      <c r="L7">
        <v>22</v>
      </c>
      <c r="M7">
        <v>335</v>
      </c>
      <c r="N7">
        <f t="shared" si="5"/>
        <v>15.227272727272727</v>
      </c>
      <c r="O7">
        <f t="shared" si="6"/>
        <v>-0.82230830475131367</v>
      </c>
    </row>
    <row r="8" spans="1:20" x14ac:dyDescent="0.25">
      <c r="A8">
        <v>7</v>
      </c>
      <c r="B8">
        <v>19</v>
      </c>
      <c r="C8">
        <v>315</v>
      </c>
      <c r="D8">
        <f t="shared" si="0"/>
        <v>16.578947368421051</v>
      </c>
      <c r="E8">
        <f t="shared" si="1"/>
        <v>0.91556530192577601</v>
      </c>
      <c r="F8" t="s">
        <v>188</v>
      </c>
      <c r="G8">
        <f>G7+3*G6</f>
        <v>18.438725983671283</v>
      </c>
      <c r="H8">
        <f t="shared" si="2"/>
        <v>15.92693661971831</v>
      </c>
      <c r="I8">
        <f t="shared" si="3"/>
        <v>18.438725983671283</v>
      </c>
      <c r="J8">
        <f t="shared" si="4"/>
        <v>13.415147255765335</v>
      </c>
      <c r="K8">
        <v>57</v>
      </c>
      <c r="L8">
        <v>25</v>
      </c>
      <c r="M8">
        <v>422</v>
      </c>
      <c r="N8">
        <f t="shared" si="5"/>
        <v>16.88</v>
      </c>
      <c r="O8">
        <f t="shared" si="6"/>
        <v>1.1940586561798707</v>
      </c>
    </row>
    <row r="9" spans="1:20" x14ac:dyDescent="0.25">
      <c r="A9">
        <v>8</v>
      </c>
      <c r="B9">
        <v>25</v>
      </c>
      <c r="C9">
        <v>413</v>
      </c>
      <c r="D9">
        <f t="shared" si="0"/>
        <v>16.52</v>
      </c>
      <c r="E9">
        <f t="shared" si="1"/>
        <v>0.79817132546135261</v>
      </c>
      <c r="F9" t="s">
        <v>189</v>
      </c>
      <c r="G9">
        <f>G4-3*G6</f>
        <v>13.415147255765335</v>
      </c>
      <c r="H9">
        <f t="shared" si="2"/>
        <v>15.92693661971831</v>
      </c>
      <c r="I9">
        <f t="shared" si="3"/>
        <v>18.438725983671283</v>
      </c>
      <c r="J9">
        <f t="shared" si="4"/>
        <v>13.415147255765335</v>
      </c>
      <c r="K9">
        <v>58</v>
      </c>
      <c r="L9">
        <v>25</v>
      </c>
      <c r="M9">
        <v>385</v>
      </c>
      <c r="N9">
        <f t="shared" si="5"/>
        <v>15.4</v>
      </c>
      <c r="O9">
        <f t="shared" si="6"/>
        <v>-0.66017984223341264</v>
      </c>
    </row>
    <row r="10" spans="1:20" x14ac:dyDescent="0.25">
      <c r="A10">
        <v>9</v>
      </c>
      <c r="B10">
        <v>25</v>
      </c>
      <c r="C10">
        <v>421</v>
      </c>
      <c r="D10">
        <f t="shared" si="0"/>
        <v>16.84</v>
      </c>
      <c r="E10">
        <f t="shared" si="1"/>
        <v>0.79817132546135261</v>
      </c>
      <c r="H10">
        <f t="shared" si="2"/>
        <v>15.92693661971831</v>
      </c>
      <c r="I10">
        <f t="shared" si="3"/>
        <v>18.438725983671283</v>
      </c>
      <c r="J10">
        <f t="shared" si="4"/>
        <v>13.415147255765335</v>
      </c>
      <c r="K10">
        <v>59</v>
      </c>
      <c r="L10">
        <v>22</v>
      </c>
      <c r="M10">
        <v>342</v>
      </c>
      <c r="N10">
        <f t="shared" si="5"/>
        <v>15.545454545454545</v>
      </c>
      <c r="O10">
        <f t="shared" si="6"/>
        <v>-0.4483522462254963</v>
      </c>
    </row>
    <row r="11" spans="1:20" x14ac:dyDescent="0.25">
      <c r="A11">
        <v>10</v>
      </c>
      <c r="B11">
        <v>25</v>
      </c>
      <c r="C11">
        <v>397</v>
      </c>
      <c r="D11">
        <f t="shared" si="0"/>
        <v>15.88</v>
      </c>
      <c r="E11">
        <f t="shared" si="1"/>
        <v>0.79817132546135261</v>
      </c>
      <c r="H11">
        <f t="shared" si="2"/>
        <v>15.92693661971831</v>
      </c>
      <c r="I11">
        <f t="shared" si="3"/>
        <v>18.438725983671283</v>
      </c>
      <c r="J11">
        <f t="shared" si="4"/>
        <v>13.415147255765335</v>
      </c>
      <c r="K11">
        <v>60</v>
      </c>
      <c r="L11">
        <v>19</v>
      </c>
      <c r="M11">
        <v>314</v>
      </c>
      <c r="N11">
        <f t="shared" si="5"/>
        <v>16.526315789473685</v>
      </c>
      <c r="O11">
        <f t="shared" si="6"/>
        <v>0.65465474553770941</v>
      </c>
    </row>
    <row r="12" spans="1:20" x14ac:dyDescent="0.25">
      <c r="A12">
        <v>11</v>
      </c>
      <c r="B12">
        <v>22</v>
      </c>
      <c r="C12">
        <v>365</v>
      </c>
      <c r="D12">
        <f t="shared" si="0"/>
        <v>16.59090909090909</v>
      </c>
      <c r="E12">
        <f t="shared" si="1"/>
        <v>0.85085349181433723</v>
      </c>
      <c r="H12">
        <f t="shared" si="2"/>
        <v>15.92693661971831</v>
      </c>
      <c r="I12">
        <f t="shared" si="3"/>
        <v>18.438725983671283</v>
      </c>
      <c r="J12">
        <f t="shared" si="4"/>
        <v>13.415147255765335</v>
      </c>
      <c r="K12">
        <v>61</v>
      </c>
      <c r="L12">
        <v>21</v>
      </c>
      <c r="M12">
        <v>299</v>
      </c>
      <c r="N12">
        <f t="shared" si="5"/>
        <v>14.238095238095237</v>
      </c>
      <c r="O12">
        <f t="shared" si="6"/>
        <v>-1.9392436739288166</v>
      </c>
    </row>
    <row r="13" spans="1:20" x14ac:dyDescent="0.25">
      <c r="A13">
        <v>12</v>
      </c>
      <c r="B13">
        <v>20</v>
      </c>
      <c r="C13">
        <v>306</v>
      </c>
      <c r="D13">
        <f t="shared" si="0"/>
        <v>15.3</v>
      </c>
      <c r="E13">
        <f t="shared" si="1"/>
        <v>0.89238267071134647</v>
      </c>
      <c r="H13">
        <f t="shared" si="2"/>
        <v>15.92693661971831</v>
      </c>
      <c r="I13">
        <f t="shared" si="3"/>
        <v>18.438725983671283</v>
      </c>
      <c r="J13">
        <f t="shared" si="4"/>
        <v>13.415147255765335</v>
      </c>
      <c r="K13">
        <v>62</v>
      </c>
      <c r="L13">
        <v>23</v>
      </c>
      <c r="M13">
        <v>385</v>
      </c>
      <c r="N13">
        <f t="shared" si="5"/>
        <v>16.739130434782609</v>
      </c>
      <c r="O13">
        <f t="shared" si="6"/>
        <v>0.97601719757936622</v>
      </c>
    </row>
    <row r="14" spans="1:20" x14ac:dyDescent="0.25">
      <c r="A14">
        <v>13</v>
      </c>
      <c r="B14">
        <v>20</v>
      </c>
      <c r="C14">
        <v>300</v>
      </c>
      <c r="D14">
        <f t="shared" si="0"/>
        <v>15</v>
      </c>
      <c r="E14">
        <f t="shared" si="1"/>
        <v>0.89238267071134647</v>
      </c>
      <c r="H14">
        <f t="shared" si="2"/>
        <v>15.92693661971831</v>
      </c>
      <c r="I14">
        <f t="shared" si="3"/>
        <v>18.438725983671283</v>
      </c>
      <c r="J14">
        <f t="shared" si="4"/>
        <v>13.415147255765335</v>
      </c>
      <c r="K14">
        <v>63</v>
      </c>
      <c r="L14">
        <v>21</v>
      </c>
      <c r="M14">
        <v>334</v>
      </c>
      <c r="N14">
        <f t="shared" si="5"/>
        <v>15.904761904761905</v>
      </c>
      <c r="O14">
        <f t="shared" si="6"/>
        <v>-2.5462530802659127E-2</v>
      </c>
    </row>
    <row r="15" spans="1:20" x14ac:dyDescent="0.25">
      <c r="A15">
        <v>14</v>
      </c>
      <c r="B15">
        <v>20</v>
      </c>
      <c r="C15">
        <v>329</v>
      </c>
      <c r="D15">
        <f t="shared" si="0"/>
        <v>16.45</v>
      </c>
      <c r="E15">
        <f t="shared" si="1"/>
        <v>0.89238267071134647</v>
      </c>
      <c r="H15">
        <f t="shared" si="2"/>
        <v>15.92693661971831</v>
      </c>
      <c r="I15">
        <f t="shared" si="3"/>
        <v>18.438725983671283</v>
      </c>
      <c r="J15">
        <f t="shared" si="4"/>
        <v>13.415147255765335</v>
      </c>
      <c r="K15">
        <v>64</v>
      </c>
      <c r="L15">
        <v>20</v>
      </c>
      <c r="M15">
        <v>293</v>
      </c>
      <c r="N15">
        <f t="shared" si="5"/>
        <v>14.65</v>
      </c>
      <c r="O15">
        <f t="shared" si="6"/>
        <v>-1.4309294225765534</v>
      </c>
    </row>
    <row r="16" spans="1:20" x14ac:dyDescent="0.25">
      <c r="A16">
        <v>15</v>
      </c>
      <c r="B16">
        <v>24</v>
      </c>
      <c r="C16">
        <v>367</v>
      </c>
      <c r="D16">
        <f t="shared" si="0"/>
        <v>15.291666666666666</v>
      </c>
      <c r="E16">
        <f t="shared" si="1"/>
        <v>0.81463019779218204</v>
      </c>
      <c r="H16">
        <f t="shared" si="2"/>
        <v>15.92693661971831</v>
      </c>
      <c r="I16">
        <f t="shared" si="3"/>
        <v>18.438725983671283</v>
      </c>
      <c r="J16">
        <f t="shared" si="4"/>
        <v>13.415147255765335</v>
      </c>
      <c r="K16">
        <v>65</v>
      </c>
      <c r="L16">
        <v>25</v>
      </c>
      <c r="M16">
        <v>384</v>
      </c>
      <c r="N16">
        <f t="shared" si="5"/>
        <v>15.36</v>
      </c>
      <c r="O16">
        <f t="shared" si="6"/>
        <v>-0.71029439624458368</v>
      </c>
    </row>
    <row r="17" spans="1:15" x14ac:dyDescent="0.25">
      <c r="A17">
        <v>16</v>
      </c>
      <c r="B17">
        <v>25</v>
      </c>
      <c r="C17">
        <v>393</v>
      </c>
      <c r="D17">
        <f t="shared" si="0"/>
        <v>15.72</v>
      </c>
      <c r="E17">
        <f t="shared" si="1"/>
        <v>0.79817132546135261</v>
      </c>
      <c r="H17">
        <f t="shared" si="2"/>
        <v>15.92693661971831</v>
      </c>
      <c r="I17">
        <f t="shared" si="3"/>
        <v>18.438725983671283</v>
      </c>
      <c r="J17">
        <f t="shared" si="4"/>
        <v>13.415147255765335</v>
      </c>
      <c r="K17">
        <v>66</v>
      </c>
      <c r="L17">
        <v>19</v>
      </c>
      <c r="M17">
        <v>296</v>
      </c>
      <c r="N17">
        <f t="shared" si="5"/>
        <v>15.578947368421053</v>
      </c>
      <c r="O17">
        <f t="shared" si="6"/>
        <v>-0.38008130120845057</v>
      </c>
    </row>
    <row r="18" spans="1:15" x14ac:dyDescent="0.25">
      <c r="A18">
        <v>17</v>
      </c>
      <c r="B18">
        <v>21</v>
      </c>
      <c r="C18">
        <v>305</v>
      </c>
      <c r="D18">
        <f t="shared" si="0"/>
        <v>14.523809523809524</v>
      </c>
      <c r="E18">
        <f t="shared" si="1"/>
        <v>0.87087631344520999</v>
      </c>
      <c r="H18">
        <f t="shared" si="2"/>
        <v>15.92693661971831</v>
      </c>
      <c r="I18">
        <f t="shared" si="3"/>
        <v>18.438725983671283</v>
      </c>
      <c r="J18">
        <f t="shared" si="4"/>
        <v>13.415147255765335</v>
      </c>
      <c r="K18">
        <v>67</v>
      </c>
      <c r="L18">
        <v>25</v>
      </c>
      <c r="M18">
        <v>390</v>
      </c>
      <c r="N18">
        <f t="shared" si="5"/>
        <v>15.6</v>
      </c>
      <c r="O18">
        <f t="shared" si="6"/>
        <v>-0.4096070721775642</v>
      </c>
    </row>
    <row r="19" spans="1:15" x14ac:dyDescent="0.25">
      <c r="A19">
        <v>18</v>
      </c>
      <c r="B19">
        <v>25</v>
      </c>
      <c r="C19">
        <v>407</v>
      </c>
      <c r="D19">
        <f t="shared" si="0"/>
        <v>16.28</v>
      </c>
      <c r="E19">
        <f t="shared" si="1"/>
        <v>0.79817132546135261</v>
      </c>
      <c r="H19">
        <f t="shared" si="2"/>
        <v>15.92693661971831</v>
      </c>
      <c r="I19">
        <f t="shared" si="3"/>
        <v>18.438725983671283</v>
      </c>
      <c r="J19">
        <f t="shared" si="4"/>
        <v>13.415147255765335</v>
      </c>
      <c r="K19">
        <v>68</v>
      </c>
      <c r="L19">
        <v>21</v>
      </c>
      <c r="M19">
        <v>350</v>
      </c>
      <c r="N19">
        <f t="shared" si="5"/>
        <v>16.666666666666668</v>
      </c>
      <c r="O19">
        <f t="shared" si="6"/>
        <v>0.84940884891215607</v>
      </c>
    </row>
    <row r="20" spans="1:15" x14ac:dyDescent="0.25">
      <c r="A20">
        <v>19</v>
      </c>
      <c r="B20">
        <v>24</v>
      </c>
      <c r="C20">
        <v>368</v>
      </c>
      <c r="D20">
        <f t="shared" si="0"/>
        <v>15.333333333333334</v>
      </c>
      <c r="E20">
        <f t="shared" si="1"/>
        <v>0.81463019779218204</v>
      </c>
      <c r="H20">
        <f t="shared" si="2"/>
        <v>15.92693661971831</v>
      </c>
      <c r="I20">
        <f t="shared" si="3"/>
        <v>18.438725983671283</v>
      </c>
      <c r="J20">
        <f t="shared" si="4"/>
        <v>13.415147255765335</v>
      </c>
      <c r="K20">
        <v>69</v>
      </c>
      <c r="L20">
        <v>23</v>
      </c>
      <c r="M20">
        <v>364</v>
      </c>
      <c r="N20">
        <f t="shared" si="5"/>
        <v>15.826086956521738</v>
      </c>
      <c r="O20">
        <f t="shared" si="6"/>
        <v>-0.12119152328456016</v>
      </c>
    </row>
    <row r="21" spans="1:15" x14ac:dyDescent="0.25">
      <c r="A21">
        <v>20</v>
      </c>
      <c r="B21">
        <v>25</v>
      </c>
      <c r="C21">
        <v>402</v>
      </c>
      <c r="D21">
        <f t="shared" si="0"/>
        <v>16.079999999999998</v>
      </c>
      <c r="E21">
        <f t="shared" si="1"/>
        <v>0.79817132546135261</v>
      </c>
      <c r="H21">
        <f t="shared" si="2"/>
        <v>15.92693661971831</v>
      </c>
      <c r="I21">
        <f t="shared" si="3"/>
        <v>18.438725983671283</v>
      </c>
      <c r="J21">
        <f t="shared" si="4"/>
        <v>13.415147255765335</v>
      </c>
      <c r="K21">
        <v>70</v>
      </c>
      <c r="L21">
        <v>22</v>
      </c>
      <c r="M21">
        <v>354</v>
      </c>
      <c r="N21">
        <f t="shared" si="5"/>
        <v>16.09090909090909</v>
      </c>
      <c r="O21">
        <f t="shared" si="6"/>
        <v>0.19271528267590399</v>
      </c>
    </row>
    <row r="22" spans="1:15" x14ac:dyDescent="0.25">
      <c r="A22">
        <v>21</v>
      </c>
      <c r="B22">
        <v>19</v>
      </c>
      <c r="C22">
        <v>297</v>
      </c>
      <c r="D22">
        <f t="shared" si="0"/>
        <v>15.631578947368421</v>
      </c>
      <c r="E22">
        <f t="shared" si="1"/>
        <v>0.91556530192577601</v>
      </c>
      <c r="H22">
        <f t="shared" si="2"/>
        <v>15.92693661971831</v>
      </c>
      <c r="I22">
        <f t="shared" si="3"/>
        <v>18.438725983671283</v>
      </c>
      <c r="J22">
        <f t="shared" si="4"/>
        <v>13.415147255765335</v>
      </c>
      <c r="K22">
        <v>71</v>
      </c>
      <c r="L22">
        <v>22</v>
      </c>
      <c r="M22">
        <v>322</v>
      </c>
      <c r="N22">
        <f t="shared" si="5"/>
        <v>14.636363636363637</v>
      </c>
      <c r="O22">
        <f t="shared" si="6"/>
        <v>-1.5167981277278302</v>
      </c>
    </row>
    <row r="23" spans="1:15" x14ac:dyDescent="0.25">
      <c r="A23">
        <v>22</v>
      </c>
      <c r="B23">
        <v>25</v>
      </c>
      <c r="C23">
        <v>392</v>
      </c>
      <c r="D23">
        <f t="shared" si="0"/>
        <v>15.68</v>
      </c>
      <c r="E23">
        <f t="shared" si="1"/>
        <v>0.79817132546135261</v>
      </c>
      <c r="H23">
        <f t="shared" si="2"/>
        <v>15.92693661971831</v>
      </c>
      <c r="I23">
        <f t="shared" si="3"/>
        <v>18.438725983671283</v>
      </c>
      <c r="J23">
        <f t="shared" si="4"/>
        <v>13.415147255765335</v>
      </c>
      <c r="K23">
        <v>72</v>
      </c>
      <c r="L23">
        <v>20</v>
      </c>
      <c r="M23">
        <v>342</v>
      </c>
      <c r="N23">
        <f t="shared" si="5"/>
        <v>17.100000000000001</v>
      </c>
      <c r="O23">
        <f t="shared" si="6"/>
        <v>1.3145295384844324</v>
      </c>
    </row>
    <row r="24" spans="1:15" x14ac:dyDescent="0.25">
      <c r="A24">
        <v>23</v>
      </c>
      <c r="B24">
        <v>25</v>
      </c>
      <c r="C24">
        <v>391</v>
      </c>
      <c r="D24">
        <f t="shared" si="0"/>
        <v>15.64</v>
      </c>
      <c r="E24">
        <f t="shared" si="1"/>
        <v>0.79817132546135261</v>
      </c>
      <c r="H24">
        <f t="shared" si="2"/>
        <v>15.92693661971831</v>
      </c>
      <c r="I24">
        <f t="shared" si="3"/>
        <v>18.438725983671283</v>
      </c>
      <c r="J24">
        <f t="shared" si="4"/>
        <v>13.415147255765335</v>
      </c>
      <c r="K24">
        <v>73</v>
      </c>
      <c r="L24">
        <v>24</v>
      </c>
      <c r="M24">
        <v>407</v>
      </c>
      <c r="N24">
        <f t="shared" si="5"/>
        <v>16.958333333333332</v>
      </c>
      <c r="O24">
        <f t="shared" si="6"/>
        <v>1.2660919229489929</v>
      </c>
    </row>
    <row r="25" spans="1:15" x14ac:dyDescent="0.25">
      <c r="A25">
        <v>24</v>
      </c>
      <c r="B25">
        <v>25</v>
      </c>
      <c r="C25">
        <v>392</v>
      </c>
      <c r="D25">
        <f t="shared" si="0"/>
        <v>15.68</v>
      </c>
      <c r="E25">
        <f t="shared" si="1"/>
        <v>0.79817132546135261</v>
      </c>
      <c r="H25">
        <f t="shared" si="2"/>
        <v>15.92693661971831</v>
      </c>
      <c r="I25">
        <f t="shared" si="3"/>
        <v>18.438725983671283</v>
      </c>
      <c r="J25">
        <f t="shared" si="4"/>
        <v>13.415147255765335</v>
      </c>
      <c r="K25">
        <v>74</v>
      </c>
      <c r="L25">
        <v>22</v>
      </c>
      <c r="M25">
        <v>341</v>
      </c>
      <c r="N25">
        <f t="shared" si="5"/>
        <v>15.5</v>
      </c>
      <c r="O25">
        <f t="shared" si="6"/>
        <v>-0.50177454030061241</v>
      </c>
    </row>
    <row r="26" spans="1:15" x14ac:dyDescent="0.25">
      <c r="A26">
        <v>25</v>
      </c>
      <c r="B26">
        <v>23</v>
      </c>
      <c r="C26">
        <v>327</v>
      </c>
      <c r="D26">
        <f t="shared" si="0"/>
        <v>14.217391304347826</v>
      </c>
      <c r="E26">
        <f t="shared" si="1"/>
        <v>0.83215113122866324</v>
      </c>
      <c r="H26">
        <f t="shared" si="2"/>
        <v>15.92693661971831</v>
      </c>
      <c r="I26">
        <f t="shared" si="3"/>
        <v>18.438725983671283</v>
      </c>
      <c r="J26">
        <f t="shared" si="4"/>
        <v>13.415147255765335</v>
      </c>
      <c r="K26">
        <v>75</v>
      </c>
      <c r="L26">
        <v>21</v>
      </c>
      <c r="M26">
        <v>328</v>
      </c>
      <c r="N26">
        <f t="shared" si="5"/>
        <v>15.619047619047619</v>
      </c>
      <c r="O26">
        <f t="shared" si="6"/>
        <v>-0.35353929819571533</v>
      </c>
    </row>
    <row r="27" spans="1:15" x14ac:dyDescent="0.25">
      <c r="A27">
        <v>26</v>
      </c>
      <c r="B27">
        <v>21</v>
      </c>
      <c r="C27">
        <v>315</v>
      </c>
      <c r="D27">
        <f t="shared" si="0"/>
        <v>15</v>
      </c>
      <c r="E27">
        <f t="shared" si="1"/>
        <v>0.87087631344520999</v>
      </c>
      <c r="H27">
        <f t="shared" si="2"/>
        <v>15.92693661971831</v>
      </c>
      <c r="I27">
        <f t="shared" si="3"/>
        <v>18.438725983671283</v>
      </c>
      <c r="J27">
        <f t="shared" si="4"/>
        <v>13.415147255765335</v>
      </c>
      <c r="K27">
        <v>76</v>
      </c>
      <c r="L27">
        <v>23</v>
      </c>
      <c r="M27">
        <v>493</v>
      </c>
      <c r="N27">
        <f t="shared" si="5"/>
        <v>21.434782608695652</v>
      </c>
      <c r="O27">
        <f t="shared" si="6"/>
        <v>6.6188049048795499</v>
      </c>
    </row>
    <row r="28" spans="1:15" x14ac:dyDescent="0.25">
      <c r="A28">
        <v>27</v>
      </c>
      <c r="B28">
        <v>23</v>
      </c>
      <c r="C28">
        <v>397</v>
      </c>
      <c r="D28">
        <f t="shared" si="0"/>
        <v>17.260869565217391</v>
      </c>
      <c r="E28">
        <f t="shared" si="1"/>
        <v>0.83215113122866324</v>
      </c>
      <c r="H28">
        <f t="shared" si="2"/>
        <v>15.92693661971831</v>
      </c>
      <c r="I28">
        <f t="shared" si="3"/>
        <v>18.438725983671283</v>
      </c>
      <c r="J28">
        <f t="shared" si="4"/>
        <v>13.415147255765335</v>
      </c>
      <c r="K28">
        <v>77</v>
      </c>
      <c r="L28">
        <v>25</v>
      </c>
      <c r="M28">
        <v>504</v>
      </c>
      <c r="N28">
        <f t="shared" si="5"/>
        <v>20.16</v>
      </c>
      <c r="O28">
        <f t="shared" si="6"/>
        <v>5.3034520850958016</v>
      </c>
    </row>
    <row r="29" spans="1:15" x14ac:dyDescent="0.25">
      <c r="A29">
        <v>28</v>
      </c>
      <c r="B29">
        <v>24</v>
      </c>
      <c r="C29">
        <v>412</v>
      </c>
      <c r="D29">
        <f t="shared" si="0"/>
        <v>17.166666666666668</v>
      </c>
      <c r="E29">
        <f t="shared" si="1"/>
        <v>0.81463019779218204</v>
      </c>
      <c r="H29">
        <f t="shared" si="2"/>
        <v>15.92693661971831</v>
      </c>
      <c r="I29">
        <f t="shared" si="3"/>
        <v>18.438725983671283</v>
      </c>
      <c r="J29">
        <f t="shared" si="4"/>
        <v>13.415147255765335</v>
      </c>
      <c r="K29">
        <v>78</v>
      </c>
      <c r="L29">
        <v>22</v>
      </c>
      <c r="M29">
        <v>499</v>
      </c>
      <c r="N29">
        <f t="shared" si="5"/>
        <v>22.681818181818183</v>
      </c>
      <c r="O29">
        <f t="shared" si="6"/>
        <v>7.9389479235678335</v>
      </c>
    </row>
    <row r="30" spans="1:15" x14ac:dyDescent="0.25">
      <c r="A30">
        <v>29</v>
      </c>
      <c r="B30">
        <v>19</v>
      </c>
      <c r="C30">
        <v>298</v>
      </c>
      <c r="D30">
        <f t="shared" si="0"/>
        <v>15.684210526315789</v>
      </c>
      <c r="E30">
        <f t="shared" si="1"/>
        <v>0.91556530192577601</v>
      </c>
      <c r="H30">
        <f t="shared" si="2"/>
        <v>15.92693661971831</v>
      </c>
      <c r="I30">
        <f t="shared" si="3"/>
        <v>18.438725983671283</v>
      </c>
      <c r="J30">
        <f t="shared" si="4"/>
        <v>13.415147255765335</v>
      </c>
      <c r="K30">
        <v>79</v>
      </c>
      <c r="L30">
        <v>25</v>
      </c>
      <c r="M30">
        <v>551</v>
      </c>
      <c r="N30">
        <f t="shared" si="5"/>
        <v>22.04</v>
      </c>
      <c r="O30">
        <f t="shared" si="6"/>
        <v>7.6588361236207838</v>
      </c>
    </row>
    <row r="31" spans="1:15" x14ac:dyDescent="0.25">
      <c r="A31">
        <v>30</v>
      </c>
      <c r="B31">
        <v>19</v>
      </c>
      <c r="C31">
        <v>308</v>
      </c>
      <c r="D31">
        <f t="shared" si="0"/>
        <v>16.210526315789473</v>
      </c>
      <c r="E31">
        <f t="shared" si="1"/>
        <v>0.91556530192577601</v>
      </c>
      <c r="H31">
        <f t="shared" si="2"/>
        <v>15.92693661971831</v>
      </c>
      <c r="I31">
        <f t="shared" si="3"/>
        <v>18.438725983671283</v>
      </c>
      <c r="J31">
        <f t="shared" si="4"/>
        <v>13.415147255765335</v>
      </c>
      <c r="K31">
        <v>80</v>
      </c>
      <c r="L31">
        <v>23</v>
      </c>
      <c r="M31">
        <v>525</v>
      </c>
      <c r="N31">
        <f t="shared" si="5"/>
        <v>22.826086956521738</v>
      </c>
      <c r="O31">
        <f t="shared" si="6"/>
        <v>8.2907420033388632</v>
      </c>
    </row>
    <row r="32" spans="1:15" x14ac:dyDescent="0.25">
      <c r="A32">
        <v>31</v>
      </c>
      <c r="B32">
        <v>24</v>
      </c>
      <c r="C32">
        <v>404</v>
      </c>
      <c r="D32">
        <f t="shared" si="0"/>
        <v>16.833333333333332</v>
      </c>
      <c r="E32">
        <f t="shared" si="1"/>
        <v>0.81463019779218204</v>
      </c>
      <c r="H32">
        <f t="shared" si="2"/>
        <v>15.92693661971831</v>
      </c>
      <c r="I32">
        <f t="shared" si="3"/>
        <v>18.438725983671283</v>
      </c>
      <c r="J32">
        <f t="shared" si="4"/>
        <v>13.415147255765335</v>
      </c>
      <c r="K32">
        <v>81</v>
      </c>
      <c r="L32">
        <v>25</v>
      </c>
      <c r="M32">
        <v>567</v>
      </c>
      <c r="N32">
        <f t="shared" si="5"/>
        <v>22.68</v>
      </c>
      <c r="O32">
        <f t="shared" si="6"/>
        <v>8.4606689877995027</v>
      </c>
    </row>
    <row r="33" spans="1:15" x14ac:dyDescent="0.25">
      <c r="A33">
        <v>32</v>
      </c>
      <c r="B33">
        <v>20</v>
      </c>
      <c r="C33">
        <v>299</v>
      </c>
      <c r="D33">
        <f t="shared" si="0"/>
        <v>14.95</v>
      </c>
      <c r="E33">
        <f t="shared" si="1"/>
        <v>0.89238267071134647</v>
      </c>
      <c r="H33">
        <f t="shared" si="2"/>
        <v>15.92693661971831</v>
      </c>
      <c r="I33">
        <f t="shared" si="3"/>
        <v>18.438725983671283</v>
      </c>
      <c r="J33">
        <f t="shared" si="4"/>
        <v>13.415147255765335</v>
      </c>
      <c r="K33">
        <v>82</v>
      </c>
      <c r="L33">
        <v>23</v>
      </c>
      <c r="M33">
        <v>493</v>
      </c>
      <c r="N33">
        <f t="shared" si="5"/>
        <v>21.434782608695652</v>
      </c>
      <c r="O33">
        <f t="shared" si="6"/>
        <v>6.6188049048795499</v>
      </c>
    </row>
    <row r="34" spans="1:15" x14ac:dyDescent="0.25">
      <c r="A34">
        <v>33</v>
      </c>
      <c r="B34">
        <v>25</v>
      </c>
      <c r="C34">
        <v>412</v>
      </c>
      <c r="D34">
        <f t="shared" si="0"/>
        <v>16.48</v>
      </c>
      <c r="E34">
        <f t="shared" si="1"/>
        <v>0.79817132546135261</v>
      </c>
      <c r="H34">
        <f t="shared" si="2"/>
        <v>15.92693661971831</v>
      </c>
      <c r="I34">
        <f t="shared" si="3"/>
        <v>18.438725983671283</v>
      </c>
      <c r="J34">
        <f t="shared" si="4"/>
        <v>13.415147255765335</v>
      </c>
      <c r="K34">
        <v>83</v>
      </c>
      <c r="L34">
        <v>25</v>
      </c>
      <c r="M34">
        <v>593</v>
      </c>
      <c r="N34">
        <f t="shared" si="5"/>
        <v>23.72</v>
      </c>
      <c r="O34">
        <f t="shared" si="6"/>
        <v>9.7636473920899185</v>
      </c>
    </row>
    <row r="35" spans="1:15" x14ac:dyDescent="0.25">
      <c r="A35">
        <v>34</v>
      </c>
      <c r="B35">
        <v>22</v>
      </c>
      <c r="C35">
        <v>319</v>
      </c>
      <c r="D35">
        <f t="shared" si="0"/>
        <v>14.5</v>
      </c>
      <c r="E35">
        <f t="shared" si="1"/>
        <v>0.85085349181433723</v>
      </c>
      <c r="H35">
        <f t="shared" si="2"/>
        <v>15.92693661971831</v>
      </c>
      <c r="I35">
        <f t="shared" si="3"/>
        <v>18.438725983671283</v>
      </c>
      <c r="J35">
        <f t="shared" si="4"/>
        <v>13.415147255765335</v>
      </c>
      <c r="K35">
        <v>84</v>
      </c>
      <c r="L35">
        <v>25</v>
      </c>
      <c r="M35">
        <v>586</v>
      </c>
      <c r="N35">
        <f t="shared" si="5"/>
        <v>23.44</v>
      </c>
      <c r="O35">
        <f t="shared" si="6"/>
        <v>9.4128455140117318</v>
      </c>
    </row>
    <row r="36" spans="1:15" x14ac:dyDescent="0.25">
      <c r="A36">
        <v>35</v>
      </c>
      <c r="B36">
        <v>24</v>
      </c>
      <c r="C36">
        <v>375</v>
      </c>
      <c r="D36">
        <f t="shared" si="0"/>
        <v>15.625</v>
      </c>
      <c r="E36">
        <f t="shared" si="1"/>
        <v>0.81463019779218204</v>
      </c>
      <c r="H36">
        <f t="shared" si="2"/>
        <v>15.92693661971831</v>
      </c>
      <c r="I36">
        <f t="shared" si="3"/>
        <v>18.438725983671283</v>
      </c>
      <c r="J36">
        <f t="shared" si="4"/>
        <v>13.415147255765335</v>
      </c>
      <c r="K36">
        <v>85</v>
      </c>
      <c r="L36">
        <v>24</v>
      </c>
      <c r="M36">
        <v>503</v>
      </c>
      <c r="N36">
        <f t="shared" si="5"/>
        <v>20.958333333333332</v>
      </c>
      <c r="O36">
        <f t="shared" si="6"/>
        <v>6.1762953635295599</v>
      </c>
    </row>
    <row r="37" spans="1:15" x14ac:dyDescent="0.25">
      <c r="A37">
        <v>36</v>
      </c>
      <c r="B37">
        <v>24</v>
      </c>
      <c r="C37">
        <v>362</v>
      </c>
      <c r="D37">
        <f t="shared" si="0"/>
        <v>15.083333333333334</v>
      </c>
      <c r="E37">
        <f t="shared" si="1"/>
        <v>0.81463019779218204</v>
      </c>
      <c r="H37">
        <f t="shared" si="2"/>
        <v>15.92693661971831</v>
      </c>
      <c r="I37">
        <f t="shared" si="3"/>
        <v>18.438725983671283</v>
      </c>
      <c r="J37">
        <f t="shared" si="4"/>
        <v>13.415147255765335</v>
      </c>
      <c r="K37">
        <v>86</v>
      </c>
      <c r="L37">
        <v>25</v>
      </c>
      <c r="M37">
        <v>543</v>
      </c>
      <c r="N37">
        <f t="shared" si="5"/>
        <v>21.72</v>
      </c>
      <c r="O37">
        <f t="shared" si="6"/>
        <v>7.2579196915314252</v>
      </c>
    </row>
    <row r="38" spans="1:15" x14ac:dyDescent="0.25">
      <c r="A38">
        <v>37</v>
      </c>
      <c r="B38">
        <v>24</v>
      </c>
      <c r="C38">
        <v>373</v>
      </c>
      <c r="D38">
        <f t="shared" si="0"/>
        <v>15.541666666666666</v>
      </c>
      <c r="E38">
        <f t="shared" si="1"/>
        <v>0.81463019779218204</v>
      </c>
      <c r="H38">
        <f t="shared" si="2"/>
        <v>15.92693661971831</v>
      </c>
      <c r="I38">
        <f t="shared" si="3"/>
        <v>18.438725983671283</v>
      </c>
      <c r="J38">
        <f t="shared" si="4"/>
        <v>13.415147255765335</v>
      </c>
      <c r="K38">
        <v>87</v>
      </c>
      <c r="L38">
        <v>25</v>
      </c>
      <c r="M38">
        <v>536</v>
      </c>
      <c r="N38">
        <f t="shared" si="5"/>
        <v>21.44</v>
      </c>
      <c r="O38">
        <f t="shared" si="6"/>
        <v>6.9071178134532385</v>
      </c>
    </row>
    <row r="39" spans="1:15" x14ac:dyDescent="0.25">
      <c r="A39">
        <v>38</v>
      </c>
      <c r="B39">
        <v>21</v>
      </c>
      <c r="C39">
        <v>340</v>
      </c>
      <c r="D39">
        <f t="shared" si="0"/>
        <v>16.19047619047619</v>
      </c>
      <c r="E39">
        <f t="shared" si="1"/>
        <v>0.87087631344520999</v>
      </c>
      <c r="H39">
        <f t="shared" si="2"/>
        <v>15.92693661971831</v>
      </c>
      <c r="I39">
        <f t="shared" si="3"/>
        <v>18.438725983671283</v>
      </c>
      <c r="J39">
        <f t="shared" si="4"/>
        <v>13.415147255765335</v>
      </c>
      <c r="K39">
        <v>88</v>
      </c>
      <c r="L39">
        <v>23</v>
      </c>
      <c r="M39">
        <v>488</v>
      </c>
      <c r="N39">
        <f t="shared" si="5"/>
        <v>21.217391304347824</v>
      </c>
      <c r="O39">
        <f t="shared" si="6"/>
        <v>6.3575647332452796</v>
      </c>
    </row>
    <row r="40" spans="1:15" x14ac:dyDescent="0.25">
      <c r="A40">
        <v>39</v>
      </c>
      <c r="B40">
        <v>20</v>
      </c>
      <c r="C40">
        <v>322</v>
      </c>
      <c r="D40">
        <f t="shared" si="0"/>
        <v>16.100000000000001</v>
      </c>
      <c r="E40">
        <f t="shared" si="1"/>
        <v>0.89238267071134647</v>
      </c>
      <c r="H40">
        <f t="shared" si="2"/>
        <v>15.92693661971831</v>
      </c>
      <c r="I40">
        <f t="shared" si="3"/>
        <v>18.438725983671283</v>
      </c>
      <c r="J40">
        <f t="shared" si="4"/>
        <v>13.415147255765335</v>
      </c>
      <c r="K40">
        <v>89</v>
      </c>
      <c r="L40">
        <v>21</v>
      </c>
      <c r="M40">
        <v>448</v>
      </c>
      <c r="N40">
        <f t="shared" si="5"/>
        <v>21.333333333333332</v>
      </c>
      <c r="O40">
        <f t="shared" si="6"/>
        <v>6.2079960496653905</v>
      </c>
    </row>
    <row r="41" spans="1:15" x14ac:dyDescent="0.25">
      <c r="A41">
        <v>40</v>
      </c>
      <c r="B41">
        <v>25</v>
      </c>
      <c r="C41">
        <v>410</v>
      </c>
      <c r="D41">
        <f t="shared" si="0"/>
        <v>16.399999999999999</v>
      </c>
      <c r="E41">
        <f t="shared" si="1"/>
        <v>0.79817132546135261</v>
      </c>
      <c r="H41">
        <f t="shared" si="2"/>
        <v>15.92693661971831</v>
      </c>
      <c r="I41">
        <f t="shared" si="3"/>
        <v>18.438725983671283</v>
      </c>
      <c r="J41">
        <f t="shared" si="4"/>
        <v>13.415147255765335</v>
      </c>
      <c r="K41">
        <v>90</v>
      </c>
      <c r="L41">
        <v>23</v>
      </c>
      <c r="M41">
        <v>530</v>
      </c>
      <c r="N41">
        <f t="shared" si="5"/>
        <v>23.043478260869566</v>
      </c>
      <c r="O41">
        <f t="shared" si="6"/>
        <v>8.5519821749731335</v>
      </c>
    </row>
    <row r="42" spans="1:15" x14ac:dyDescent="0.25">
      <c r="A42">
        <v>41</v>
      </c>
      <c r="B42">
        <v>25</v>
      </c>
      <c r="C42">
        <v>412</v>
      </c>
      <c r="D42">
        <f t="shared" si="0"/>
        <v>16.48</v>
      </c>
      <c r="E42">
        <f t="shared" si="1"/>
        <v>0.79817132546135261</v>
      </c>
      <c r="H42">
        <f t="shared" si="2"/>
        <v>15.92693661971831</v>
      </c>
      <c r="I42">
        <f t="shared" si="3"/>
        <v>18.438725983671283</v>
      </c>
      <c r="J42">
        <f t="shared" si="4"/>
        <v>13.415147255765335</v>
      </c>
      <c r="K42">
        <v>91</v>
      </c>
      <c r="L42">
        <v>20</v>
      </c>
      <c r="M42">
        <v>477</v>
      </c>
      <c r="N42">
        <f t="shared" si="5"/>
        <v>23.85</v>
      </c>
      <c r="O42">
        <f t="shared" si="6"/>
        <v>8.8785491250810225</v>
      </c>
    </row>
    <row r="43" spans="1:15" x14ac:dyDescent="0.25">
      <c r="A43">
        <v>42</v>
      </c>
      <c r="B43">
        <v>21</v>
      </c>
      <c r="C43">
        <v>341</v>
      </c>
      <c r="D43">
        <f t="shared" si="0"/>
        <v>16.238095238095237</v>
      </c>
      <c r="E43">
        <f t="shared" si="1"/>
        <v>0.87087631344520999</v>
      </c>
      <c r="H43">
        <f t="shared" si="2"/>
        <v>15.92693661971831</v>
      </c>
      <c r="I43">
        <f t="shared" si="3"/>
        <v>18.438725983671283</v>
      </c>
      <c r="J43">
        <f t="shared" si="4"/>
        <v>13.415147255765335</v>
      </c>
      <c r="K43">
        <v>92</v>
      </c>
      <c r="L43">
        <v>24</v>
      </c>
      <c r="M43">
        <v>507</v>
      </c>
      <c r="N43">
        <f t="shared" si="5"/>
        <v>21.125</v>
      </c>
      <c r="O43">
        <f t="shared" si="6"/>
        <v>6.3808871735537513</v>
      </c>
    </row>
    <row r="44" spans="1:15" x14ac:dyDescent="0.25">
      <c r="A44">
        <v>43</v>
      </c>
      <c r="B44">
        <v>21</v>
      </c>
      <c r="C44">
        <v>343</v>
      </c>
      <c r="D44">
        <f t="shared" si="0"/>
        <v>16.333333333333332</v>
      </c>
      <c r="E44">
        <f t="shared" si="1"/>
        <v>0.87087631344520999</v>
      </c>
      <c r="H44">
        <f t="shared" si="2"/>
        <v>15.92693661971831</v>
      </c>
      <c r="I44">
        <f t="shared" si="3"/>
        <v>18.438725983671283</v>
      </c>
      <c r="J44">
        <f t="shared" si="4"/>
        <v>13.415147255765335</v>
      </c>
      <c r="K44">
        <v>93</v>
      </c>
      <c r="L44">
        <v>24</v>
      </c>
      <c r="M44">
        <v>503</v>
      </c>
      <c r="N44">
        <f t="shared" si="5"/>
        <v>20.958333333333332</v>
      </c>
      <c r="O44">
        <f t="shared" si="6"/>
        <v>6.1762953635295599</v>
      </c>
    </row>
    <row r="45" spans="1:15" x14ac:dyDescent="0.25">
      <c r="A45">
        <v>44</v>
      </c>
      <c r="B45">
        <v>22</v>
      </c>
      <c r="C45">
        <v>346</v>
      </c>
      <c r="D45">
        <f t="shared" si="0"/>
        <v>15.727272727272727</v>
      </c>
      <c r="E45">
        <f t="shared" si="1"/>
        <v>0.85085349181433723</v>
      </c>
      <c r="H45">
        <f t="shared" si="2"/>
        <v>15.92693661971831</v>
      </c>
      <c r="I45">
        <f t="shared" si="3"/>
        <v>18.438725983671283</v>
      </c>
      <c r="J45">
        <f t="shared" si="4"/>
        <v>13.415147255765335</v>
      </c>
      <c r="K45">
        <v>94</v>
      </c>
      <c r="L45">
        <v>25</v>
      </c>
      <c r="M45">
        <v>544</v>
      </c>
      <c r="N45">
        <f t="shared" si="5"/>
        <v>21.76</v>
      </c>
      <c r="O45">
        <f t="shared" si="6"/>
        <v>7.308034245542598</v>
      </c>
    </row>
    <row r="46" spans="1:15" x14ac:dyDescent="0.25">
      <c r="A46">
        <v>45</v>
      </c>
      <c r="B46">
        <v>25</v>
      </c>
      <c r="C46">
        <v>399</v>
      </c>
      <c r="D46">
        <f t="shared" si="0"/>
        <v>15.96</v>
      </c>
      <c r="E46">
        <f t="shared" si="1"/>
        <v>0.79817132546135261</v>
      </c>
      <c r="H46">
        <f t="shared" si="2"/>
        <v>15.92693661971831</v>
      </c>
      <c r="I46">
        <f t="shared" si="3"/>
        <v>18.438725983671283</v>
      </c>
      <c r="J46">
        <f t="shared" si="4"/>
        <v>13.415147255765335</v>
      </c>
      <c r="K46">
        <v>95</v>
      </c>
      <c r="L46">
        <v>23</v>
      </c>
      <c r="M46">
        <v>494</v>
      </c>
      <c r="N46">
        <f t="shared" si="5"/>
        <v>21.478260869565219</v>
      </c>
      <c r="O46">
        <f t="shared" si="6"/>
        <v>6.6710529392064046</v>
      </c>
    </row>
    <row r="47" spans="1:15" x14ac:dyDescent="0.25">
      <c r="A47">
        <v>46</v>
      </c>
      <c r="B47">
        <v>24</v>
      </c>
      <c r="C47">
        <v>380</v>
      </c>
      <c r="D47">
        <f t="shared" si="0"/>
        <v>15.833333333333334</v>
      </c>
      <c r="E47">
        <f t="shared" si="1"/>
        <v>0.81463019779218204</v>
      </c>
      <c r="H47">
        <f t="shared" si="2"/>
        <v>15.92693661971831</v>
      </c>
      <c r="I47">
        <f t="shared" si="3"/>
        <v>18.438725983671283</v>
      </c>
      <c r="J47">
        <f t="shared" si="4"/>
        <v>13.415147255765335</v>
      </c>
      <c r="K47">
        <v>96</v>
      </c>
      <c r="L47">
        <v>21</v>
      </c>
      <c r="M47">
        <v>508</v>
      </c>
      <c r="N47">
        <f t="shared" si="5"/>
        <v>24.19047619047619</v>
      </c>
      <c r="O47">
        <f t="shared" si="6"/>
        <v>9.4887637235959446</v>
      </c>
    </row>
    <row r="48" spans="1:15" x14ac:dyDescent="0.25">
      <c r="A48">
        <v>47</v>
      </c>
      <c r="B48">
        <v>22</v>
      </c>
      <c r="C48">
        <v>339</v>
      </c>
      <c r="D48">
        <f t="shared" si="0"/>
        <v>15.409090909090908</v>
      </c>
      <c r="E48">
        <f t="shared" si="1"/>
        <v>0.85085349181433723</v>
      </c>
      <c r="H48">
        <f t="shared" si="2"/>
        <v>15.92693661971831</v>
      </c>
      <c r="I48">
        <f t="shared" si="3"/>
        <v>18.438725983671283</v>
      </c>
      <c r="J48">
        <f t="shared" si="4"/>
        <v>13.415147255765335</v>
      </c>
      <c r="K48">
        <v>97</v>
      </c>
      <c r="L48">
        <v>22</v>
      </c>
      <c r="M48">
        <v>472</v>
      </c>
      <c r="N48">
        <f t="shared" si="5"/>
        <v>21.454545454545453</v>
      </c>
      <c r="O48">
        <f t="shared" si="6"/>
        <v>6.4965459835396784</v>
      </c>
    </row>
    <row r="49" spans="1:15" x14ac:dyDescent="0.25">
      <c r="A49">
        <v>48</v>
      </c>
      <c r="B49">
        <v>22</v>
      </c>
      <c r="C49">
        <v>342</v>
      </c>
      <c r="D49">
        <f t="shared" si="0"/>
        <v>15.545454545454545</v>
      </c>
      <c r="E49">
        <f t="shared" si="1"/>
        <v>0.85085349181433723</v>
      </c>
      <c r="H49">
        <f t="shared" si="2"/>
        <v>15.92693661971831</v>
      </c>
      <c r="I49">
        <f t="shared" si="3"/>
        <v>18.438725983671283</v>
      </c>
      <c r="J49">
        <f t="shared" si="4"/>
        <v>13.415147255765335</v>
      </c>
      <c r="K49">
        <v>98</v>
      </c>
      <c r="L49">
        <v>24</v>
      </c>
      <c r="M49">
        <v>511</v>
      </c>
      <c r="N49">
        <f t="shared" si="5"/>
        <v>21.291666666666668</v>
      </c>
      <c r="O49">
        <f t="shared" si="6"/>
        <v>6.5854789835779428</v>
      </c>
    </row>
    <row r="50" spans="1:15" x14ac:dyDescent="0.25">
      <c r="A50">
        <v>49</v>
      </c>
      <c r="B50">
        <v>21</v>
      </c>
      <c r="C50">
        <v>320</v>
      </c>
      <c r="D50">
        <f t="shared" si="0"/>
        <v>15.238095238095237</v>
      </c>
      <c r="E50">
        <f t="shared" si="1"/>
        <v>0.87087631344520999</v>
      </c>
      <c r="H50">
        <f t="shared" si="2"/>
        <v>15.92693661971831</v>
      </c>
      <c r="I50">
        <f t="shared" si="3"/>
        <v>18.438725983671283</v>
      </c>
      <c r="J50">
        <f t="shared" si="4"/>
        <v>13.415147255765335</v>
      </c>
      <c r="K50">
        <v>99</v>
      </c>
      <c r="L50">
        <v>23</v>
      </c>
      <c r="M50">
        <v>529</v>
      </c>
      <c r="N50">
        <f t="shared" si="5"/>
        <v>23</v>
      </c>
      <c r="O50">
        <f t="shared" si="6"/>
        <v>8.4997341406462787</v>
      </c>
    </row>
    <row r="51" spans="1:15" x14ac:dyDescent="0.25">
      <c r="A51">
        <v>50</v>
      </c>
      <c r="B51">
        <v>25</v>
      </c>
      <c r="C51">
        <v>388</v>
      </c>
      <c r="D51">
        <f t="shared" si="0"/>
        <v>15.52</v>
      </c>
      <c r="E51">
        <f t="shared" si="1"/>
        <v>0.79817132546135261</v>
      </c>
      <c r="H51">
        <f t="shared" si="2"/>
        <v>15.92693661971831</v>
      </c>
      <c r="I51">
        <f t="shared" si="3"/>
        <v>18.438725983671283</v>
      </c>
      <c r="J51">
        <f t="shared" si="4"/>
        <v>13.415147255765335</v>
      </c>
      <c r="K51">
        <v>100</v>
      </c>
      <c r="L51">
        <v>23</v>
      </c>
      <c r="M51">
        <v>518</v>
      </c>
      <c r="N51">
        <f t="shared" si="5"/>
        <v>22.521739130434781</v>
      </c>
      <c r="O51">
        <f t="shared" si="6"/>
        <v>7.925005763050887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5827-591C-4161-BAFC-FE38AB37CA9F}">
  <dimension ref="A1:R51"/>
  <sheetViews>
    <sheetView topLeftCell="D1" workbookViewId="0">
      <selection activeCell="R5" sqref="R5"/>
    </sheetView>
  </sheetViews>
  <sheetFormatPr defaultRowHeight="16.5" x14ac:dyDescent="0.25"/>
  <cols>
    <col min="2" max="2" width="14.75" customWidth="1"/>
    <col min="4" max="4" width="12.75" customWidth="1"/>
    <col min="5" max="5" width="24.625" customWidth="1"/>
    <col min="8" max="8" width="15.375" customWidth="1"/>
    <col min="15" max="15" width="18.625" customWidth="1"/>
    <col min="16" max="16" width="19.25" customWidth="1"/>
  </cols>
  <sheetData>
    <row r="1" spans="1:18" x14ac:dyDescent="0.25">
      <c r="A1" t="s">
        <v>181</v>
      </c>
      <c r="B1" t="s">
        <v>201</v>
      </c>
      <c r="C1" t="s">
        <v>179</v>
      </c>
      <c r="D1" t="s">
        <v>18</v>
      </c>
      <c r="E1" t="s">
        <v>185</v>
      </c>
      <c r="G1" t="s">
        <v>181</v>
      </c>
      <c r="H1" t="s">
        <v>201</v>
      </c>
      <c r="I1" t="s">
        <v>179</v>
      </c>
      <c r="J1" t="s">
        <v>207</v>
      </c>
      <c r="K1" t="s">
        <v>12</v>
      </c>
      <c r="L1" t="s">
        <v>13</v>
      </c>
      <c r="M1" t="s">
        <v>14</v>
      </c>
      <c r="O1" t="s">
        <v>190</v>
      </c>
      <c r="P1" t="s">
        <v>191</v>
      </c>
      <c r="Q1" t="s">
        <v>192</v>
      </c>
      <c r="R1" t="s">
        <v>199</v>
      </c>
    </row>
    <row r="2" spans="1:18" x14ac:dyDescent="0.25">
      <c r="A2">
        <v>1</v>
      </c>
      <c r="B2">
        <v>3</v>
      </c>
      <c r="C2">
        <v>21</v>
      </c>
      <c r="D2">
        <f>$F$2*(1-$F$2)/C2</f>
        <v>5.1768578017400181E-3</v>
      </c>
      <c r="E2" t="s">
        <v>203</v>
      </c>
      <c r="F2">
        <f>SUM(B2:B51)/SUM(C2:C51)</f>
        <v>0.12411971830985916</v>
      </c>
      <c r="G2">
        <v>51</v>
      </c>
      <c r="H2">
        <v>4</v>
      </c>
      <c r="I2">
        <v>19</v>
      </c>
      <c r="J2">
        <f>H2/I2</f>
        <v>0.21052631578947367</v>
      </c>
      <c r="K2">
        <f>$F$3</f>
        <v>0.12411971830985916</v>
      </c>
      <c r="L2">
        <f>$F$6</f>
        <v>0.33163966946856399</v>
      </c>
      <c r="M2">
        <f>$F$7</f>
        <v>0</v>
      </c>
      <c r="N2" t="s">
        <v>196</v>
      </c>
      <c r="O2">
        <f>_xlfn.T.DIST((F8-$F$2)/$F$5,49,1)</f>
        <v>2.117948115072296E-3</v>
      </c>
      <c r="P2">
        <f>1-_xlfn.T.DIST((F6-$F$2)/$F$5,49,1)</f>
        <v>2.1179481150722657E-3</v>
      </c>
      <c r="Q2">
        <f>O2+P2</f>
        <v>4.2358962301445617E-3</v>
      </c>
      <c r="R2">
        <f>1/Q2</f>
        <v>236.07754903992827</v>
      </c>
    </row>
    <row r="3" spans="1:18" x14ac:dyDescent="0.25">
      <c r="A3">
        <v>2</v>
      </c>
      <c r="B3">
        <v>1</v>
      </c>
      <c r="C3">
        <v>21</v>
      </c>
      <c r="D3">
        <f t="shared" ref="D3:D51" si="0">$F$2*(1-$F$2)/C3</f>
        <v>5.1768578017400181E-3</v>
      </c>
      <c r="E3" t="s">
        <v>12</v>
      </c>
      <c r="F3">
        <f>F2</f>
        <v>0.12411971830985916</v>
      </c>
      <c r="G3">
        <v>52</v>
      </c>
      <c r="H3">
        <v>2</v>
      </c>
      <c r="I3">
        <v>25</v>
      </c>
      <c r="J3">
        <f t="shared" ref="J3:J51" si="1">H3/I3</f>
        <v>0.08</v>
      </c>
      <c r="K3">
        <f t="shared" ref="K3:K51" si="2">$F$3</f>
        <v>0.12411971830985916</v>
      </c>
      <c r="L3">
        <f t="shared" ref="L3:L51" si="3">$F$6</f>
        <v>0.33163966946856399</v>
      </c>
      <c r="M3">
        <f t="shared" ref="M3:M51" si="4">$F$7</f>
        <v>0</v>
      </c>
    </row>
    <row r="4" spans="1:18" x14ac:dyDescent="0.25">
      <c r="A4">
        <v>3</v>
      </c>
      <c r="B4">
        <v>2</v>
      </c>
      <c r="C4">
        <v>24</v>
      </c>
      <c r="D4">
        <f t="shared" si="0"/>
        <v>4.5297505765225154E-3</v>
      </c>
      <c r="E4" t="s">
        <v>186</v>
      </c>
      <c r="F4">
        <f>SUM(C2:C51)/50</f>
        <v>22.72</v>
      </c>
      <c r="G4">
        <v>53</v>
      </c>
      <c r="H4">
        <v>3</v>
      </c>
      <c r="I4">
        <v>21</v>
      </c>
      <c r="J4">
        <f t="shared" si="1"/>
        <v>0.14285714285714285</v>
      </c>
      <c r="K4">
        <f t="shared" si="2"/>
        <v>0.12411971830985916</v>
      </c>
      <c r="L4">
        <f t="shared" si="3"/>
        <v>0.33163966946856399</v>
      </c>
      <c r="M4">
        <f t="shared" si="4"/>
        <v>0</v>
      </c>
      <c r="O4" t="s">
        <v>208</v>
      </c>
      <c r="P4" t="s">
        <v>209</v>
      </c>
      <c r="Q4" t="s">
        <v>198</v>
      </c>
      <c r="R4" t="s">
        <v>27</v>
      </c>
    </row>
    <row r="5" spans="1:18" x14ac:dyDescent="0.25">
      <c r="A5">
        <v>4</v>
      </c>
      <c r="B5">
        <v>4</v>
      </c>
      <c r="C5">
        <v>25</v>
      </c>
      <c r="D5">
        <f t="shared" si="0"/>
        <v>4.3485605534616147E-3</v>
      </c>
      <c r="E5" t="s">
        <v>204</v>
      </c>
      <c r="F5">
        <f>(F2*(1-F2)/F4)^0.5</f>
        <v>6.9173317052901612E-2</v>
      </c>
      <c r="G5">
        <v>54</v>
      </c>
      <c r="H5">
        <v>3</v>
      </c>
      <c r="I5">
        <v>25</v>
      </c>
      <c r="J5">
        <f t="shared" si="1"/>
        <v>0.12</v>
      </c>
      <c r="K5">
        <f t="shared" si="2"/>
        <v>0.12411971830985916</v>
      </c>
      <c r="L5">
        <f t="shared" si="3"/>
        <v>0.33163966946856399</v>
      </c>
      <c r="M5">
        <f t="shared" si="4"/>
        <v>0</v>
      </c>
      <c r="N5" t="s">
        <v>196</v>
      </c>
      <c r="O5">
        <f>_xlfn.T.DIST((F8-0.2)/F5,49,1)</f>
        <v>7.8299989657589457E-5</v>
      </c>
      <c r="P5">
        <f>_xlfn.T.DIST((F6-0.2)/F5,49,1)</f>
        <v>0.96854056412951162</v>
      </c>
      <c r="Q5">
        <f>P5-O5</f>
        <v>0.96846226413985403</v>
      </c>
      <c r="R5">
        <f>1/(1-Q5)</f>
        <v>31.708046653523201</v>
      </c>
    </row>
    <row r="6" spans="1:18" x14ac:dyDescent="0.25">
      <c r="A6">
        <v>5</v>
      </c>
      <c r="B6">
        <v>3</v>
      </c>
      <c r="C6">
        <v>25</v>
      </c>
      <c r="D6">
        <f t="shared" si="0"/>
        <v>4.3485605534616147E-3</v>
      </c>
      <c r="E6" t="s">
        <v>205</v>
      </c>
      <c r="F6">
        <f>F2+3*F5</f>
        <v>0.33163966946856399</v>
      </c>
      <c r="G6">
        <v>55</v>
      </c>
      <c r="H6">
        <v>2</v>
      </c>
      <c r="I6">
        <v>24</v>
      </c>
      <c r="J6">
        <f t="shared" si="1"/>
        <v>8.3333333333333329E-2</v>
      </c>
      <c r="K6">
        <f t="shared" si="2"/>
        <v>0.12411971830985916</v>
      </c>
      <c r="L6">
        <f t="shared" si="3"/>
        <v>0.33163966946856399</v>
      </c>
      <c r="M6">
        <f t="shared" si="4"/>
        <v>0</v>
      </c>
    </row>
    <row r="7" spans="1:18" x14ac:dyDescent="0.25">
      <c r="A7">
        <v>6</v>
      </c>
      <c r="B7">
        <v>4</v>
      </c>
      <c r="C7">
        <v>20</v>
      </c>
      <c r="D7">
        <f t="shared" si="0"/>
        <v>5.4357006918270192E-3</v>
      </c>
      <c r="E7" t="s">
        <v>206</v>
      </c>
      <c r="F7">
        <f>IF(F2-3*F5&lt;=0,0,F2-3*F5)</f>
        <v>0</v>
      </c>
      <c r="G7">
        <v>56</v>
      </c>
      <c r="H7">
        <v>2</v>
      </c>
      <c r="I7">
        <v>22</v>
      </c>
      <c r="J7">
        <f t="shared" si="1"/>
        <v>9.0909090909090912E-2</v>
      </c>
      <c r="K7">
        <f t="shared" si="2"/>
        <v>0.12411971830985916</v>
      </c>
      <c r="L7">
        <f t="shared" si="3"/>
        <v>0.33163966946856399</v>
      </c>
      <c r="M7">
        <f t="shared" si="4"/>
        <v>0</v>
      </c>
    </row>
    <row r="8" spans="1:18" x14ac:dyDescent="0.25">
      <c r="A8">
        <v>7</v>
      </c>
      <c r="B8">
        <v>2</v>
      </c>
      <c r="C8">
        <v>19</v>
      </c>
      <c r="D8">
        <f t="shared" si="0"/>
        <v>5.7217902019231779E-3</v>
      </c>
      <c r="F8">
        <f>F2-3*F5</f>
        <v>-8.3400232848845679E-2</v>
      </c>
      <c r="G8">
        <v>57</v>
      </c>
      <c r="H8">
        <v>7</v>
      </c>
      <c r="I8">
        <v>25</v>
      </c>
      <c r="J8">
        <f t="shared" si="1"/>
        <v>0.28000000000000003</v>
      </c>
      <c r="K8">
        <f t="shared" si="2"/>
        <v>0.12411971830985916</v>
      </c>
      <c r="L8">
        <f t="shared" si="3"/>
        <v>0.33163966946856399</v>
      </c>
      <c r="M8">
        <f t="shared" si="4"/>
        <v>0</v>
      </c>
    </row>
    <row r="9" spans="1:18" x14ac:dyDescent="0.25">
      <c r="A9">
        <v>8</v>
      </c>
      <c r="B9">
        <v>6</v>
      </c>
      <c r="C9">
        <v>25</v>
      </c>
      <c r="D9">
        <f t="shared" si="0"/>
        <v>4.3485605534616147E-3</v>
      </c>
      <c r="G9">
        <v>58</v>
      </c>
      <c r="H9">
        <v>3</v>
      </c>
      <c r="I9">
        <v>25</v>
      </c>
      <c r="J9">
        <f t="shared" si="1"/>
        <v>0.12</v>
      </c>
      <c r="K9">
        <f t="shared" si="2"/>
        <v>0.12411971830985916</v>
      </c>
      <c r="L9">
        <f t="shared" si="3"/>
        <v>0.33163966946856399</v>
      </c>
      <c r="M9">
        <f t="shared" si="4"/>
        <v>0</v>
      </c>
    </row>
    <row r="10" spans="1:18" x14ac:dyDescent="0.25">
      <c r="A10">
        <v>9</v>
      </c>
      <c r="B10">
        <v>6</v>
      </c>
      <c r="C10">
        <v>25</v>
      </c>
      <c r="D10">
        <f t="shared" si="0"/>
        <v>4.3485605534616147E-3</v>
      </c>
      <c r="G10">
        <v>59</v>
      </c>
      <c r="H10">
        <v>1</v>
      </c>
      <c r="I10">
        <v>22</v>
      </c>
      <c r="J10">
        <f t="shared" si="1"/>
        <v>4.5454545454545456E-2</v>
      </c>
      <c r="K10">
        <f t="shared" si="2"/>
        <v>0.12411971830985916</v>
      </c>
      <c r="L10">
        <f t="shared" si="3"/>
        <v>0.33163966946856399</v>
      </c>
      <c r="M10">
        <f t="shared" si="4"/>
        <v>0</v>
      </c>
    </row>
    <row r="11" spans="1:18" x14ac:dyDescent="0.25">
      <c r="A11">
        <v>10</v>
      </c>
      <c r="B11">
        <v>3</v>
      </c>
      <c r="C11">
        <v>25</v>
      </c>
      <c r="D11">
        <f t="shared" si="0"/>
        <v>4.3485605534616147E-3</v>
      </c>
      <c r="G11">
        <v>60</v>
      </c>
      <c r="H11">
        <v>4</v>
      </c>
      <c r="I11">
        <v>19</v>
      </c>
      <c r="J11">
        <f t="shared" si="1"/>
        <v>0.21052631578947367</v>
      </c>
      <c r="K11">
        <f t="shared" si="2"/>
        <v>0.12411971830985916</v>
      </c>
      <c r="L11">
        <f t="shared" si="3"/>
        <v>0.33163966946856399</v>
      </c>
      <c r="M11">
        <f t="shared" si="4"/>
        <v>0</v>
      </c>
    </row>
    <row r="12" spans="1:18" x14ac:dyDescent="0.25">
      <c r="A12">
        <v>11</v>
      </c>
      <c r="B12">
        <v>3</v>
      </c>
      <c r="C12">
        <v>22</v>
      </c>
      <c r="D12">
        <f t="shared" si="0"/>
        <v>4.941546083479108E-3</v>
      </c>
      <c r="G12">
        <v>61</v>
      </c>
      <c r="H12">
        <v>3</v>
      </c>
      <c r="I12">
        <v>21</v>
      </c>
      <c r="J12">
        <f t="shared" si="1"/>
        <v>0.14285714285714285</v>
      </c>
      <c r="K12">
        <f t="shared" si="2"/>
        <v>0.12411971830985916</v>
      </c>
      <c r="L12">
        <f t="shared" si="3"/>
        <v>0.33163966946856399</v>
      </c>
      <c r="M12">
        <f t="shared" si="4"/>
        <v>0</v>
      </c>
    </row>
    <row r="13" spans="1:18" x14ac:dyDescent="0.25">
      <c r="A13">
        <v>12</v>
      </c>
      <c r="B13">
        <v>2</v>
      </c>
      <c r="C13">
        <v>20</v>
      </c>
      <c r="D13">
        <f t="shared" si="0"/>
        <v>5.4357006918270192E-3</v>
      </c>
      <c r="G13">
        <v>62</v>
      </c>
      <c r="H13">
        <v>4</v>
      </c>
      <c r="I13">
        <v>23</v>
      </c>
      <c r="J13">
        <f t="shared" si="1"/>
        <v>0.17391304347826086</v>
      </c>
      <c r="K13">
        <f t="shared" si="2"/>
        <v>0.12411971830985916</v>
      </c>
      <c r="L13">
        <f t="shared" si="3"/>
        <v>0.33163966946856399</v>
      </c>
      <c r="M13">
        <f t="shared" si="4"/>
        <v>0</v>
      </c>
    </row>
    <row r="14" spans="1:18" x14ac:dyDescent="0.25">
      <c r="A14">
        <v>13</v>
      </c>
      <c r="B14">
        <v>1</v>
      </c>
      <c r="C14">
        <v>20</v>
      </c>
      <c r="D14">
        <f t="shared" si="0"/>
        <v>5.4357006918270192E-3</v>
      </c>
      <c r="G14">
        <v>63</v>
      </c>
      <c r="H14">
        <v>3</v>
      </c>
      <c r="I14">
        <v>21</v>
      </c>
      <c r="J14">
        <f t="shared" si="1"/>
        <v>0.14285714285714285</v>
      </c>
      <c r="K14">
        <f t="shared" si="2"/>
        <v>0.12411971830985916</v>
      </c>
      <c r="L14">
        <f t="shared" si="3"/>
        <v>0.33163966946856399</v>
      </c>
      <c r="M14">
        <f t="shared" si="4"/>
        <v>0</v>
      </c>
    </row>
    <row r="15" spans="1:18" x14ac:dyDescent="0.25">
      <c r="A15">
        <v>14</v>
      </c>
      <c r="B15">
        <v>2</v>
      </c>
      <c r="C15">
        <v>20</v>
      </c>
      <c r="D15">
        <f t="shared" si="0"/>
        <v>5.4357006918270192E-3</v>
      </c>
      <c r="G15">
        <v>64</v>
      </c>
      <c r="H15">
        <v>1</v>
      </c>
      <c r="I15">
        <v>20</v>
      </c>
      <c r="J15">
        <f t="shared" si="1"/>
        <v>0.05</v>
      </c>
      <c r="K15">
        <f t="shared" si="2"/>
        <v>0.12411971830985916</v>
      </c>
      <c r="L15">
        <f t="shared" si="3"/>
        <v>0.33163966946856399</v>
      </c>
      <c r="M15">
        <f t="shared" si="4"/>
        <v>0</v>
      </c>
    </row>
    <row r="16" spans="1:18" x14ac:dyDescent="0.25">
      <c r="A16">
        <v>15</v>
      </c>
      <c r="B16">
        <v>2</v>
      </c>
      <c r="C16">
        <v>24</v>
      </c>
      <c r="D16">
        <f t="shared" si="0"/>
        <v>4.5297505765225154E-3</v>
      </c>
      <c r="G16">
        <v>65</v>
      </c>
      <c r="H16">
        <v>2</v>
      </c>
      <c r="I16">
        <v>25</v>
      </c>
      <c r="J16">
        <f t="shared" si="1"/>
        <v>0.08</v>
      </c>
      <c r="K16">
        <f t="shared" si="2"/>
        <v>0.12411971830985916</v>
      </c>
      <c r="L16">
        <f t="shared" si="3"/>
        <v>0.33163966946856399</v>
      </c>
      <c r="M16">
        <f t="shared" si="4"/>
        <v>0</v>
      </c>
    </row>
    <row r="17" spans="1:13" x14ac:dyDescent="0.25">
      <c r="A17">
        <v>16</v>
      </c>
      <c r="B17">
        <v>3</v>
      </c>
      <c r="C17">
        <v>25</v>
      </c>
      <c r="D17">
        <f t="shared" si="0"/>
        <v>4.3485605534616147E-3</v>
      </c>
      <c r="G17">
        <v>66</v>
      </c>
      <c r="H17">
        <v>2</v>
      </c>
      <c r="I17">
        <v>19</v>
      </c>
      <c r="J17">
        <f t="shared" si="1"/>
        <v>0.10526315789473684</v>
      </c>
      <c r="K17">
        <f t="shared" si="2"/>
        <v>0.12411971830985916</v>
      </c>
      <c r="L17">
        <f t="shared" si="3"/>
        <v>0.33163966946856399</v>
      </c>
      <c r="M17">
        <f t="shared" si="4"/>
        <v>0</v>
      </c>
    </row>
    <row r="18" spans="1:13" x14ac:dyDescent="0.25">
      <c r="A18">
        <v>17</v>
      </c>
      <c r="B18">
        <v>0</v>
      </c>
      <c r="C18">
        <v>21</v>
      </c>
      <c r="D18">
        <f t="shared" si="0"/>
        <v>5.1768578017400181E-3</v>
      </c>
      <c r="G18">
        <v>67</v>
      </c>
      <c r="H18">
        <v>3</v>
      </c>
      <c r="I18">
        <v>25</v>
      </c>
      <c r="J18">
        <f t="shared" si="1"/>
        <v>0.12</v>
      </c>
      <c r="K18">
        <f t="shared" si="2"/>
        <v>0.12411971830985916</v>
      </c>
      <c r="L18">
        <f t="shared" si="3"/>
        <v>0.33163966946856399</v>
      </c>
      <c r="M18">
        <f t="shared" si="4"/>
        <v>0</v>
      </c>
    </row>
    <row r="19" spans="1:13" x14ac:dyDescent="0.25">
      <c r="A19">
        <v>18</v>
      </c>
      <c r="B19">
        <v>4</v>
      </c>
      <c r="C19">
        <v>25</v>
      </c>
      <c r="D19">
        <f t="shared" si="0"/>
        <v>4.3485605534616147E-3</v>
      </c>
      <c r="G19">
        <v>68</v>
      </c>
      <c r="H19">
        <v>3</v>
      </c>
      <c r="I19">
        <v>21</v>
      </c>
      <c r="J19">
        <f t="shared" si="1"/>
        <v>0.14285714285714285</v>
      </c>
      <c r="K19">
        <f t="shared" si="2"/>
        <v>0.12411971830985916</v>
      </c>
      <c r="L19">
        <f t="shared" si="3"/>
        <v>0.33163966946856399</v>
      </c>
      <c r="M19">
        <f t="shared" si="4"/>
        <v>0</v>
      </c>
    </row>
    <row r="20" spans="1:13" x14ac:dyDescent="0.25">
      <c r="A20">
        <v>19</v>
      </c>
      <c r="B20">
        <v>1</v>
      </c>
      <c r="C20">
        <v>24</v>
      </c>
      <c r="D20">
        <f t="shared" si="0"/>
        <v>4.5297505765225154E-3</v>
      </c>
      <c r="G20">
        <v>69</v>
      </c>
      <c r="H20">
        <v>3</v>
      </c>
      <c r="I20">
        <v>23</v>
      </c>
      <c r="J20">
        <f t="shared" si="1"/>
        <v>0.13043478260869565</v>
      </c>
      <c r="K20">
        <f t="shared" si="2"/>
        <v>0.12411971830985916</v>
      </c>
      <c r="L20">
        <f t="shared" si="3"/>
        <v>0.33163966946856399</v>
      </c>
      <c r="M20">
        <f t="shared" si="4"/>
        <v>0</v>
      </c>
    </row>
    <row r="21" spans="1:13" x14ac:dyDescent="0.25">
      <c r="A21">
        <v>20</v>
      </c>
      <c r="B21">
        <v>2</v>
      </c>
      <c r="C21">
        <v>25</v>
      </c>
      <c r="D21">
        <f t="shared" si="0"/>
        <v>4.3485605534616147E-3</v>
      </c>
      <c r="G21">
        <v>70</v>
      </c>
      <c r="H21">
        <v>5</v>
      </c>
      <c r="I21">
        <v>22</v>
      </c>
      <c r="J21">
        <f t="shared" si="1"/>
        <v>0.22727272727272727</v>
      </c>
      <c r="K21">
        <f t="shared" si="2"/>
        <v>0.12411971830985916</v>
      </c>
      <c r="L21">
        <f t="shared" si="3"/>
        <v>0.33163966946856399</v>
      </c>
      <c r="M21">
        <f t="shared" si="4"/>
        <v>0</v>
      </c>
    </row>
    <row r="22" spans="1:13" x14ac:dyDescent="0.25">
      <c r="A22">
        <v>21</v>
      </c>
      <c r="B22">
        <v>4</v>
      </c>
      <c r="C22">
        <v>19</v>
      </c>
      <c r="D22">
        <f t="shared" si="0"/>
        <v>5.7217902019231779E-3</v>
      </c>
      <c r="G22">
        <v>71</v>
      </c>
      <c r="H22">
        <v>2</v>
      </c>
      <c r="I22">
        <v>22</v>
      </c>
      <c r="J22">
        <f t="shared" si="1"/>
        <v>9.0909090909090912E-2</v>
      </c>
      <c r="K22">
        <f t="shared" si="2"/>
        <v>0.12411971830985916</v>
      </c>
      <c r="L22">
        <f t="shared" si="3"/>
        <v>0.33163966946856399</v>
      </c>
      <c r="M22">
        <f t="shared" si="4"/>
        <v>0</v>
      </c>
    </row>
    <row r="23" spans="1:13" x14ac:dyDescent="0.25">
      <c r="A23">
        <v>22</v>
      </c>
      <c r="B23">
        <v>3</v>
      </c>
      <c r="C23">
        <v>25</v>
      </c>
      <c r="D23">
        <f t="shared" si="0"/>
        <v>4.3485605534616147E-3</v>
      </c>
      <c r="G23">
        <v>72</v>
      </c>
      <c r="H23">
        <v>4</v>
      </c>
      <c r="I23">
        <v>20</v>
      </c>
      <c r="J23">
        <f t="shared" si="1"/>
        <v>0.2</v>
      </c>
      <c r="K23">
        <f t="shared" si="2"/>
        <v>0.12411971830985916</v>
      </c>
      <c r="L23">
        <f t="shared" si="3"/>
        <v>0.33163966946856399</v>
      </c>
      <c r="M23">
        <f t="shared" si="4"/>
        <v>0</v>
      </c>
    </row>
    <row r="24" spans="1:13" x14ac:dyDescent="0.25">
      <c r="A24">
        <v>23</v>
      </c>
      <c r="B24">
        <v>5</v>
      </c>
      <c r="C24">
        <v>25</v>
      </c>
      <c r="D24">
        <f t="shared" si="0"/>
        <v>4.3485605534616147E-3</v>
      </c>
      <c r="G24">
        <v>73</v>
      </c>
      <c r="H24">
        <v>6</v>
      </c>
      <c r="I24">
        <v>24</v>
      </c>
      <c r="J24">
        <f t="shared" si="1"/>
        <v>0.25</v>
      </c>
      <c r="K24">
        <f t="shared" si="2"/>
        <v>0.12411971830985916</v>
      </c>
      <c r="L24">
        <f t="shared" si="3"/>
        <v>0.33163966946856399</v>
      </c>
      <c r="M24">
        <f t="shared" si="4"/>
        <v>0</v>
      </c>
    </row>
    <row r="25" spans="1:13" x14ac:dyDescent="0.25">
      <c r="A25">
        <v>24</v>
      </c>
      <c r="B25">
        <v>3</v>
      </c>
      <c r="C25">
        <v>25</v>
      </c>
      <c r="D25">
        <f t="shared" si="0"/>
        <v>4.3485605534616147E-3</v>
      </c>
      <c r="G25">
        <v>74</v>
      </c>
      <c r="H25">
        <v>3</v>
      </c>
      <c r="I25">
        <v>22</v>
      </c>
      <c r="J25">
        <f t="shared" si="1"/>
        <v>0.13636363636363635</v>
      </c>
      <c r="K25">
        <f t="shared" si="2"/>
        <v>0.12411971830985916</v>
      </c>
      <c r="L25">
        <f t="shared" si="3"/>
        <v>0.33163966946856399</v>
      </c>
      <c r="M25">
        <f t="shared" si="4"/>
        <v>0</v>
      </c>
    </row>
    <row r="26" spans="1:13" x14ac:dyDescent="0.25">
      <c r="A26">
        <v>25</v>
      </c>
      <c r="B26">
        <v>2</v>
      </c>
      <c r="C26">
        <v>23</v>
      </c>
      <c r="D26">
        <f t="shared" si="0"/>
        <v>4.7266962537626253E-3</v>
      </c>
      <c r="G26">
        <v>75</v>
      </c>
      <c r="H26">
        <v>2</v>
      </c>
      <c r="I26">
        <v>21</v>
      </c>
      <c r="J26">
        <f t="shared" si="1"/>
        <v>9.5238095238095233E-2</v>
      </c>
      <c r="K26">
        <f t="shared" si="2"/>
        <v>0.12411971830985916</v>
      </c>
      <c r="L26">
        <f t="shared" si="3"/>
        <v>0.33163966946856399</v>
      </c>
      <c r="M26">
        <f t="shared" si="4"/>
        <v>0</v>
      </c>
    </row>
    <row r="27" spans="1:13" x14ac:dyDescent="0.25">
      <c r="A27">
        <v>26</v>
      </c>
      <c r="B27">
        <v>1</v>
      </c>
      <c r="C27">
        <v>21</v>
      </c>
      <c r="D27">
        <f t="shared" si="0"/>
        <v>5.1768578017400181E-3</v>
      </c>
      <c r="G27">
        <v>76</v>
      </c>
      <c r="H27">
        <v>13</v>
      </c>
      <c r="I27">
        <v>23</v>
      </c>
      <c r="J27">
        <f t="shared" si="1"/>
        <v>0.56521739130434778</v>
      </c>
      <c r="K27">
        <f t="shared" si="2"/>
        <v>0.12411971830985916</v>
      </c>
      <c r="L27">
        <f t="shared" si="3"/>
        <v>0.33163966946856399</v>
      </c>
      <c r="M27">
        <f t="shared" si="4"/>
        <v>0</v>
      </c>
    </row>
    <row r="28" spans="1:13" x14ac:dyDescent="0.25">
      <c r="A28">
        <v>27</v>
      </c>
      <c r="B28">
        <v>4</v>
      </c>
      <c r="C28">
        <v>23</v>
      </c>
      <c r="D28">
        <f t="shared" si="0"/>
        <v>4.7266962537626253E-3</v>
      </c>
      <c r="G28">
        <v>77</v>
      </c>
      <c r="H28">
        <v>8</v>
      </c>
      <c r="I28">
        <v>25</v>
      </c>
      <c r="J28">
        <f t="shared" si="1"/>
        <v>0.32</v>
      </c>
      <c r="K28">
        <f t="shared" si="2"/>
        <v>0.12411971830985916</v>
      </c>
      <c r="L28">
        <f t="shared" si="3"/>
        <v>0.33163966946856399</v>
      </c>
      <c r="M28">
        <f t="shared" si="4"/>
        <v>0</v>
      </c>
    </row>
    <row r="29" spans="1:13" x14ac:dyDescent="0.25">
      <c r="A29">
        <v>28</v>
      </c>
      <c r="B29">
        <v>4</v>
      </c>
      <c r="C29">
        <v>24</v>
      </c>
      <c r="D29">
        <f t="shared" si="0"/>
        <v>4.5297505765225154E-3</v>
      </c>
      <c r="G29">
        <v>78</v>
      </c>
      <c r="H29">
        <v>14</v>
      </c>
      <c r="I29">
        <v>22</v>
      </c>
      <c r="J29">
        <f t="shared" si="1"/>
        <v>0.63636363636363635</v>
      </c>
      <c r="K29">
        <f t="shared" si="2"/>
        <v>0.12411971830985916</v>
      </c>
      <c r="L29">
        <f t="shared" si="3"/>
        <v>0.33163966946856399</v>
      </c>
      <c r="M29">
        <f t="shared" si="4"/>
        <v>0</v>
      </c>
    </row>
    <row r="30" spans="1:13" x14ac:dyDescent="0.25">
      <c r="A30">
        <v>29</v>
      </c>
      <c r="B30">
        <v>1</v>
      </c>
      <c r="C30">
        <v>19</v>
      </c>
      <c r="D30">
        <f t="shared" si="0"/>
        <v>5.7217902019231779E-3</v>
      </c>
      <c r="G30">
        <v>79</v>
      </c>
      <c r="H30">
        <v>17</v>
      </c>
      <c r="I30">
        <v>25</v>
      </c>
      <c r="J30">
        <f t="shared" si="1"/>
        <v>0.68</v>
      </c>
      <c r="K30">
        <f t="shared" si="2"/>
        <v>0.12411971830985916</v>
      </c>
      <c r="L30">
        <f t="shared" si="3"/>
        <v>0.33163966946856399</v>
      </c>
      <c r="M30">
        <f t="shared" si="4"/>
        <v>0</v>
      </c>
    </row>
    <row r="31" spans="1:13" x14ac:dyDescent="0.25">
      <c r="A31">
        <v>30</v>
      </c>
      <c r="B31">
        <v>3</v>
      </c>
      <c r="C31">
        <v>19</v>
      </c>
      <c r="D31">
        <f t="shared" si="0"/>
        <v>5.7217902019231779E-3</v>
      </c>
      <c r="G31">
        <v>80</v>
      </c>
      <c r="H31">
        <v>16</v>
      </c>
      <c r="I31">
        <v>23</v>
      </c>
      <c r="J31">
        <f t="shared" si="1"/>
        <v>0.69565217391304346</v>
      </c>
      <c r="K31">
        <f t="shared" si="2"/>
        <v>0.12411971830985916</v>
      </c>
      <c r="L31">
        <f t="shared" si="3"/>
        <v>0.33163966946856399</v>
      </c>
      <c r="M31">
        <f t="shared" si="4"/>
        <v>0</v>
      </c>
    </row>
    <row r="32" spans="1:13" x14ac:dyDescent="0.25">
      <c r="A32">
        <v>31</v>
      </c>
      <c r="B32">
        <v>4</v>
      </c>
      <c r="C32">
        <v>24</v>
      </c>
      <c r="D32">
        <f t="shared" si="0"/>
        <v>4.5297505765225154E-3</v>
      </c>
      <c r="G32">
        <v>81</v>
      </c>
      <c r="H32">
        <v>17</v>
      </c>
      <c r="I32">
        <v>25</v>
      </c>
      <c r="J32">
        <f t="shared" si="1"/>
        <v>0.68</v>
      </c>
      <c r="K32">
        <f t="shared" si="2"/>
        <v>0.12411971830985916</v>
      </c>
      <c r="L32">
        <f t="shared" si="3"/>
        <v>0.33163966946856399</v>
      </c>
      <c r="M32">
        <f t="shared" si="4"/>
        <v>0</v>
      </c>
    </row>
    <row r="33" spans="1:13" x14ac:dyDescent="0.25">
      <c r="A33">
        <v>32</v>
      </c>
      <c r="B33">
        <v>1</v>
      </c>
      <c r="C33">
        <v>20</v>
      </c>
      <c r="D33">
        <f t="shared" si="0"/>
        <v>5.4357006918270192E-3</v>
      </c>
      <c r="G33">
        <v>82</v>
      </c>
      <c r="H33">
        <v>12</v>
      </c>
      <c r="I33">
        <v>23</v>
      </c>
      <c r="J33">
        <f t="shared" si="1"/>
        <v>0.52173913043478259</v>
      </c>
      <c r="K33">
        <f t="shared" si="2"/>
        <v>0.12411971830985916</v>
      </c>
      <c r="L33">
        <f t="shared" si="3"/>
        <v>0.33163966946856399</v>
      </c>
      <c r="M33">
        <f t="shared" si="4"/>
        <v>0</v>
      </c>
    </row>
    <row r="34" spans="1:13" x14ac:dyDescent="0.25">
      <c r="A34">
        <v>33</v>
      </c>
      <c r="B34">
        <v>6</v>
      </c>
      <c r="C34">
        <v>25</v>
      </c>
      <c r="D34">
        <f t="shared" si="0"/>
        <v>4.3485605534616147E-3</v>
      </c>
      <c r="G34">
        <v>83</v>
      </c>
      <c r="H34">
        <v>20</v>
      </c>
      <c r="I34">
        <v>25</v>
      </c>
      <c r="J34">
        <f t="shared" si="1"/>
        <v>0.8</v>
      </c>
      <c r="K34">
        <f t="shared" si="2"/>
        <v>0.12411971830985916</v>
      </c>
      <c r="L34">
        <f t="shared" si="3"/>
        <v>0.33163966946856399</v>
      </c>
      <c r="M34">
        <f t="shared" si="4"/>
        <v>0</v>
      </c>
    </row>
    <row r="35" spans="1:13" x14ac:dyDescent="0.25">
      <c r="A35">
        <v>34</v>
      </c>
      <c r="B35">
        <v>3</v>
      </c>
      <c r="C35">
        <v>22</v>
      </c>
      <c r="D35">
        <f t="shared" si="0"/>
        <v>4.941546083479108E-3</v>
      </c>
      <c r="G35">
        <v>84</v>
      </c>
      <c r="H35">
        <v>18</v>
      </c>
      <c r="I35">
        <v>25</v>
      </c>
      <c r="J35">
        <f t="shared" si="1"/>
        <v>0.72</v>
      </c>
      <c r="K35">
        <f t="shared" si="2"/>
        <v>0.12411971830985916</v>
      </c>
      <c r="L35">
        <f t="shared" si="3"/>
        <v>0.33163966946856399</v>
      </c>
      <c r="M35">
        <f t="shared" si="4"/>
        <v>0</v>
      </c>
    </row>
    <row r="36" spans="1:13" x14ac:dyDescent="0.25">
      <c r="A36">
        <v>35</v>
      </c>
      <c r="B36">
        <v>1</v>
      </c>
      <c r="C36">
        <v>24</v>
      </c>
      <c r="D36">
        <f t="shared" si="0"/>
        <v>4.5297505765225154E-3</v>
      </c>
      <c r="G36">
        <v>85</v>
      </c>
      <c r="H36">
        <v>13</v>
      </c>
      <c r="I36">
        <v>24</v>
      </c>
      <c r="J36">
        <f t="shared" si="1"/>
        <v>0.54166666666666663</v>
      </c>
      <c r="K36">
        <f t="shared" si="2"/>
        <v>0.12411971830985916</v>
      </c>
      <c r="L36">
        <f t="shared" si="3"/>
        <v>0.33163966946856399</v>
      </c>
      <c r="M36">
        <f t="shared" si="4"/>
        <v>0</v>
      </c>
    </row>
    <row r="37" spans="1:13" x14ac:dyDescent="0.25">
      <c r="A37">
        <v>36</v>
      </c>
      <c r="B37">
        <v>2</v>
      </c>
      <c r="C37">
        <v>24</v>
      </c>
      <c r="D37">
        <f t="shared" si="0"/>
        <v>4.5297505765225154E-3</v>
      </c>
      <c r="G37">
        <v>86</v>
      </c>
      <c r="H37">
        <v>15</v>
      </c>
      <c r="I37">
        <v>25</v>
      </c>
      <c r="J37">
        <f t="shared" si="1"/>
        <v>0.6</v>
      </c>
      <c r="K37">
        <f t="shared" si="2"/>
        <v>0.12411971830985916</v>
      </c>
      <c r="L37">
        <f t="shared" si="3"/>
        <v>0.33163966946856399</v>
      </c>
      <c r="M37">
        <f t="shared" si="4"/>
        <v>0</v>
      </c>
    </row>
    <row r="38" spans="1:13" x14ac:dyDescent="0.25">
      <c r="A38">
        <v>37</v>
      </c>
      <c r="B38">
        <v>2</v>
      </c>
      <c r="C38">
        <v>24</v>
      </c>
      <c r="D38">
        <f t="shared" si="0"/>
        <v>4.5297505765225154E-3</v>
      </c>
      <c r="G38">
        <v>87</v>
      </c>
      <c r="H38">
        <v>12</v>
      </c>
      <c r="I38">
        <v>25</v>
      </c>
      <c r="J38">
        <f t="shared" si="1"/>
        <v>0.48</v>
      </c>
      <c r="K38">
        <f t="shared" si="2"/>
        <v>0.12411971830985916</v>
      </c>
      <c r="L38">
        <f t="shared" si="3"/>
        <v>0.33163966946856399</v>
      </c>
      <c r="M38">
        <f t="shared" si="4"/>
        <v>0</v>
      </c>
    </row>
    <row r="39" spans="1:13" x14ac:dyDescent="0.25">
      <c r="A39">
        <v>38</v>
      </c>
      <c r="B39">
        <v>3</v>
      </c>
      <c r="C39">
        <v>21</v>
      </c>
      <c r="D39">
        <f t="shared" si="0"/>
        <v>5.1768578017400181E-3</v>
      </c>
      <c r="G39">
        <v>88</v>
      </c>
      <c r="H39">
        <v>14</v>
      </c>
      <c r="I39">
        <v>23</v>
      </c>
      <c r="J39">
        <f t="shared" si="1"/>
        <v>0.60869565217391308</v>
      </c>
      <c r="K39">
        <f t="shared" si="2"/>
        <v>0.12411971830985916</v>
      </c>
      <c r="L39">
        <f t="shared" si="3"/>
        <v>0.33163966946856399</v>
      </c>
      <c r="M39">
        <f t="shared" si="4"/>
        <v>0</v>
      </c>
    </row>
    <row r="40" spans="1:13" x14ac:dyDescent="0.25">
      <c r="A40">
        <v>39</v>
      </c>
      <c r="B40">
        <v>2</v>
      </c>
      <c r="C40">
        <v>20</v>
      </c>
      <c r="D40">
        <f t="shared" si="0"/>
        <v>5.4357006918270192E-3</v>
      </c>
      <c r="G40">
        <v>89</v>
      </c>
      <c r="H40">
        <v>13</v>
      </c>
      <c r="I40">
        <v>21</v>
      </c>
      <c r="J40">
        <f t="shared" si="1"/>
        <v>0.61904761904761907</v>
      </c>
      <c r="K40">
        <f t="shared" si="2"/>
        <v>0.12411971830985916</v>
      </c>
      <c r="L40">
        <f t="shared" si="3"/>
        <v>0.33163966946856399</v>
      </c>
      <c r="M40">
        <f t="shared" si="4"/>
        <v>0</v>
      </c>
    </row>
    <row r="41" spans="1:13" x14ac:dyDescent="0.25">
      <c r="A41">
        <v>40</v>
      </c>
      <c r="B41">
        <v>5</v>
      </c>
      <c r="C41">
        <v>25</v>
      </c>
      <c r="D41">
        <f t="shared" si="0"/>
        <v>4.3485605534616147E-3</v>
      </c>
      <c r="G41">
        <v>90</v>
      </c>
      <c r="H41">
        <v>16</v>
      </c>
      <c r="I41">
        <v>23</v>
      </c>
      <c r="J41">
        <f t="shared" si="1"/>
        <v>0.69565217391304346</v>
      </c>
      <c r="K41">
        <f t="shared" si="2"/>
        <v>0.12411971830985916</v>
      </c>
      <c r="L41">
        <f t="shared" si="3"/>
        <v>0.33163966946856399</v>
      </c>
      <c r="M41">
        <f t="shared" si="4"/>
        <v>0</v>
      </c>
    </row>
    <row r="42" spans="1:13" x14ac:dyDescent="0.25">
      <c r="A42">
        <v>41</v>
      </c>
      <c r="B42">
        <v>6</v>
      </c>
      <c r="C42">
        <v>25</v>
      </c>
      <c r="D42">
        <f t="shared" si="0"/>
        <v>4.3485605534616147E-3</v>
      </c>
      <c r="G42">
        <v>91</v>
      </c>
      <c r="H42">
        <v>16</v>
      </c>
      <c r="I42">
        <v>20</v>
      </c>
      <c r="J42">
        <f t="shared" si="1"/>
        <v>0.8</v>
      </c>
      <c r="K42">
        <f t="shared" si="2"/>
        <v>0.12411971830985916</v>
      </c>
      <c r="L42">
        <f t="shared" si="3"/>
        <v>0.33163966946856399</v>
      </c>
      <c r="M42">
        <f t="shared" si="4"/>
        <v>0</v>
      </c>
    </row>
    <row r="43" spans="1:13" x14ac:dyDescent="0.25">
      <c r="A43">
        <v>42</v>
      </c>
      <c r="B43">
        <v>3</v>
      </c>
      <c r="C43">
        <v>21</v>
      </c>
      <c r="D43">
        <f t="shared" si="0"/>
        <v>5.1768578017400181E-3</v>
      </c>
      <c r="G43">
        <v>92</v>
      </c>
      <c r="H43">
        <v>15</v>
      </c>
      <c r="I43">
        <v>24</v>
      </c>
      <c r="J43">
        <f t="shared" si="1"/>
        <v>0.625</v>
      </c>
      <c r="K43">
        <f t="shared" si="2"/>
        <v>0.12411971830985916</v>
      </c>
      <c r="L43">
        <f t="shared" si="3"/>
        <v>0.33163966946856399</v>
      </c>
      <c r="M43">
        <f t="shared" si="4"/>
        <v>0</v>
      </c>
    </row>
    <row r="44" spans="1:13" x14ac:dyDescent="0.25">
      <c r="A44">
        <v>43</v>
      </c>
      <c r="B44">
        <v>3</v>
      </c>
      <c r="C44">
        <v>21</v>
      </c>
      <c r="D44">
        <f t="shared" si="0"/>
        <v>5.1768578017400181E-3</v>
      </c>
      <c r="G44">
        <v>93</v>
      </c>
      <c r="H44">
        <v>13</v>
      </c>
      <c r="I44">
        <v>24</v>
      </c>
      <c r="J44">
        <f t="shared" si="1"/>
        <v>0.54166666666666663</v>
      </c>
      <c r="K44">
        <f t="shared" si="2"/>
        <v>0.12411971830985916</v>
      </c>
      <c r="L44">
        <f t="shared" si="3"/>
        <v>0.33163966946856399</v>
      </c>
      <c r="M44">
        <f t="shared" si="4"/>
        <v>0</v>
      </c>
    </row>
    <row r="45" spans="1:13" x14ac:dyDescent="0.25">
      <c r="A45">
        <v>44</v>
      </c>
      <c r="B45">
        <v>3</v>
      </c>
      <c r="C45">
        <v>22</v>
      </c>
      <c r="D45">
        <f t="shared" si="0"/>
        <v>4.941546083479108E-3</v>
      </c>
      <c r="G45">
        <v>94</v>
      </c>
      <c r="H45">
        <v>15</v>
      </c>
      <c r="I45">
        <v>25</v>
      </c>
      <c r="J45">
        <f t="shared" si="1"/>
        <v>0.6</v>
      </c>
      <c r="K45">
        <f t="shared" si="2"/>
        <v>0.12411971830985916</v>
      </c>
      <c r="L45">
        <f t="shared" si="3"/>
        <v>0.33163966946856399</v>
      </c>
      <c r="M45">
        <f t="shared" si="4"/>
        <v>0</v>
      </c>
    </row>
    <row r="46" spans="1:13" x14ac:dyDescent="0.25">
      <c r="A46">
        <v>45</v>
      </c>
      <c r="B46">
        <v>2</v>
      </c>
      <c r="C46">
        <v>25</v>
      </c>
      <c r="D46">
        <f t="shared" si="0"/>
        <v>4.3485605534616147E-3</v>
      </c>
      <c r="G46">
        <v>95</v>
      </c>
      <c r="H46">
        <v>12</v>
      </c>
      <c r="I46">
        <v>23</v>
      </c>
      <c r="J46">
        <f t="shared" si="1"/>
        <v>0.52173913043478259</v>
      </c>
      <c r="K46">
        <f t="shared" si="2"/>
        <v>0.12411971830985916</v>
      </c>
      <c r="L46">
        <f t="shared" si="3"/>
        <v>0.33163966946856399</v>
      </c>
      <c r="M46">
        <f t="shared" si="4"/>
        <v>0</v>
      </c>
    </row>
    <row r="47" spans="1:13" x14ac:dyDescent="0.25">
      <c r="A47">
        <v>46</v>
      </c>
      <c r="B47">
        <v>3</v>
      </c>
      <c r="C47">
        <v>24</v>
      </c>
      <c r="D47">
        <f t="shared" si="0"/>
        <v>4.5297505765225154E-3</v>
      </c>
      <c r="G47">
        <v>96</v>
      </c>
      <c r="H47">
        <v>15</v>
      </c>
      <c r="I47">
        <v>21</v>
      </c>
      <c r="J47">
        <f t="shared" si="1"/>
        <v>0.7142857142857143</v>
      </c>
      <c r="K47">
        <f t="shared" si="2"/>
        <v>0.12411971830985916</v>
      </c>
      <c r="L47">
        <f t="shared" si="3"/>
        <v>0.33163966946856399</v>
      </c>
      <c r="M47">
        <f t="shared" si="4"/>
        <v>0</v>
      </c>
    </row>
    <row r="48" spans="1:13" x14ac:dyDescent="0.25">
      <c r="A48">
        <v>47</v>
      </c>
      <c r="B48">
        <v>1</v>
      </c>
      <c r="C48">
        <v>22</v>
      </c>
      <c r="D48">
        <f t="shared" si="0"/>
        <v>4.941546083479108E-3</v>
      </c>
      <c r="G48">
        <v>97</v>
      </c>
      <c r="H48">
        <v>13</v>
      </c>
      <c r="I48">
        <v>22</v>
      </c>
      <c r="J48">
        <f t="shared" si="1"/>
        <v>0.59090909090909094</v>
      </c>
      <c r="K48">
        <f t="shared" si="2"/>
        <v>0.12411971830985916</v>
      </c>
      <c r="L48">
        <f t="shared" si="3"/>
        <v>0.33163966946856399</v>
      </c>
      <c r="M48">
        <f t="shared" si="4"/>
        <v>0</v>
      </c>
    </row>
    <row r="49" spans="1:13" x14ac:dyDescent="0.25">
      <c r="A49">
        <v>48</v>
      </c>
      <c r="B49">
        <v>1</v>
      </c>
      <c r="C49">
        <v>22</v>
      </c>
      <c r="D49">
        <f t="shared" si="0"/>
        <v>4.941546083479108E-3</v>
      </c>
      <c r="G49">
        <v>98</v>
      </c>
      <c r="H49">
        <v>13</v>
      </c>
      <c r="I49">
        <v>24</v>
      </c>
      <c r="J49">
        <f t="shared" si="1"/>
        <v>0.54166666666666663</v>
      </c>
      <c r="K49">
        <f t="shared" si="2"/>
        <v>0.12411971830985916</v>
      </c>
      <c r="L49">
        <f t="shared" si="3"/>
        <v>0.33163966946856399</v>
      </c>
      <c r="M49">
        <f t="shared" si="4"/>
        <v>0</v>
      </c>
    </row>
    <row r="50" spans="1:13" x14ac:dyDescent="0.25">
      <c r="A50">
        <v>49</v>
      </c>
      <c r="B50">
        <v>2</v>
      </c>
      <c r="C50">
        <v>21</v>
      </c>
      <c r="D50">
        <f t="shared" si="0"/>
        <v>5.1768578017400181E-3</v>
      </c>
      <c r="G50">
        <v>99</v>
      </c>
      <c r="H50">
        <v>14</v>
      </c>
      <c r="I50">
        <v>23</v>
      </c>
      <c r="J50">
        <f t="shared" si="1"/>
        <v>0.60869565217391308</v>
      </c>
      <c r="K50">
        <f t="shared" si="2"/>
        <v>0.12411971830985916</v>
      </c>
      <c r="L50">
        <f t="shared" si="3"/>
        <v>0.33163966946856399</v>
      </c>
      <c r="M50">
        <f t="shared" si="4"/>
        <v>0</v>
      </c>
    </row>
    <row r="51" spans="1:13" x14ac:dyDescent="0.25">
      <c r="A51">
        <v>50</v>
      </c>
      <c r="B51">
        <v>4</v>
      </c>
      <c r="C51">
        <v>25</v>
      </c>
      <c r="D51">
        <f t="shared" si="0"/>
        <v>4.3485605534616147E-3</v>
      </c>
      <c r="G51">
        <v>100</v>
      </c>
      <c r="H51">
        <v>14</v>
      </c>
      <c r="I51">
        <v>23</v>
      </c>
      <c r="J51">
        <f t="shared" si="1"/>
        <v>0.60869565217391308</v>
      </c>
      <c r="K51">
        <f t="shared" si="2"/>
        <v>0.12411971830985916</v>
      </c>
      <c r="L51">
        <f t="shared" si="3"/>
        <v>0.33163966946856399</v>
      </c>
      <c r="M51">
        <f t="shared" si="4"/>
        <v>0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FD77-F66C-4D39-B0EB-2AB401E15E45}">
  <dimension ref="A1:AU87"/>
  <sheetViews>
    <sheetView topLeftCell="H1" workbookViewId="0">
      <selection activeCell="AM1" sqref="AM1:AU2"/>
    </sheetView>
  </sheetViews>
  <sheetFormatPr defaultRowHeight="16.5" x14ac:dyDescent="0.25"/>
  <cols>
    <col min="2" max="2" width="8.625" customWidth="1"/>
    <col min="7" max="7" width="14" customWidth="1"/>
    <col min="8" max="8" width="14.75" customWidth="1"/>
    <col min="10" max="10" width="9.25" customWidth="1"/>
    <col min="11" max="12" width="13.125" customWidth="1"/>
    <col min="30" max="30" width="0" hidden="1" customWidth="1"/>
    <col min="44" max="44" width="0" hidden="1" customWidth="1"/>
  </cols>
  <sheetData>
    <row r="1" spans="1:47" x14ac:dyDescent="0.25">
      <c r="B1" s="11" t="s">
        <v>0</v>
      </c>
      <c r="C1" s="12"/>
      <c r="D1" s="12"/>
      <c r="E1" s="12"/>
      <c r="F1" s="13"/>
      <c r="J1" t="s">
        <v>1</v>
      </c>
      <c r="T1" s="14" t="s">
        <v>33</v>
      </c>
      <c r="U1" s="14"/>
      <c r="Y1" s="9" t="s">
        <v>38</v>
      </c>
      <c r="Z1" s="9" t="s">
        <v>39</v>
      </c>
      <c r="AA1" s="9" t="s">
        <v>40</v>
      </c>
      <c r="AB1" s="9" t="s">
        <v>41</v>
      </c>
      <c r="AC1" s="9" t="s">
        <v>42</v>
      </c>
      <c r="AD1" s="9"/>
      <c r="AE1" s="9" t="s">
        <v>43</v>
      </c>
      <c r="AF1" s="9" t="s">
        <v>44</v>
      </c>
      <c r="AG1" s="9" t="s">
        <v>48</v>
      </c>
      <c r="AH1" s="15" t="s">
        <v>49</v>
      </c>
      <c r="AI1" s="15"/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/>
      <c r="AS1" s="9" t="s">
        <v>43</v>
      </c>
      <c r="AT1" s="9" t="s">
        <v>44</v>
      </c>
      <c r="AU1" s="9" t="s">
        <v>48</v>
      </c>
    </row>
    <row r="2" spans="1:47" x14ac:dyDescent="0.25">
      <c r="A2" t="s">
        <v>10</v>
      </c>
      <c r="B2" s="2" t="s">
        <v>3</v>
      </c>
      <c r="C2" s="3" t="s">
        <v>4</v>
      </c>
      <c r="D2" s="3" t="s">
        <v>5</v>
      </c>
      <c r="E2" s="3" t="s">
        <v>6</v>
      </c>
      <c r="F2" s="4" t="s">
        <v>7</v>
      </c>
      <c r="G2" s="9" t="s">
        <v>28</v>
      </c>
      <c r="H2" s="9" t="s">
        <v>29</v>
      </c>
      <c r="J2" s="9" t="s">
        <v>30</v>
      </c>
      <c r="K2" s="9" t="s">
        <v>17</v>
      </c>
      <c r="L2" s="9" t="s">
        <v>18</v>
      </c>
      <c r="M2" s="9" t="s">
        <v>13</v>
      </c>
      <c r="N2" s="9" t="s">
        <v>14</v>
      </c>
      <c r="O2" s="9" t="s">
        <v>34</v>
      </c>
      <c r="P2" s="9" t="s">
        <v>35</v>
      </c>
      <c r="Q2" s="10" t="s">
        <v>36</v>
      </c>
      <c r="R2" s="10" t="s">
        <v>37</v>
      </c>
      <c r="T2" s="9" t="s">
        <v>31</v>
      </c>
      <c r="U2" s="9" t="s">
        <v>12</v>
      </c>
      <c r="V2" s="9" t="s">
        <v>13</v>
      </c>
      <c r="W2" s="9" t="s">
        <v>14</v>
      </c>
      <c r="X2" s="9" t="s">
        <v>45</v>
      </c>
      <c r="Y2" s="9" t="s">
        <v>46</v>
      </c>
      <c r="Z2" s="9" t="s">
        <v>46</v>
      </c>
      <c r="AA2" s="9" t="s">
        <v>46</v>
      </c>
      <c r="AB2" s="9" t="s">
        <v>47</v>
      </c>
      <c r="AC2" s="9" t="s">
        <v>46</v>
      </c>
      <c r="AE2" s="9" t="s">
        <v>46</v>
      </c>
      <c r="AF2" s="9" t="s">
        <v>46</v>
      </c>
      <c r="AG2" s="9" t="s">
        <v>47</v>
      </c>
      <c r="AH2" s="9" t="s">
        <v>16</v>
      </c>
      <c r="AI2" s="9" t="s">
        <v>12</v>
      </c>
      <c r="AJ2" s="9" t="s">
        <v>13</v>
      </c>
      <c r="AK2" s="9" t="s">
        <v>14</v>
      </c>
      <c r="AL2" s="9" t="s">
        <v>45</v>
      </c>
      <c r="AM2" s="9" t="s">
        <v>47</v>
      </c>
      <c r="AN2" s="9" t="s">
        <v>47</v>
      </c>
      <c r="AO2" s="9" t="s">
        <v>46</v>
      </c>
      <c r="AP2" s="9" t="s">
        <v>47</v>
      </c>
      <c r="AQ2" s="9" t="s">
        <v>46</v>
      </c>
      <c r="AS2" s="9" t="s">
        <v>46</v>
      </c>
      <c r="AT2" s="9" t="s">
        <v>46</v>
      </c>
      <c r="AU2" s="9" t="s">
        <v>47</v>
      </c>
    </row>
    <row r="3" spans="1:47" x14ac:dyDescent="0.25">
      <c r="A3">
        <v>1</v>
      </c>
      <c r="B3" s="5">
        <v>352</v>
      </c>
      <c r="C3" s="1">
        <v>352</v>
      </c>
      <c r="D3" s="1">
        <v>353</v>
      </c>
      <c r="E3" s="1">
        <v>351</v>
      </c>
      <c r="F3" s="6">
        <v>354</v>
      </c>
      <c r="G3">
        <f>AVERAGE(B3,D3,E3,F3)</f>
        <v>352.5</v>
      </c>
      <c r="H3">
        <f>MAX(B3,D3,E3,F3)-MIN(B3,D3,E3,F3)</f>
        <v>3</v>
      </c>
      <c r="J3">
        <f>AVERAGE(G3:G47)</f>
        <v>348.49444444444447</v>
      </c>
      <c r="K3">
        <f>_xlfn.VAR.S(G3:G47)</f>
        <v>17.475820707070714</v>
      </c>
      <c r="L3">
        <f>K3^0.5</f>
        <v>4.1804091554620237</v>
      </c>
      <c r="M3">
        <f>J3+3*L3</f>
        <v>361.03567191083056</v>
      </c>
      <c r="N3">
        <f>J3-3*L3</f>
        <v>335.95321697805838</v>
      </c>
      <c r="O3">
        <f>J3+2*L3</f>
        <v>356.85526275536853</v>
      </c>
      <c r="P3">
        <f>J3-2*L3</f>
        <v>340.13362613352041</v>
      </c>
      <c r="Q3">
        <f>J3+L3</f>
        <v>352.6748535999065</v>
      </c>
      <c r="R3">
        <f>J3-L3</f>
        <v>344.31403528898244</v>
      </c>
      <c r="S3">
        <v>1</v>
      </c>
      <c r="T3">
        <f t="shared" ref="T3:T42" si="0">G48</f>
        <v>349</v>
      </c>
      <c r="U3">
        <f>$J$3</f>
        <v>348.49444444444447</v>
      </c>
      <c r="V3">
        <f>$M$3</f>
        <v>361.03567191083056</v>
      </c>
      <c r="W3">
        <f>$N$3</f>
        <v>335.95321697805838</v>
      </c>
      <c r="Y3">
        <f>COUNTIF(T3:T42,"&gt;="&amp;M3)+COUNTIF(T3:T42,"&lt;="&amp;N3)</f>
        <v>0</v>
      </c>
      <c r="AH3">
        <f>H48</f>
        <v>4</v>
      </c>
      <c r="AI3">
        <f>$J$6</f>
        <v>3.1111111111111112</v>
      </c>
      <c r="AJ3">
        <f>$M$6</f>
        <v>7.116788899632617</v>
      </c>
      <c r="AK3">
        <f>$N$6</f>
        <v>-0.89456667741039508</v>
      </c>
      <c r="AM3">
        <f>COUNTIF(AH3:AH42,"&gt;="&amp;M6)+COUNTIF(AH3:AH42,"&lt;="&amp;N6)</f>
        <v>2</v>
      </c>
    </row>
    <row r="4" spans="1:47" x14ac:dyDescent="0.25">
      <c r="A4">
        <v>2</v>
      </c>
      <c r="B4" s="5">
        <v>354</v>
      </c>
      <c r="C4" s="1">
        <v>353</v>
      </c>
      <c r="D4" s="1">
        <v>354</v>
      </c>
      <c r="E4" s="1">
        <v>352</v>
      </c>
      <c r="F4" s="6">
        <v>354</v>
      </c>
      <c r="G4">
        <f t="shared" ref="G4:G67" si="1">AVERAGE(B4,D4,E4,F4)</f>
        <v>353.5</v>
      </c>
      <c r="H4">
        <f t="shared" ref="H4:H67" si="2">MAX(B4,D4,E4,F4)-MIN(B4,D4,E4,F4)</f>
        <v>2</v>
      </c>
      <c r="J4" t="s">
        <v>1</v>
      </c>
      <c r="S4">
        <v>2</v>
      </c>
      <c r="T4">
        <f t="shared" si="0"/>
        <v>349.5</v>
      </c>
      <c r="U4">
        <f t="shared" ref="U4:U42" si="3">$J$3</f>
        <v>348.49444444444447</v>
      </c>
      <c r="V4">
        <f t="shared" ref="V4:V42" si="4">$M$3</f>
        <v>361.03567191083056</v>
      </c>
      <c r="W4">
        <f t="shared" ref="W4:W42" si="5">$N$3</f>
        <v>335.95321697805838</v>
      </c>
      <c r="AD4">
        <f>T3-T4</f>
        <v>-0.5</v>
      </c>
      <c r="AH4">
        <f t="shared" ref="AH4:AH42" si="6">H49</f>
        <v>2</v>
      </c>
      <c r="AI4">
        <f t="shared" ref="AI4:AI42" si="7">$J$6</f>
        <v>3.1111111111111112</v>
      </c>
      <c r="AJ4">
        <f t="shared" ref="AJ4:AJ42" si="8">$M$6</f>
        <v>7.116788899632617</v>
      </c>
      <c r="AK4">
        <f t="shared" ref="AK4:AK42" si="9">$N$6</f>
        <v>-0.89456667741039508</v>
      </c>
      <c r="AR4">
        <f>AH3-AH4</f>
        <v>2</v>
      </c>
    </row>
    <row r="5" spans="1:47" x14ac:dyDescent="0.25">
      <c r="A5">
        <v>3</v>
      </c>
      <c r="B5" s="5">
        <v>352</v>
      </c>
      <c r="C5" s="1">
        <v>352</v>
      </c>
      <c r="D5" s="1">
        <v>352</v>
      </c>
      <c r="E5" s="1">
        <v>349</v>
      </c>
      <c r="F5" s="6">
        <v>353</v>
      </c>
      <c r="G5">
        <f t="shared" si="1"/>
        <v>351.5</v>
      </c>
      <c r="H5">
        <f t="shared" si="2"/>
        <v>4</v>
      </c>
      <c r="J5" t="s">
        <v>32</v>
      </c>
      <c r="K5" t="s">
        <v>17</v>
      </c>
      <c r="L5" t="s">
        <v>18</v>
      </c>
      <c r="M5" t="s">
        <v>13</v>
      </c>
      <c r="N5" t="s">
        <v>14</v>
      </c>
      <c r="O5" s="9" t="s">
        <v>34</v>
      </c>
      <c r="P5" s="9" t="s">
        <v>35</v>
      </c>
      <c r="Q5" s="10" t="s">
        <v>36</v>
      </c>
      <c r="R5" s="10" t="s">
        <v>37</v>
      </c>
      <c r="S5">
        <v>3</v>
      </c>
      <c r="T5">
        <f t="shared" si="0"/>
        <v>343.25</v>
      </c>
      <c r="U5">
        <f t="shared" si="3"/>
        <v>348.49444444444447</v>
      </c>
      <c r="V5">
        <f t="shared" si="4"/>
        <v>361.03567191083056</v>
      </c>
      <c r="W5">
        <f t="shared" si="5"/>
        <v>335.95321697805838</v>
      </c>
      <c r="Z5">
        <f>COUNTIF(T3:T5,"&gt;="&amp;$O$3)+COUNTIF(T3:T5,"&lt;="&amp;$P$3)</f>
        <v>0</v>
      </c>
      <c r="AD5">
        <f t="shared" ref="AD5:AD42" si="10">T4-T5</f>
        <v>6.25</v>
      </c>
      <c r="AH5">
        <f t="shared" si="6"/>
        <v>3</v>
      </c>
      <c r="AI5">
        <f t="shared" si="7"/>
        <v>3.1111111111111112</v>
      </c>
      <c r="AJ5">
        <f t="shared" si="8"/>
        <v>7.116788899632617</v>
      </c>
      <c r="AK5">
        <f t="shared" si="9"/>
        <v>-0.89456667741039508</v>
      </c>
      <c r="AN5">
        <f>COUNTIF(AH3:AH5,"&gt;="&amp;$O$6)+COUNTIF(AH3:AH5,"&lt;="&amp;$P$6)</f>
        <v>0</v>
      </c>
      <c r="AR5">
        <f t="shared" ref="AR5:AR42" si="11">AH4-AH5</f>
        <v>-1</v>
      </c>
    </row>
    <row r="6" spans="1:47" x14ac:dyDescent="0.25">
      <c r="A6">
        <v>4</v>
      </c>
      <c r="B6" s="5">
        <v>355</v>
      </c>
      <c r="C6" s="1">
        <v>356</v>
      </c>
      <c r="D6" s="1">
        <v>355</v>
      </c>
      <c r="E6" s="1">
        <v>354</v>
      </c>
      <c r="F6" s="6">
        <v>356</v>
      </c>
      <c r="G6">
        <f t="shared" si="1"/>
        <v>355</v>
      </c>
      <c r="H6">
        <f t="shared" si="2"/>
        <v>2</v>
      </c>
      <c r="J6">
        <f>AVERAGE(H3:H47)</f>
        <v>3.1111111111111112</v>
      </c>
      <c r="K6">
        <f>_xlfn.VAR.S(H3:H47)</f>
        <v>1.7828282828282831</v>
      </c>
      <c r="L6">
        <f>K6^0.5</f>
        <v>1.3352259295071689</v>
      </c>
      <c r="M6">
        <f>J6+3*L6</f>
        <v>7.116788899632617</v>
      </c>
      <c r="N6">
        <f>J6-3*L6</f>
        <v>-0.89456667741039508</v>
      </c>
      <c r="O6">
        <f>J6+2*L6</f>
        <v>5.7815629701254494</v>
      </c>
      <c r="P6">
        <f>J6-2*L6</f>
        <v>0.44065925209677337</v>
      </c>
      <c r="Q6">
        <f>J6+L6</f>
        <v>4.4463370406182801</v>
      </c>
      <c r="R6">
        <f>J6-L6</f>
        <v>1.7758851816039423</v>
      </c>
      <c r="S6">
        <v>4</v>
      </c>
      <c r="T6">
        <f t="shared" si="0"/>
        <v>343.5</v>
      </c>
      <c r="U6">
        <f t="shared" si="3"/>
        <v>348.49444444444447</v>
      </c>
      <c r="V6">
        <f t="shared" si="4"/>
        <v>361.03567191083056</v>
      </c>
      <c r="W6">
        <f t="shared" si="5"/>
        <v>335.95321697805838</v>
      </c>
      <c r="Z6">
        <f t="shared" ref="Z6:Z42" si="12">COUNTIF(T4:T6,"&gt;="&amp;$O$3)+COUNTIF(T4:T6,"&lt;="&amp;$P$3)</f>
        <v>0</v>
      </c>
      <c r="AD6">
        <f t="shared" si="10"/>
        <v>-0.25</v>
      </c>
      <c r="AH6">
        <f t="shared" si="6"/>
        <v>3</v>
      </c>
      <c r="AI6">
        <f t="shared" si="7"/>
        <v>3.1111111111111112</v>
      </c>
      <c r="AJ6">
        <f t="shared" si="8"/>
        <v>7.116788899632617</v>
      </c>
      <c r="AK6">
        <f t="shared" si="9"/>
        <v>-0.89456667741039508</v>
      </c>
      <c r="AN6">
        <f t="shared" ref="AN6:AN42" si="13">COUNTIF(AH4:AH6,"&gt;="&amp;$O$6)+COUNTIF(AH4:AH6,"&lt;="&amp;$P$6)</f>
        <v>0</v>
      </c>
      <c r="AR6">
        <f t="shared" si="11"/>
        <v>0</v>
      </c>
    </row>
    <row r="7" spans="1:47" x14ac:dyDescent="0.25">
      <c r="A7">
        <v>5</v>
      </c>
      <c r="B7" s="1">
        <v>351</v>
      </c>
      <c r="C7" s="1">
        <v>352</v>
      </c>
      <c r="D7" s="1">
        <v>351</v>
      </c>
      <c r="E7" s="1">
        <v>350</v>
      </c>
      <c r="F7" s="6">
        <v>353</v>
      </c>
      <c r="G7">
        <f t="shared" si="1"/>
        <v>351.25</v>
      </c>
      <c r="H7">
        <f t="shared" si="2"/>
        <v>3</v>
      </c>
      <c r="S7">
        <v>5</v>
      </c>
      <c r="T7">
        <f t="shared" si="0"/>
        <v>349</v>
      </c>
      <c r="U7">
        <f t="shared" si="3"/>
        <v>348.49444444444447</v>
      </c>
      <c r="V7">
        <f t="shared" si="4"/>
        <v>361.03567191083056</v>
      </c>
      <c r="W7">
        <f t="shared" si="5"/>
        <v>335.95321697805838</v>
      </c>
      <c r="Z7">
        <f t="shared" si="12"/>
        <v>0</v>
      </c>
      <c r="AA7">
        <f>COUNTIF(T3:T7,"&gt;="&amp;$Q$3)+COUNTIF(T3:T7,"&lt;="&amp;$R$3)</f>
        <v>2</v>
      </c>
      <c r="AD7">
        <f t="shared" si="10"/>
        <v>-5.5</v>
      </c>
      <c r="AH7">
        <f t="shared" si="6"/>
        <v>3</v>
      </c>
      <c r="AI7">
        <f t="shared" si="7"/>
        <v>3.1111111111111112</v>
      </c>
      <c r="AJ7">
        <f t="shared" si="8"/>
        <v>7.116788899632617</v>
      </c>
      <c r="AK7">
        <f t="shared" si="9"/>
        <v>-0.89456667741039508</v>
      </c>
      <c r="AN7">
        <f t="shared" si="13"/>
        <v>0</v>
      </c>
      <c r="AO7">
        <f>COUNTIF(AH3:AH7,"&gt;="&amp;$Q$6)+COUNTIF(AH3:AH7,"&lt;="&amp;$R$6)</f>
        <v>0</v>
      </c>
      <c r="AR7">
        <f t="shared" si="11"/>
        <v>0</v>
      </c>
    </row>
    <row r="8" spans="1:47" x14ac:dyDescent="0.25">
      <c r="A8">
        <v>6</v>
      </c>
      <c r="B8" s="5">
        <v>350</v>
      </c>
      <c r="C8" s="1">
        <v>352</v>
      </c>
      <c r="D8" s="1">
        <v>350</v>
      </c>
      <c r="E8" s="1">
        <v>348</v>
      </c>
      <c r="F8" s="6">
        <v>352</v>
      </c>
      <c r="G8">
        <f t="shared" si="1"/>
        <v>350</v>
      </c>
      <c r="H8">
        <f t="shared" si="2"/>
        <v>4</v>
      </c>
      <c r="S8">
        <v>6</v>
      </c>
      <c r="T8">
        <f t="shared" si="0"/>
        <v>349.25</v>
      </c>
      <c r="U8">
        <f t="shared" si="3"/>
        <v>348.49444444444447</v>
      </c>
      <c r="V8">
        <f t="shared" si="4"/>
        <v>361.03567191083056</v>
      </c>
      <c r="W8">
        <f t="shared" si="5"/>
        <v>335.95321697805838</v>
      </c>
      <c r="Z8">
        <f t="shared" si="12"/>
        <v>0</v>
      </c>
      <c r="AA8">
        <f t="shared" ref="AA8:AA42" si="14">COUNTIF(T4:T8,"&gt;="&amp;$Q$3)+COUNTIF(T4:T8,"&lt;="&amp;$R$3)</f>
        <v>2</v>
      </c>
      <c r="AC8">
        <f>MAX((IF(T3&gt;T4,1,0)+IF(T4&gt;T5,1,0)+IF(T5&gt;T6,1,0)+IF(T6&gt;T7,1,0)+IF(T7&gt;T8,1,0)),(IF(T3&lt;T4,1,0)+IF(T4&lt;T5,1,0)+IF(T5&lt;T6,1,0)+IF(T6&lt;T7,1,0)+IF(T7&lt;T8,1,0)))</f>
        <v>4</v>
      </c>
      <c r="AD8">
        <f t="shared" si="10"/>
        <v>-0.25</v>
      </c>
      <c r="AH8">
        <f t="shared" si="6"/>
        <v>2</v>
      </c>
      <c r="AI8">
        <f t="shared" si="7"/>
        <v>3.1111111111111112</v>
      </c>
      <c r="AJ8">
        <f t="shared" si="8"/>
        <v>7.116788899632617</v>
      </c>
      <c r="AK8">
        <f t="shared" si="9"/>
        <v>-0.89456667741039508</v>
      </c>
      <c r="AN8">
        <f t="shared" si="13"/>
        <v>0</v>
      </c>
      <c r="AO8">
        <f t="shared" ref="AO8:AO42" si="15">COUNTIF(AH4:AH8,"&gt;="&amp;$Q$6)+COUNTIF(AH4:AH8,"&lt;="&amp;$R$6)</f>
        <v>0</v>
      </c>
      <c r="AQ8">
        <f>MAX((IF(AH3&gt;AH4,1,0)+IF(AH4&gt;AH5,1,0)+IF(AH5&gt;AH6,1,0)+IF(AH6&gt;AH7,1,0)+IF(AH7&gt;AH8,1,0)),(IF(AH3&lt;AH4,1,0)+IF(AH4&lt;AH5,1,0)+IF(AH5&lt;AH6,1,0)+IF(AH6&lt;AH7,1,0)+IF(AH7&lt;AH8,1,0)))</f>
        <v>2</v>
      </c>
      <c r="AR8">
        <f t="shared" si="11"/>
        <v>1</v>
      </c>
    </row>
    <row r="9" spans="1:47" x14ac:dyDescent="0.25">
      <c r="A9">
        <v>7</v>
      </c>
      <c r="B9" s="5">
        <v>354</v>
      </c>
      <c r="C9" s="1">
        <v>354</v>
      </c>
      <c r="D9" s="1">
        <v>354</v>
      </c>
      <c r="E9" s="1">
        <v>351</v>
      </c>
      <c r="F9" s="6">
        <v>355</v>
      </c>
      <c r="G9">
        <f t="shared" si="1"/>
        <v>353.5</v>
      </c>
      <c r="H9">
        <f t="shared" si="2"/>
        <v>4</v>
      </c>
      <c r="S9">
        <v>7</v>
      </c>
      <c r="T9">
        <f t="shared" si="0"/>
        <v>354.75</v>
      </c>
      <c r="U9">
        <f t="shared" si="3"/>
        <v>348.49444444444447</v>
      </c>
      <c r="V9">
        <f t="shared" si="4"/>
        <v>361.03567191083056</v>
      </c>
      <c r="W9">
        <f t="shared" si="5"/>
        <v>335.95321697805838</v>
      </c>
      <c r="Z9">
        <f t="shared" si="12"/>
        <v>0</v>
      </c>
      <c r="AA9">
        <f t="shared" si="14"/>
        <v>3</v>
      </c>
      <c r="AC9">
        <f t="shared" ref="AC9:AC42" si="16">MAX((IF(T4&gt;T5,1,0)+IF(T5&gt;T6,1,0)+IF(T6&gt;T7,1,0)+IF(T7&gt;T8,1,0)+IF(T8&gt;T9,1,0)),(IF(T4&lt;T5,1,0)+IF(T5&lt;T6,1,0)+IF(T6&lt;T7,1,0)+IF(T7&lt;T8,1,0)+IF(T8&lt;T9,1,0)))</f>
        <v>4</v>
      </c>
      <c r="AD9">
        <f t="shared" si="10"/>
        <v>-5.5</v>
      </c>
      <c r="AH9">
        <f t="shared" si="6"/>
        <v>3</v>
      </c>
      <c r="AI9">
        <f t="shared" si="7"/>
        <v>3.1111111111111112</v>
      </c>
      <c r="AJ9">
        <f t="shared" si="8"/>
        <v>7.116788899632617</v>
      </c>
      <c r="AK9">
        <f t="shared" si="9"/>
        <v>-0.89456667741039508</v>
      </c>
      <c r="AN9">
        <f t="shared" si="13"/>
        <v>0</v>
      </c>
      <c r="AO9">
        <f t="shared" si="15"/>
        <v>0</v>
      </c>
      <c r="AQ9">
        <f t="shared" ref="AQ9:AQ42" si="17">MAX((IF(AH4&gt;AH5,1,0)+IF(AH5&gt;AH6,1,0)+IF(AH6&gt;AH7,1,0)+IF(AH7&gt;AH8,1,0)+IF(AH8&gt;AH9,1,0)),(IF(AH4&lt;AH5,1,0)+IF(AH5&lt;AH6,1,0)+IF(AH6&lt;AH7,1,0)+IF(AH7&lt;AH8,1,0)+IF(AH8&lt;AH9,1,0)))</f>
        <v>2</v>
      </c>
      <c r="AR9">
        <f t="shared" si="11"/>
        <v>-1</v>
      </c>
    </row>
    <row r="10" spans="1:47" x14ac:dyDescent="0.25">
      <c r="A10">
        <v>8</v>
      </c>
      <c r="B10" s="5">
        <v>352</v>
      </c>
      <c r="C10" s="1">
        <v>352</v>
      </c>
      <c r="D10" s="1">
        <v>352</v>
      </c>
      <c r="E10" s="1">
        <v>350</v>
      </c>
      <c r="F10" s="6">
        <v>353</v>
      </c>
      <c r="G10">
        <f t="shared" si="1"/>
        <v>351.75</v>
      </c>
      <c r="H10">
        <f t="shared" si="2"/>
        <v>3</v>
      </c>
      <c r="S10">
        <v>8</v>
      </c>
      <c r="T10">
        <f t="shared" si="0"/>
        <v>349</v>
      </c>
      <c r="U10">
        <f t="shared" si="3"/>
        <v>348.49444444444447</v>
      </c>
      <c r="V10">
        <f t="shared" si="4"/>
        <v>361.03567191083056</v>
      </c>
      <c r="W10">
        <f t="shared" si="5"/>
        <v>335.95321697805838</v>
      </c>
      <c r="Z10">
        <f t="shared" si="12"/>
        <v>0</v>
      </c>
      <c r="AA10">
        <f t="shared" si="14"/>
        <v>2</v>
      </c>
      <c r="AB10">
        <f>MAX(COUNTIF(T3:T10,"&gt;="&amp;$J$3),COUNTIF(T3:T10,"&lt;="&amp;$J$3))</f>
        <v>6</v>
      </c>
      <c r="AC10">
        <f t="shared" si="16"/>
        <v>4</v>
      </c>
      <c r="AD10">
        <f t="shared" si="10"/>
        <v>5.75</v>
      </c>
      <c r="AF10">
        <f>COUNTIF(T3:T10,"&gt;="&amp;$Q$3)+COUNTIF(T3:T10,"&lt;="&amp;$R$3)</f>
        <v>3</v>
      </c>
      <c r="AH10">
        <f t="shared" si="6"/>
        <v>3</v>
      </c>
      <c r="AI10">
        <f t="shared" si="7"/>
        <v>3.1111111111111112</v>
      </c>
      <c r="AJ10">
        <f t="shared" si="8"/>
        <v>7.116788899632617</v>
      </c>
      <c r="AK10">
        <f t="shared" si="9"/>
        <v>-0.89456667741039508</v>
      </c>
      <c r="AN10">
        <f t="shared" si="13"/>
        <v>0</v>
      </c>
      <c r="AO10">
        <f t="shared" si="15"/>
        <v>0</v>
      </c>
      <c r="AP10">
        <f>MAX(COUNTIF(AH3:AH10,"&gt;="&amp;$J$6),COUNTIF(AH3:AH10,"&lt;="&amp;$J$6))</f>
        <v>7</v>
      </c>
      <c r="AQ10">
        <f t="shared" si="17"/>
        <v>1</v>
      </c>
      <c r="AR10">
        <f t="shared" si="11"/>
        <v>0</v>
      </c>
      <c r="AT10">
        <f>COUNTIF(AH3:AH10,"&gt;="&amp;$Q$6)+COUNTIF(AH3:AH10,"&lt;="&amp;$R$6)</f>
        <v>0</v>
      </c>
    </row>
    <row r="11" spans="1:47" x14ac:dyDescent="0.25">
      <c r="A11">
        <v>9</v>
      </c>
      <c r="B11" s="5">
        <v>354</v>
      </c>
      <c r="C11" s="1">
        <v>354</v>
      </c>
      <c r="D11" s="1">
        <v>353</v>
      </c>
      <c r="E11" s="1">
        <v>352</v>
      </c>
      <c r="F11" s="6">
        <v>354</v>
      </c>
      <c r="G11">
        <f t="shared" si="1"/>
        <v>353.25</v>
      </c>
      <c r="H11">
        <f t="shared" si="2"/>
        <v>2</v>
      </c>
      <c r="S11">
        <v>9</v>
      </c>
      <c r="T11">
        <f t="shared" si="0"/>
        <v>350.25</v>
      </c>
      <c r="U11">
        <f t="shared" si="3"/>
        <v>348.49444444444447</v>
      </c>
      <c r="V11">
        <f t="shared" si="4"/>
        <v>361.03567191083056</v>
      </c>
      <c r="W11">
        <f t="shared" si="5"/>
        <v>335.95321697805838</v>
      </c>
      <c r="Z11">
        <f t="shared" si="12"/>
        <v>0</v>
      </c>
      <c r="AA11">
        <f t="shared" si="14"/>
        <v>1</v>
      </c>
      <c r="AB11">
        <f t="shared" ref="AB11:AB42" si="18">MAX(COUNTIF(T4:T11,"&gt;="&amp;$J$3),COUNTIF(T4:T11,"&lt;="&amp;$J$3))</f>
        <v>6</v>
      </c>
      <c r="AC11">
        <f t="shared" si="16"/>
        <v>4</v>
      </c>
      <c r="AD11">
        <f t="shared" si="10"/>
        <v>-1.25</v>
      </c>
      <c r="AF11">
        <f t="shared" ref="AF11:AF42" si="19">COUNTIF(T4:T11,"&gt;="&amp;$Q$3)+COUNTIF(T4:T11,"&lt;="&amp;$R$3)</f>
        <v>3</v>
      </c>
      <c r="AH11">
        <f t="shared" si="6"/>
        <v>4</v>
      </c>
      <c r="AI11">
        <f t="shared" si="7"/>
        <v>3.1111111111111112</v>
      </c>
      <c r="AJ11">
        <f t="shared" si="8"/>
        <v>7.116788899632617</v>
      </c>
      <c r="AK11">
        <f t="shared" si="9"/>
        <v>-0.89456667741039508</v>
      </c>
      <c r="AN11">
        <f t="shared" si="13"/>
        <v>0</v>
      </c>
      <c r="AO11">
        <f t="shared" si="15"/>
        <v>0</v>
      </c>
      <c r="AP11">
        <f t="shared" ref="AP11:AP42" si="20">MAX(COUNTIF(AH4:AH11,"&gt;="&amp;$J$6),COUNTIF(AH4:AH11,"&lt;="&amp;$J$6))</f>
        <v>7</v>
      </c>
      <c r="AQ11">
        <f t="shared" si="17"/>
        <v>2</v>
      </c>
      <c r="AR11">
        <f t="shared" si="11"/>
        <v>-1</v>
      </c>
      <c r="AT11">
        <f t="shared" ref="AT11:AT42" si="21">COUNTIF(AH4:AH11,"&gt;="&amp;$Q$6)+COUNTIF(AH4:AH11,"&lt;="&amp;$R$6)</f>
        <v>0</v>
      </c>
    </row>
    <row r="12" spans="1:47" x14ac:dyDescent="0.25">
      <c r="A12">
        <v>10</v>
      </c>
      <c r="B12" s="1">
        <v>352</v>
      </c>
      <c r="C12" s="1">
        <v>353</v>
      </c>
      <c r="D12" s="1">
        <v>353</v>
      </c>
      <c r="E12" s="1">
        <v>351</v>
      </c>
      <c r="F12" s="1">
        <v>354</v>
      </c>
      <c r="G12">
        <f t="shared" si="1"/>
        <v>352.5</v>
      </c>
      <c r="H12">
        <f t="shared" si="2"/>
        <v>3</v>
      </c>
      <c r="S12">
        <v>10</v>
      </c>
      <c r="T12">
        <f t="shared" si="0"/>
        <v>349.75</v>
      </c>
      <c r="U12">
        <f t="shared" si="3"/>
        <v>348.49444444444447</v>
      </c>
      <c r="V12">
        <f t="shared" si="4"/>
        <v>361.03567191083056</v>
      </c>
      <c r="W12">
        <f t="shared" si="5"/>
        <v>335.95321697805838</v>
      </c>
      <c r="Z12">
        <f t="shared" si="12"/>
        <v>0</v>
      </c>
      <c r="AA12">
        <f t="shared" si="14"/>
        <v>1</v>
      </c>
      <c r="AB12">
        <f t="shared" si="18"/>
        <v>6</v>
      </c>
      <c r="AC12">
        <f t="shared" si="16"/>
        <v>3</v>
      </c>
      <c r="AD12">
        <f t="shared" si="10"/>
        <v>0.5</v>
      </c>
      <c r="AF12">
        <f t="shared" si="19"/>
        <v>3</v>
      </c>
      <c r="AH12">
        <f t="shared" si="6"/>
        <v>3</v>
      </c>
      <c r="AI12">
        <f t="shared" si="7"/>
        <v>3.1111111111111112</v>
      </c>
      <c r="AJ12">
        <f t="shared" si="8"/>
        <v>7.116788899632617</v>
      </c>
      <c r="AK12">
        <f t="shared" si="9"/>
        <v>-0.89456667741039508</v>
      </c>
      <c r="AN12">
        <f t="shared" si="13"/>
        <v>0</v>
      </c>
      <c r="AO12">
        <f t="shared" si="15"/>
        <v>0</v>
      </c>
      <c r="AP12">
        <f t="shared" si="20"/>
        <v>7</v>
      </c>
      <c r="AQ12">
        <f t="shared" si="17"/>
        <v>2</v>
      </c>
      <c r="AR12">
        <f t="shared" si="11"/>
        <v>1</v>
      </c>
      <c r="AT12">
        <f t="shared" si="21"/>
        <v>0</v>
      </c>
    </row>
    <row r="13" spans="1:47" x14ac:dyDescent="0.25">
      <c r="A13">
        <v>11</v>
      </c>
      <c r="B13" s="1">
        <v>353</v>
      </c>
      <c r="C13" s="1">
        <v>352</v>
      </c>
      <c r="D13" s="1">
        <v>353</v>
      </c>
      <c r="E13" s="1">
        <v>351</v>
      </c>
      <c r="F13" s="1">
        <v>353</v>
      </c>
      <c r="G13">
        <f t="shared" si="1"/>
        <v>352.5</v>
      </c>
      <c r="H13">
        <f t="shared" si="2"/>
        <v>2</v>
      </c>
      <c r="S13">
        <v>11</v>
      </c>
      <c r="T13">
        <f t="shared" si="0"/>
        <v>350.25</v>
      </c>
      <c r="U13">
        <f t="shared" si="3"/>
        <v>348.49444444444447</v>
      </c>
      <c r="V13">
        <f t="shared" si="4"/>
        <v>361.03567191083056</v>
      </c>
      <c r="W13">
        <f t="shared" si="5"/>
        <v>335.95321697805838</v>
      </c>
      <c r="Z13">
        <f t="shared" si="12"/>
        <v>0</v>
      </c>
      <c r="AA13">
        <f t="shared" si="14"/>
        <v>1</v>
      </c>
      <c r="AB13">
        <f t="shared" si="18"/>
        <v>7</v>
      </c>
      <c r="AC13">
        <f t="shared" si="16"/>
        <v>3</v>
      </c>
      <c r="AD13">
        <f t="shared" si="10"/>
        <v>-0.5</v>
      </c>
      <c r="AF13">
        <f t="shared" si="19"/>
        <v>2</v>
      </c>
      <c r="AH13">
        <f t="shared" si="6"/>
        <v>11</v>
      </c>
      <c r="AI13">
        <f t="shared" si="7"/>
        <v>3.1111111111111112</v>
      </c>
      <c r="AJ13">
        <f t="shared" si="8"/>
        <v>7.116788899632617</v>
      </c>
      <c r="AK13">
        <f t="shared" si="9"/>
        <v>-0.89456667741039508</v>
      </c>
      <c r="AN13">
        <f t="shared" si="13"/>
        <v>1</v>
      </c>
      <c r="AO13">
        <f t="shared" si="15"/>
        <v>1</v>
      </c>
      <c r="AP13">
        <f t="shared" si="20"/>
        <v>6</v>
      </c>
      <c r="AQ13">
        <f t="shared" si="17"/>
        <v>3</v>
      </c>
      <c r="AR13">
        <f t="shared" si="11"/>
        <v>-8</v>
      </c>
      <c r="AT13">
        <f t="shared" si="21"/>
        <v>1</v>
      </c>
    </row>
    <row r="14" spans="1:47" x14ac:dyDescent="0.25">
      <c r="A14">
        <v>12</v>
      </c>
      <c r="B14" s="1">
        <v>351</v>
      </c>
      <c r="C14" s="1">
        <v>352</v>
      </c>
      <c r="D14" s="1">
        <v>352</v>
      </c>
      <c r="E14" s="1">
        <v>351</v>
      </c>
      <c r="F14" s="1">
        <v>353</v>
      </c>
      <c r="G14">
        <f t="shared" si="1"/>
        <v>351.75</v>
      </c>
      <c r="H14">
        <f t="shared" si="2"/>
        <v>2</v>
      </c>
      <c r="S14">
        <v>12</v>
      </c>
      <c r="T14">
        <f t="shared" si="0"/>
        <v>350</v>
      </c>
      <c r="U14">
        <f t="shared" si="3"/>
        <v>348.49444444444447</v>
      </c>
      <c r="V14">
        <f t="shared" si="4"/>
        <v>361.03567191083056</v>
      </c>
      <c r="W14">
        <f t="shared" si="5"/>
        <v>335.95321697805838</v>
      </c>
      <c r="Z14">
        <f t="shared" si="12"/>
        <v>0</v>
      </c>
      <c r="AA14">
        <f t="shared" si="14"/>
        <v>0</v>
      </c>
      <c r="AB14">
        <f t="shared" si="18"/>
        <v>8</v>
      </c>
      <c r="AC14">
        <f t="shared" si="16"/>
        <v>3</v>
      </c>
      <c r="AD14">
        <f t="shared" si="10"/>
        <v>0.25</v>
      </c>
      <c r="AF14">
        <f t="shared" si="19"/>
        <v>1</v>
      </c>
      <c r="AH14">
        <f t="shared" si="6"/>
        <v>10</v>
      </c>
      <c r="AI14">
        <f t="shared" si="7"/>
        <v>3.1111111111111112</v>
      </c>
      <c r="AJ14">
        <f t="shared" si="8"/>
        <v>7.116788899632617</v>
      </c>
      <c r="AK14">
        <f t="shared" si="9"/>
        <v>-0.89456667741039508</v>
      </c>
      <c r="AN14">
        <f t="shared" si="13"/>
        <v>2</v>
      </c>
      <c r="AO14">
        <f t="shared" si="15"/>
        <v>2</v>
      </c>
      <c r="AP14">
        <f t="shared" si="20"/>
        <v>5</v>
      </c>
      <c r="AQ14">
        <f t="shared" si="17"/>
        <v>2</v>
      </c>
      <c r="AR14">
        <f t="shared" si="11"/>
        <v>1</v>
      </c>
      <c r="AT14">
        <f t="shared" si="21"/>
        <v>2</v>
      </c>
    </row>
    <row r="15" spans="1:47" x14ac:dyDescent="0.25">
      <c r="A15">
        <v>13</v>
      </c>
      <c r="B15" s="1">
        <v>352</v>
      </c>
      <c r="C15" s="1">
        <v>352</v>
      </c>
      <c r="D15" s="1">
        <v>351</v>
      </c>
      <c r="E15" s="1">
        <v>348</v>
      </c>
      <c r="F15" s="1">
        <v>351</v>
      </c>
      <c r="G15">
        <f t="shared" si="1"/>
        <v>350.5</v>
      </c>
      <c r="H15">
        <f t="shared" si="2"/>
        <v>4</v>
      </c>
      <c r="S15">
        <v>13</v>
      </c>
      <c r="T15">
        <f t="shared" si="0"/>
        <v>347.5</v>
      </c>
      <c r="U15">
        <f t="shared" si="3"/>
        <v>348.49444444444447</v>
      </c>
      <c r="V15">
        <f t="shared" si="4"/>
        <v>361.03567191083056</v>
      </c>
      <c r="W15">
        <f t="shared" si="5"/>
        <v>335.95321697805838</v>
      </c>
      <c r="Z15">
        <f t="shared" si="12"/>
        <v>0</v>
      </c>
      <c r="AA15">
        <f t="shared" si="14"/>
        <v>0</v>
      </c>
      <c r="AB15">
        <f t="shared" si="18"/>
        <v>7</v>
      </c>
      <c r="AC15">
        <f t="shared" si="16"/>
        <v>3</v>
      </c>
      <c r="AD15">
        <f t="shared" si="10"/>
        <v>2.5</v>
      </c>
      <c r="AF15">
        <f t="shared" si="19"/>
        <v>1</v>
      </c>
      <c r="AH15">
        <f t="shared" si="6"/>
        <v>2</v>
      </c>
      <c r="AI15">
        <f t="shared" si="7"/>
        <v>3.1111111111111112</v>
      </c>
      <c r="AJ15">
        <f t="shared" si="8"/>
        <v>7.116788899632617</v>
      </c>
      <c r="AK15">
        <f t="shared" si="9"/>
        <v>-0.89456667741039508</v>
      </c>
      <c r="AN15">
        <f t="shared" si="13"/>
        <v>2</v>
      </c>
      <c r="AO15">
        <f t="shared" si="15"/>
        <v>2</v>
      </c>
      <c r="AP15">
        <f t="shared" si="20"/>
        <v>5</v>
      </c>
      <c r="AQ15">
        <f t="shared" si="17"/>
        <v>3</v>
      </c>
      <c r="AR15">
        <f t="shared" si="11"/>
        <v>8</v>
      </c>
      <c r="AT15">
        <f t="shared" si="21"/>
        <v>2</v>
      </c>
    </row>
    <row r="16" spans="1:47" x14ac:dyDescent="0.25">
      <c r="A16">
        <v>14</v>
      </c>
      <c r="B16" s="1">
        <v>352</v>
      </c>
      <c r="C16" s="1">
        <v>352</v>
      </c>
      <c r="D16" s="1">
        <v>350</v>
      </c>
      <c r="E16" s="1">
        <v>353</v>
      </c>
      <c r="F16" s="1">
        <v>352</v>
      </c>
      <c r="G16">
        <f t="shared" si="1"/>
        <v>351.75</v>
      </c>
      <c r="H16">
        <f t="shared" si="2"/>
        <v>3</v>
      </c>
      <c r="S16">
        <v>14</v>
      </c>
      <c r="T16">
        <f t="shared" si="0"/>
        <v>347.75</v>
      </c>
      <c r="U16">
        <f t="shared" si="3"/>
        <v>348.49444444444447</v>
      </c>
      <c r="V16">
        <f t="shared" si="4"/>
        <v>361.03567191083056</v>
      </c>
      <c r="W16">
        <f t="shared" si="5"/>
        <v>335.95321697805838</v>
      </c>
      <c r="Z16">
        <f t="shared" si="12"/>
        <v>0</v>
      </c>
      <c r="AA16">
        <f t="shared" si="14"/>
        <v>0</v>
      </c>
      <c r="AB16">
        <f t="shared" si="18"/>
        <v>6</v>
      </c>
      <c r="AC16">
        <f t="shared" si="16"/>
        <v>3</v>
      </c>
      <c r="AD16">
        <f t="shared" si="10"/>
        <v>-0.25</v>
      </c>
      <c r="AE16">
        <f>COUNTIF(AD4:AD16,"&gt;=0")</f>
        <v>5</v>
      </c>
      <c r="AF16">
        <f t="shared" si="19"/>
        <v>1</v>
      </c>
      <c r="AH16">
        <f t="shared" si="6"/>
        <v>3</v>
      </c>
      <c r="AI16">
        <f t="shared" si="7"/>
        <v>3.1111111111111112</v>
      </c>
      <c r="AJ16">
        <f t="shared" si="8"/>
        <v>7.116788899632617</v>
      </c>
      <c r="AK16">
        <f t="shared" si="9"/>
        <v>-0.89456667741039508</v>
      </c>
      <c r="AN16">
        <f t="shared" si="13"/>
        <v>1</v>
      </c>
      <c r="AO16">
        <f t="shared" si="15"/>
        <v>2</v>
      </c>
      <c r="AP16">
        <f t="shared" si="20"/>
        <v>5</v>
      </c>
      <c r="AQ16">
        <f t="shared" si="17"/>
        <v>3</v>
      </c>
      <c r="AR16">
        <f t="shared" si="11"/>
        <v>-1</v>
      </c>
      <c r="AS16">
        <f>COUNTIF(AR4:AR16,"&gt;=0")</f>
        <v>8</v>
      </c>
      <c r="AT16">
        <f t="shared" si="21"/>
        <v>2</v>
      </c>
    </row>
    <row r="17" spans="1:47" x14ac:dyDescent="0.25">
      <c r="A17">
        <v>15</v>
      </c>
      <c r="B17" s="1">
        <v>352</v>
      </c>
      <c r="C17" s="1">
        <v>353</v>
      </c>
      <c r="D17" s="1">
        <v>353</v>
      </c>
      <c r="E17" s="1">
        <v>351</v>
      </c>
      <c r="F17" s="1">
        <v>354</v>
      </c>
      <c r="G17">
        <f t="shared" si="1"/>
        <v>352.5</v>
      </c>
      <c r="H17">
        <f t="shared" si="2"/>
        <v>3</v>
      </c>
      <c r="S17">
        <v>15</v>
      </c>
      <c r="T17">
        <f t="shared" si="0"/>
        <v>351</v>
      </c>
      <c r="U17">
        <f t="shared" si="3"/>
        <v>348.49444444444447</v>
      </c>
      <c r="V17">
        <f t="shared" si="4"/>
        <v>361.03567191083056</v>
      </c>
      <c r="W17">
        <f t="shared" si="5"/>
        <v>335.95321697805838</v>
      </c>
      <c r="Z17">
        <f t="shared" si="12"/>
        <v>0</v>
      </c>
      <c r="AA17">
        <f t="shared" si="14"/>
        <v>0</v>
      </c>
      <c r="AB17">
        <f t="shared" si="18"/>
        <v>6</v>
      </c>
      <c r="AC17">
        <f t="shared" si="16"/>
        <v>3</v>
      </c>
      <c r="AD17">
        <f t="shared" si="10"/>
        <v>-3.25</v>
      </c>
      <c r="AE17">
        <f t="shared" ref="AE17:AE42" si="22">COUNTIF(AD5:AD17,"&gt;=0")</f>
        <v>5</v>
      </c>
      <c r="AF17">
        <f t="shared" si="19"/>
        <v>0</v>
      </c>
      <c r="AG17">
        <f>COUNTIFS(T3:T17,"&lt;="&amp;$Q$3,T3:T17,"&gt;="&amp;$R$3)</f>
        <v>12</v>
      </c>
      <c r="AH17">
        <f t="shared" si="6"/>
        <v>4</v>
      </c>
      <c r="AI17">
        <f t="shared" si="7"/>
        <v>3.1111111111111112</v>
      </c>
      <c r="AJ17">
        <f t="shared" si="8"/>
        <v>7.116788899632617</v>
      </c>
      <c r="AK17">
        <f t="shared" si="9"/>
        <v>-0.89456667741039508</v>
      </c>
      <c r="AN17">
        <f t="shared" si="13"/>
        <v>0</v>
      </c>
      <c r="AO17">
        <f t="shared" si="15"/>
        <v>2</v>
      </c>
      <c r="AP17">
        <f t="shared" si="20"/>
        <v>4</v>
      </c>
      <c r="AQ17">
        <f t="shared" si="17"/>
        <v>3</v>
      </c>
      <c r="AR17">
        <f t="shared" si="11"/>
        <v>-1</v>
      </c>
      <c r="AS17">
        <f t="shared" ref="AS17:AS42" si="23">COUNTIF(AR5:AR17,"&gt;=0")</f>
        <v>7</v>
      </c>
      <c r="AT17">
        <f t="shared" si="21"/>
        <v>2</v>
      </c>
      <c r="AU17">
        <f>COUNTIFS(AH3:AH17,"&lt;="&amp;$Q$6,AH3:AH17,"&gt;="&amp;$R$6)</f>
        <v>13</v>
      </c>
    </row>
    <row r="18" spans="1:47" x14ac:dyDescent="0.25">
      <c r="A18">
        <v>16</v>
      </c>
      <c r="B18" s="1">
        <v>351</v>
      </c>
      <c r="C18" s="1">
        <v>351</v>
      </c>
      <c r="D18" s="1">
        <v>350</v>
      </c>
      <c r="E18" s="1">
        <v>352</v>
      </c>
      <c r="F18" s="1">
        <v>351</v>
      </c>
      <c r="G18">
        <f t="shared" si="1"/>
        <v>351</v>
      </c>
      <c r="H18">
        <f t="shared" si="2"/>
        <v>2</v>
      </c>
      <c r="S18">
        <v>16</v>
      </c>
      <c r="T18">
        <f t="shared" si="0"/>
        <v>349.75</v>
      </c>
      <c r="U18">
        <f t="shared" si="3"/>
        <v>348.49444444444447</v>
      </c>
      <c r="V18">
        <f t="shared" si="4"/>
        <v>361.03567191083056</v>
      </c>
      <c r="W18">
        <f t="shared" si="5"/>
        <v>335.95321697805838</v>
      </c>
      <c r="Z18">
        <f t="shared" si="12"/>
        <v>0</v>
      </c>
      <c r="AA18">
        <f t="shared" si="14"/>
        <v>0</v>
      </c>
      <c r="AB18">
        <f t="shared" si="18"/>
        <v>6</v>
      </c>
      <c r="AC18">
        <f t="shared" si="16"/>
        <v>3</v>
      </c>
      <c r="AD18">
        <f t="shared" si="10"/>
        <v>1.25</v>
      </c>
      <c r="AE18">
        <f t="shared" si="22"/>
        <v>5</v>
      </c>
      <c r="AF18">
        <f t="shared" si="19"/>
        <v>0</v>
      </c>
      <c r="AG18">
        <f t="shared" ref="AG18:AG42" si="24">COUNTIFS(T4:T18,"&lt;="&amp;$Q$3,T4:T18,"&gt;="&amp;$R$3)</f>
        <v>12</v>
      </c>
      <c r="AH18">
        <f t="shared" si="6"/>
        <v>3</v>
      </c>
      <c r="AI18">
        <f t="shared" si="7"/>
        <v>3.1111111111111112</v>
      </c>
      <c r="AJ18">
        <f t="shared" si="8"/>
        <v>7.116788899632617</v>
      </c>
      <c r="AK18">
        <f t="shared" si="9"/>
        <v>-0.89456667741039508</v>
      </c>
      <c r="AN18">
        <f t="shared" si="13"/>
        <v>0</v>
      </c>
      <c r="AO18">
        <f t="shared" si="15"/>
        <v>1</v>
      </c>
      <c r="AP18">
        <f t="shared" si="20"/>
        <v>4</v>
      </c>
      <c r="AQ18">
        <f t="shared" si="17"/>
        <v>3</v>
      </c>
      <c r="AR18">
        <f t="shared" si="11"/>
        <v>1</v>
      </c>
      <c r="AS18">
        <f t="shared" si="23"/>
        <v>8</v>
      </c>
      <c r="AT18">
        <f t="shared" si="21"/>
        <v>2</v>
      </c>
      <c r="AU18">
        <f t="shared" ref="AU18:AU42" si="25">COUNTIFS(AH4:AH18,"&lt;="&amp;$Q$6,AH4:AH18,"&gt;="&amp;$R$6)</f>
        <v>13</v>
      </c>
    </row>
    <row r="19" spans="1:47" x14ac:dyDescent="0.25">
      <c r="A19">
        <v>17</v>
      </c>
      <c r="B19" s="1">
        <v>352</v>
      </c>
      <c r="C19" s="1">
        <v>352</v>
      </c>
      <c r="D19" s="1">
        <v>352</v>
      </c>
      <c r="E19" s="1">
        <v>354</v>
      </c>
      <c r="F19" s="1">
        <v>354</v>
      </c>
      <c r="G19">
        <f t="shared" si="1"/>
        <v>353</v>
      </c>
      <c r="H19">
        <f t="shared" si="2"/>
        <v>2</v>
      </c>
      <c r="S19">
        <v>17</v>
      </c>
      <c r="T19">
        <f t="shared" si="0"/>
        <v>349.75</v>
      </c>
      <c r="U19">
        <f t="shared" si="3"/>
        <v>348.49444444444447</v>
      </c>
      <c r="V19">
        <f t="shared" si="4"/>
        <v>361.03567191083056</v>
      </c>
      <c r="W19">
        <f t="shared" si="5"/>
        <v>335.95321697805838</v>
      </c>
      <c r="Z19">
        <f t="shared" si="12"/>
        <v>0</v>
      </c>
      <c r="AA19">
        <f t="shared" si="14"/>
        <v>0</v>
      </c>
      <c r="AB19">
        <f t="shared" si="18"/>
        <v>6</v>
      </c>
      <c r="AC19">
        <f t="shared" si="16"/>
        <v>2</v>
      </c>
      <c r="AD19">
        <f t="shared" si="10"/>
        <v>0</v>
      </c>
      <c r="AE19">
        <f t="shared" si="22"/>
        <v>6</v>
      </c>
      <c r="AF19">
        <f t="shared" si="19"/>
        <v>0</v>
      </c>
      <c r="AG19">
        <f t="shared" si="24"/>
        <v>12</v>
      </c>
      <c r="AH19">
        <f t="shared" si="6"/>
        <v>3</v>
      </c>
      <c r="AI19">
        <f t="shared" si="7"/>
        <v>3.1111111111111112</v>
      </c>
      <c r="AJ19">
        <f t="shared" si="8"/>
        <v>7.116788899632617</v>
      </c>
      <c r="AK19">
        <f t="shared" si="9"/>
        <v>-0.89456667741039508</v>
      </c>
      <c r="AN19">
        <f t="shared" si="13"/>
        <v>0</v>
      </c>
      <c r="AO19">
        <f t="shared" si="15"/>
        <v>0</v>
      </c>
      <c r="AP19">
        <f t="shared" si="20"/>
        <v>5</v>
      </c>
      <c r="AQ19">
        <f t="shared" si="17"/>
        <v>2</v>
      </c>
      <c r="AR19">
        <f t="shared" si="11"/>
        <v>0</v>
      </c>
      <c r="AS19">
        <f t="shared" si="23"/>
        <v>8</v>
      </c>
      <c r="AT19">
        <f t="shared" si="21"/>
        <v>2</v>
      </c>
      <c r="AU19">
        <f t="shared" si="25"/>
        <v>13</v>
      </c>
    </row>
    <row r="20" spans="1:47" x14ac:dyDescent="0.25">
      <c r="A20">
        <v>18</v>
      </c>
      <c r="B20" s="1">
        <v>338</v>
      </c>
      <c r="C20" s="1">
        <v>339</v>
      </c>
      <c r="D20" s="1">
        <v>338</v>
      </c>
      <c r="E20" s="1">
        <v>342</v>
      </c>
      <c r="F20" s="1">
        <v>340</v>
      </c>
      <c r="G20">
        <f t="shared" si="1"/>
        <v>339.5</v>
      </c>
      <c r="H20">
        <f t="shared" si="2"/>
        <v>4</v>
      </c>
      <c r="S20">
        <v>18</v>
      </c>
      <c r="T20">
        <f t="shared" si="0"/>
        <v>346.5</v>
      </c>
      <c r="U20">
        <f t="shared" si="3"/>
        <v>348.49444444444447</v>
      </c>
      <c r="V20">
        <f t="shared" si="4"/>
        <v>361.03567191083056</v>
      </c>
      <c r="W20">
        <f t="shared" si="5"/>
        <v>335.95321697805838</v>
      </c>
      <c r="Z20">
        <f t="shared" si="12"/>
        <v>0</v>
      </c>
      <c r="AA20">
        <f t="shared" si="14"/>
        <v>0</v>
      </c>
      <c r="AB20">
        <f t="shared" si="18"/>
        <v>5</v>
      </c>
      <c r="AC20">
        <f t="shared" si="16"/>
        <v>2</v>
      </c>
      <c r="AD20">
        <f t="shared" si="10"/>
        <v>3.25</v>
      </c>
      <c r="AE20">
        <f t="shared" si="22"/>
        <v>7</v>
      </c>
      <c r="AF20">
        <f t="shared" si="19"/>
        <v>0</v>
      </c>
      <c r="AG20">
        <f t="shared" si="24"/>
        <v>13</v>
      </c>
      <c r="AH20">
        <f t="shared" si="6"/>
        <v>4</v>
      </c>
      <c r="AI20">
        <f t="shared" si="7"/>
        <v>3.1111111111111112</v>
      </c>
      <c r="AJ20">
        <f t="shared" si="8"/>
        <v>7.116788899632617</v>
      </c>
      <c r="AK20">
        <f t="shared" si="9"/>
        <v>-0.89456667741039508</v>
      </c>
      <c r="AN20">
        <f t="shared" si="13"/>
        <v>0</v>
      </c>
      <c r="AO20">
        <f t="shared" si="15"/>
        <v>0</v>
      </c>
      <c r="AP20">
        <f t="shared" si="20"/>
        <v>4</v>
      </c>
      <c r="AQ20">
        <f t="shared" si="17"/>
        <v>3</v>
      </c>
      <c r="AR20">
        <f t="shared" si="11"/>
        <v>-1</v>
      </c>
      <c r="AS20">
        <f t="shared" si="23"/>
        <v>7</v>
      </c>
      <c r="AT20">
        <f t="shared" si="21"/>
        <v>2</v>
      </c>
      <c r="AU20">
        <f t="shared" si="25"/>
        <v>13</v>
      </c>
    </row>
    <row r="21" spans="1:47" x14ac:dyDescent="0.25">
      <c r="A21">
        <v>19</v>
      </c>
      <c r="B21" s="1">
        <v>346</v>
      </c>
      <c r="C21" s="1">
        <v>344</v>
      </c>
      <c r="D21" s="1">
        <v>345</v>
      </c>
      <c r="E21" s="1">
        <v>347</v>
      </c>
      <c r="F21" s="1">
        <v>345</v>
      </c>
      <c r="G21">
        <f t="shared" si="1"/>
        <v>345.75</v>
      </c>
      <c r="H21">
        <f t="shared" si="2"/>
        <v>2</v>
      </c>
      <c r="S21">
        <v>19</v>
      </c>
      <c r="T21">
        <f t="shared" si="0"/>
        <v>348.5</v>
      </c>
      <c r="U21">
        <f t="shared" si="3"/>
        <v>348.49444444444447</v>
      </c>
      <c r="V21">
        <f t="shared" si="4"/>
        <v>361.03567191083056</v>
      </c>
      <c r="W21">
        <f t="shared" si="5"/>
        <v>335.95321697805838</v>
      </c>
      <c r="Z21">
        <f t="shared" si="12"/>
        <v>0</v>
      </c>
      <c r="AA21">
        <f t="shared" si="14"/>
        <v>0</v>
      </c>
      <c r="AB21">
        <f t="shared" si="18"/>
        <v>5</v>
      </c>
      <c r="AC21">
        <f t="shared" si="16"/>
        <v>2</v>
      </c>
      <c r="AD21">
        <f t="shared" si="10"/>
        <v>-2</v>
      </c>
      <c r="AE21">
        <f t="shared" si="22"/>
        <v>7</v>
      </c>
      <c r="AF21">
        <f t="shared" si="19"/>
        <v>0</v>
      </c>
      <c r="AG21">
        <f t="shared" si="24"/>
        <v>14</v>
      </c>
      <c r="AH21">
        <f t="shared" si="6"/>
        <v>2</v>
      </c>
      <c r="AI21">
        <f t="shared" si="7"/>
        <v>3.1111111111111112</v>
      </c>
      <c r="AJ21">
        <f t="shared" si="8"/>
        <v>7.116788899632617</v>
      </c>
      <c r="AK21">
        <f t="shared" si="9"/>
        <v>-0.89456667741039508</v>
      </c>
      <c r="AN21">
        <f t="shared" si="13"/>
        <v>0</v>
      </c>
      <c r="AO21">
        <f t="shared" si="15"/>
        <v>0</v>
      </c>
      <c r="AP21">
        <f t="shared" si="20"/>
        <v>5</v>
      </c>
      <c r="AQ21">
        <f t="shared" si="17"/>
        <v>2</v>
      </c>
      <c r="AR21">
        <f t="shared" si="11"/>
        <v>2</v>
      </c>
      <c r="AS21">
        <f t="shared" si="23"/>
        <v>7</v>
      </c>
      <c r="AT21">
        <f t="shared" si="21"/>
        <v>1</v>
      </c>
      <c r="AU21">
        <f t="shared" si="25"/>
        <v>13</v>
      </c>
    </row>
    <row r="22" spans="1:47" x14ac:dyDescent="0.25">
      <c r="A22">
        <v>20</v>
      </c>
      <c r="B22" s="1">
        <v>344</v>
      </c>
      <c r="C22" s="1">
        <v>343</v>
      </c>
      <c r="D22" s="1">
        <v>343</v>
      </c>
      <c r="E22" s="1">
        <v>343</v>
      </c>
      <c r="F22" s="1">
        <v>345</v>
      </c>
      <c r="G22">
        <f t="shared" si="1"/>
        <v>343.75</v>
      </c>
      <c r="H22">
        <f t="shared" si="2"/>
        <v>2</v>
      </c>
      <c r="S22">
        <v>20</v>
      </c>
      <c r="T22">
        <f t="shared" si="0"/>
        <v>350.5</v>
      </c>
      <c r="U22">
        <f t="shared" si="3"/>
        <v>348.49444444444447</v>
      </c>
      <c r="V22">
        <f t="shared" si="4"/>
        <v>361.03567191083056</v>
      </c>
      <c r="W22">
        <f t="shared" si="5"/>
        <v>335.95321697805838</v>
      </c>
      <c r="Z22">
        <f t="shared" si="12"/>
        <v>0</v>
      </c>
      <c r="AA22">
        <f t="shared" si="14"/>
        <v>0</v>
      </c>
      <c r="AB22">
        <f t="shared" si="18"/>
        <v>5</v>
      </c>
      <c r="AC22">
        <f t="shared" si="16"/>
        <v>2</v>
      </c>
      <c r="AD22">
        <f t="shared" si="10"/>
        <v>-2</v>
      </c>
      <c r="AE22">
        <f t="shared" si="22"/>
        <v>7</v>
      </c>
      <c r="AF22">
        <f t="shared" si="19"/>
        <v>0</v>
      </c>
      <c r="AG22">
        <f t="shared" si="24"/>
        <v>14</v>
      </c>
      <c r="AH22">
        <f t="shared" si="6"/>
        <v>3</v>
      </c>
      <c r="AI22">
        <f t="shared" si="7"/>
        <v>3.1111111111111112</v>
      </c>
      <c r="AJ22">
        <f t="shared" si="8"/>
        <v>7.116788899632617</v>
      </c>
      <c r="AK22">
        <f t="shared" si="9"/>
        <v>-0.89456667741039508</v>
      </c>
      <c r="AN22">
        <f t="shared" si="13"/>
        <v>0</v>
      </c>
      <c r="AO22">
        <f t="shared" si="15"/>
        <v>0</v>
      </c>
      <c r="AP22">
        <f t="shared" si="20"/>
        <v>6</v>
      </c>
      <c r="AQ22">
        <f t="shared" si="17"/>
        <v>2</v>
      </c>
      <c r="AR22">
        <f t="shared" si="11"/>
        <v>-1</v>
      </c>
      <c r="AS22">
        <f t="shared" si="23"/>
        <v>7</v>
      </c>
      <c r="AT22">
        <f t="shared" si="21"/>
        <v>0</v>
      </c>
      <c r="AU22">
        <f t="shared" si="25"/>
        <v>13</v>
      </c>
    </row>
    <row r="23" spans="1:47" x14ac:dyDescent="0.25">
      <c r="A23">
        <v>21</v>
      </c>
      <c r="B23" s="1">
        <v>345</v>
      </c>
      <c r="C23" s="1">
        <v>345</v>
      </c>
      <c r="D23" s="1">
        <v>344</v>
      </c>
      <c r="E23" s="1">
        <v>346</v>
      </c>
      <c r="F23" s="1">
        <v>345</v>
      </c>
      <c r="G23">
        <f t="shared" si="1"/>
        <v>345</v>
      </c>
      <c r="H23">
        <f t="shared" si="2"/>
        <v>2</v>
      </c>
      <c r="S23">
        <v>21</v>
      </c>
      <c r="T23">
        <f t="shared" si="0"/>
        <v>347.75</v>
      </c>
      <c r="U23">
        <f t="shared" si="3"/>
        <v>348.49444444444447</v>
      </c>
      <c r="V23">
        <f t="shared" si="4"/>
        <v>361.03567191083056</v>
      </c>
      <c r="W23">
        <f t="shared" si="5"/>
        <v>335.95321697805838</v>
      </c>
      <c r="Z23">
        <f t="shared" si="12"/>
        <v>0</v>
      </c>
      <c r="AA23">
        <f t="shared" si="14"/>
        <v>0</v>
      </c>
      <c r="AB23">
        <f t="shared" si="18"/>
        <v>5</v>
      </c>
      <c r="AC23">
        <f t="shared" si="16"/>
        <v>2</v>
      </c>
      <c r="AD23">
        <f t="shared" si="10"/>
        <v>2.75</v>
      </c>
      <c r="AE23">
        <f t="shared" si="22"/>
        <v>7</v>
      </c>
      <c r="AF23">
        <f t="shared" si="19"/>
        <v>0</v>
      </c>
      <c r="AG23">
        <f t="shared" si="24"/>
        <v>14</v>
      </c>
      <c r="AH23">
        <f t="shared" si="6"/>
        <v>3</v>
      </c>
      <c r="AI23">
        <f t="shared" si="7"/>
        <v>3.1111111111111112</v>
      </c>
      <c r="AJ23">
        <f t="shared" si="8"/>
        <v>7.116788899632617</v>
      </c>
      <c r="AK23">
        <f t="shared" si="9"/>
        <v>-0.89456667741039508</v>
      </c>
      <c r="AN23">
        <f t="shared" si="13"/>
        <v>0</v>
      </c>
      <c r="AO23">
        <f t="shared" si="15"/>
        <v>0</v>
      </c>
      <c r="AP23">
        <f t="shared" si="20"/>
        <v>6</v>
      </c>
      <c r="AQ23">
        <f t="shared" si="17"/>
        <v>2</v>
      </c>
      <c r="AR23">
        <f t="shared" si="11"/>
        <v>0</v>
      </c>
      <c r="AS23">
        <f t="shared" si="23"/>
        <v>7</v>
      </c>
      <c r="AT23">
        <f t="shared" si="21"/>
        <v>0</v>
      </c>
      <c r="AU23">
        <f t="shared" si="25"/>
        <v>13</v>
      </c>
    </row>
    <row r="24" spans="1:47" x14ac:dyDescent="0.25">
      <c r="A24">
        <v>22</v>
      </c>
      <c r="B24" s="1">
        <v>346</v>
      </c>
      <c r="C24" s="1">
        <v>346</v>
      </c>
      <c r="D24" s="1">
        <v>345</v>
      </c>
      <c r="E24" s="1">
        <v>346</v>
      </c>
      <c r="F24" s="1">
        <v>347</v>
      </c>
      <c r="G24">
        <f t="shared" si="1"/>
        <v>346</v>
      </c>
      <c r="H24">
        <f t="shared" si="2"/>
        <v>2</v>
      </c>
      <c r="S24">
        <v>22</v>
      </c>
      <c r="T24">
        <f t="shared" si="0"/>
        <v>348.25</v>
      </c>
      <c r="U24">
        <f t="shared" si="3"/>
        <v>348.49444444444447</v>
      </c>
      <c r="V24">
        <f t="shared" si="4"/>
        <v>361.03567191083056</v>
      </c>
      <c r="W24">
        <f t="shared" si="5"/>
        <v>335.95321697805838</v>
      </c>
      <c r="Z24">
        <f t="shared" si="12"/>
        <v>0</v>
      </c>
      <c r="AA24">
        <f t="shared" si="14"/>
        <v>0</v>
      </c>
      <c r="AB24">
        <f t="shared" si="18"/>
        <v>5</v>
      </c>
      <c r="AC24">
        <f t="shared" si="16"/>
        <v>3</v>
      </c>
      <c r="AD24">
        <f t="shared" si="10"/>
        <v>-0.5</v>
      </c>
      <c r="AE24">
        <f t="shared" si="22"/>
        <v>7</v>
      </c>
      <c r="AF24">
        <f t="shared" si="19"/>
        <v>0</v>
      </c>
      <c r="AG24">
        <f t="shared" si="24"/>
        <v>15</v>
      </c>
      <c r="AH24">
        <f t="shared" si="6"/>
        <v>2</v>
      </c>
      <c r="AI24">
        <f t="shared" si="7"/>
        <v>3.1111111111111112</v>
      </c>
      <c r="AJ24">
        <f t="shared" si="8"/>
        <v>7.116788899632617</v>
      </c>
      <c r="AK24">
        <f t="shared" si="9"/>
        <v>-0.89456667741039508</v>
      </c>
      <c r="AN24">
        <f t="shared" si="13"/>
        <v>0</v>
      </c>
      <c r="AO24">
        <f t="shared" si="15"/>
        <v>0</v>
      </c>
      <c r="AP24">
        <f t="shared" si="20"/>
        <v>6</v>
      </c>
      <c r="AQ24">
        <f t="shared" si="17"/>
        <v>2</v>
      </c>
      <c r="AR24">
        <f t="shared" si="11"/>
        <v>1</v>
      </c>
      <c r="AS24">
        <f t="shared" si="23"/>
        <v>8</v>
      </c>
      <c r="AT24">
        <f t="shared" si="21"/>
        <v>0</v>
      </c>
      <c r="AU24">
        <f t="shared" si="25"/>
        <v>13</v>
      </c>
    </row>
    <row r="25" spans="1:47" x14ac:dyDescent="0.25">
      <c r="A25">
        <v>23</v>
      </c>
      <c r="B25" s="1">
        <v>348</v>
      </c>
      <c r="C25" s="1">
        <v>350</v>
      </c>
      <c r="D25" s="1">
        <v>346</v>
      </c>
      <c r="E25" s="1">
        <v>346</v>
      </c>
      <c r="F25" s="1">
        <v>350</v>
      </c>
      <c r="G25">
        <f t="shared" si="1"/>
        <v>347.5</v>
      </c>
      <c r="H25">
        <f t="shared" si="2"/>
        <v>4</v>
      </c>
      <c r="S25">
        <v>23</v>
      </c>
      <c r="T25">
        <f t="shared" si="0"/>
        <v>347.25</v>
      </c>
      <c r="U25">
        <f t="shared" si="3"/>
        <v>348.49444444444447</v>
      </c>
      <c r="V25">
        <f t="shared" si="4"/>
        <v>361.03567191083056</v>
      </c>
      <c r="W25">
        <f t="shared" si="5"/>
        <v>335.95321697805838</v>
      </c>
      <c r="Z25">
        <f t="shared" si="12"/>
        <v>0</v>
      </c>
      <c r="AA25">
        <f t="shared" si="14"/>
        <v>0</v>
      </c>
      <c r="AB25">
        <f t="shared" si="18"/>
        <v>4</v>
      </c>
      <c r="AC25">
        <f t="shared" si="16"/>
        <v>3</v>
      </c>
      <c r="AD25">
        <f t="shared" si="10"/>
        <v>1</v>
      </c>
      <c r="AE25">
        <f t="shared" si="22"/>
        <v>7</v>
      </c>
      <c r="AF25">
        <f t="shared" si="19"/>
        <v>0</v>
      </c>
      <c r="AG25">
        <f t="shared" si="24"/>
        <v>15</v>
      </c>
      <c r="AH25">
        <f t="shared" si="6"/>
        <v>2</v>
      </c>
      <c r="AI25">
        <f t="shared" si="7"/>
        <v>3.1111111111111112</v>
      </c>
      <c r="AJ25">
        <f t="shared" si="8"/>
        <v>7.116788899632617</v>
      </c>
      <c r="AK25">
        <f t="shared" si="9"/>
        <v>-0.89456667741039508</v>
      </c>
      <c r="AN25">
        <f t="shared" si="13"/>
        <v>0</v>
      </c>
      <c r="AO25">
        <f t="shared" si="15"/>
        <v>0</v>
      </c>
      <c r="AP25">
        <f t="shared" si="20"/>
        <v>7</v>
      </c>
      <c r="AQ25">
        <f t="shared" si="17"/>
        <v>2</v>
      </c>
      <c r="AR25">
        <f t="shared" si="11"/>
        <v>0</v>
      </c>
      <c r="AS25">
        <f t="shared" si="23"/>
        <v>8</v>
      </c>
      <c r="AT25">
        <f t="shared" si="21"/>
        <v>0</v>
      </c>
      <c r="AU25">
        <f t="shared" si="25"/>
        <v>13</v>
      </c>
    </row>
    <row r="26" spans="1:47" x14ac:dyDescent="0.25">
      <c r="A26">
        <v>24</v>
      </c>
      <c r="B26" s="1">
        <v>348</v>
      </c>
      <c r="C26" s="1">
        <v>350</v>
      </c>
      <c r="D26" s="1">
        <v>346</v>
      </c>
      <c r="E26" s="1">
        <v>347</v>
      </c>
      <c r="F26" s="1">
        <v>350</v>
      </c>
      <c r="G26">
        <f t="shared" si="1"/>
        <v>347.75</v>
      </c>
      <c r="H26">
        <f t="shared" si="2"/>
        <v>4</v>
      </c>
      <c r="S26">
        <v>24</v>
      </c>
      <c r="T26">
        <f t="shared" si="0"/>
        <v>346.75</v>
      </c>
      <c r="U26">
        <f t="shared" si="3"/>
        <v>348.49444444444447</v>
      </c>
      <c r="V26">
        <f t="shared" si="4"/>
        <v>361.03567191083056</v>
      </c>
      <c r="W26">
        <f t="shared" si="5"/>
        <v>335.95321697805838</v>
      </c>
      <c r="Z26">
        <f t="shared" si="12"/>
        <v>0</v>
      </c>
      <c r="AA26">
        <f t="shared" si="14"/>
        <v>0</v>
      </c>
      <c r="AB26">
        <f t="shared" si="18"/>
        <v>5</v>
      </c>
      <c r="AC26">
        <f t="shared" si="16"/>
        <v>3</v>
      </c>
      <c r="AD26">
        <f t="shared" si="10"/>
        <v>0.5</v>
      </c>
      <c r="AE26">
        <f t="shared" si="22"/>
        <v>8</v>
      </c>
      <c r="AF26">
        <f t="shared" si="19"/>
        <v>0</v>
      </c>
      <c r="AG26">
        <f t="shared" si="24"/>
        <v>15</v>
      </c>
      <c r="AH26">
        <f t="shared" si="6"/>
        <v>3</v>
      </c>
      <c r="AI26">
        <f t="shared" si="7"/>
        <v>3.1111111111111112</v>
      </c>
      <c r="AJ26">
        <f t="shared" si="8"/>
        <v>7.116788899632617</v>
      </c>
      <c r="AK26">
        <f t="shared" si="9"/>
        <v>-0.89456667741039508</v>
      </c>
      <c r="AN26">
        <f t="shared" si="13"/>
        <v>0</v>
      </c>
      <c r="AO26">
        <f t="shared" si="15"/>
        <v>0</v>
      </c>
      <c r="AP26">
        <f t="shared" si="20"/>
        <v>7</v>
      </c>
      <c r="AQ26">
        <f t="shared" si="17"/>
        <v>2</v>
      </c>
      <c r="AR26">
        <f t="shared" si="11"/>
        <v>-1</v>
      </c>
      <c r="AS26">
        <f t="shared" si="23"/>
        <v>8</v>
      </c>
      <c r="AT26">
        <f t="shared" si="21"/>
        <v>0</v>
      </c>
      <c r="AU26">
        <f t="shared" si="25"/>
        <v>13</v>
      </c>
    </row>
    <row r="27" spans="1:47" x14ac:dyDescent="0.25">
      <c r="A27">
        <v>25</v>
      </c>
      <c r="B27" s="1">
        <v>348</v>
      </c>
      <c r="C27" s="1">
        <v>348</v>
      </c>
      <c r="D27" s="1">
        <v>346</v>
      </c>
      <c r="E27" s="1">
        <v>346</v>
      </c>
      <c r="F27" s="1">
        <v>349</v>
      </c>
      <c r="G27">
        <f t="shared" si="1"/>
        <v>347.25</v>
      </c>
      <c r="H27">
        <f t="shared" si="2"/>
        <v>3</v>
      </c>
      <c r="S27">
        <v>25</v>
      </c>
      <c r="T27">
        <f t="shared" si="0"/>
        <v>347</v>
      </c>
      <c r="U27">
        <f t="shared" si="3"/>
        <v>348.49444444444447</v>
      </c>
      <c r="V27">
        <f t="shared" si="4"/>
        <v>361.03567191083056</v>
      </c>
      <c r="W27">
        <f t="shared" si="5"/>
        <v>335.95321697805838</v>
      </c>
      <c r="Z27">
        <f t="shared" si="12"/>
        <v>0</v>
      </c>
      <c r="AA27">
        <f t="shared" si="14"/>
        <v>0</v>
      </c>
      <c r="AB27">
        <f t="shared" si="18"/>
        <v>6</v>
      </c>
      <c r="AC27">
        <f t="shared" si="16"/>
        <v>3</v>
      </c>
      <c r="AD27">
        <f t="shared" si="10"/>
        <v>-0.25</v>
      </c>
      <c r="AE27">
        <f t="shared" si="22"/>
        <v>7</v>
      </c>
      <c r="AF27">
        <f t="shared" si="19"/>
        <v>0</v>
      </c>
      <c r="AG27">
        <f t="shared" si="24"/>
        <v>15</v>
      </c>
      <c r="AH27">
        <f t="shared" si="6"/>
        <v>4</v>
      </c>
      <c r="AI27">
        <f t="shared" si="7"/>
        <v>3.1111111111111112</v>
      </c>
      <c r="AJ27">
        <f t="shared" si="8"/>
        <v>7.116788899632617</v>
      </c>
      <c r="AK27">
        <f t="shared" si="9"/>
        <v>-0.89456667741039508</v>
      </c>
      <c r="AN27">
        <f t="shared" si="13"/>
        <v>0</v>
      </c>
      <c r="AO27">
        <f t="shared" si="15"/>
        <v>0</v>
      </c>
      <c r="AP27">
        <f t="shared" si="20"/>
        <v>6</v>
      </c>
      <c r="AQ27">
        <f t="shared" si="17"/>
        <v>2</v>
      </c>
      <c r="AR27">
        <f t="shared" si="11"/>
        <v>-1</v>
      </c>
      <c r="AS27">
        <f t="shared" si="23"/>
        <v>7</v>
      </c>
      <c r="AT27">
        <f t="shared" si="21"/>
        <v>0</v>
      </c>
      <c r="AU27">
        <f t="shared" si="25"/>
        <v>13</v>
      </c>
    </row>
    <row r="28" spans="1:47" x14ac:dyDescent="0.25">
      <c r="A28">
        <v>26</v>
      </c>
      <c r="B28" s="1">
        <v>344</v>
      </c>
      <c r="C28" s="1">
        <v>344</v>
      </c>
      <c r="D28" s="1">
        <v>345</v>
      </c>
      <c r="E28" s="1">
        <v>343</v>
      </c>
      <c r="F28" s="1">
        <v>346</v>
      </c>
      <c r="G28">
        <f t="shared" si="1"/>
        <v>344.5</v>
      </c>
      <c r="H28">
        <f t="shared" si="2"/>
        <v>3</v>
      </c>
      <c r="S28">
        <v>26</v>
      </c>
      <c r="T28">
        <f t="shared" si="0"/>
        <v>348.75</v>
      </c>
      <c r="U28">
        <f t="shared" si="3"/>
        <v>348.49444444444447</v>
      </c>
      <c r="V28">
        <f t="shared" si="4"/>
        <v>361.03567191083056</v>
      </c>
      <c r="W28">
        <f t="shared" si="5"/>
        <v>335.95321697805838</v>
      </c>
      <c r="Z28">
        <f t="shared" si="12"/>
        <v>0</v>
      </c>
      <c r="AA28">
        <f t="shared" si="14"/>
        <v>0</v>
      </c>
      <c r="AB28">
        <f t="shared" si="18"/>
        <v>5</v>
      </c>
      <c r="AC28">
        <f t="shared" si="16"/>
        <v>3</v>
      </c>
      <c r="AD28">
        <f t="shared" si="10"/>
        <v>-1.75</v>
      </c>
      <c r="AE28">
        <f t="shared" si="22"/>
        <v>6</v>
      </c>
      <c r="AF28">
        <f t="shared" si="19"/>
        <v>0</v>
      </c>
      <c r="AG28">
        <f t="shared" si="24"/>
        <v>15</v>
      </c>
      <c r="AH28">
        <f t="shared" si="6"/>
        <v>3</v>
      </c>
      <c r="AI28">
        <f t="shared" si="7"/>
        <v>3.1111111111111112</v>
      </c>
      <c r="AJ28">
        <f t="shared" si="8"/>
        <v>7.116788899632617</v>
      </c>
      <c r="AK28">
        <f t="shared" si="9"/>
        <v>-0.89456667741039508</v>
      </c>
      <c r="AN28">
        <f t="shared" si="13"/>
        <v>0</v>
      </c>
      <c r="AO28">
        <f t="shared" si="15"/>
        <v>0</v>
      </c>
      <c r="AP28">
        <f t="shared" si="20"/>
        <v>7</v>
      </c>
      <c r="AQ28">
        <f t="shared" si="17"/>
        <v>2</v>
      </c>
      <c r="AR28">
        <f t="shared" si="11"/>
        <v>1</v>
      </c>
      <c r="AS28">
        <f t="shared" si="23"/>
        <v>7</v>
      </c>
      <c r="AT28">
        <f t="shared" si="21"/>
        <v>0</v>
      </c>
      <c r="AU28">
        <f t="shared" si="25"/>
        <v>14</v>
      </c>
    </row>
    <row r="29" spans="1:47" x14ac:dyDescent="0.25">
      <c r="A29">
        <v>27</v>
      </c>
      <c r="B29" s="1">
        <v>337</v>
      </c>
      <c r="C29" s="1">
        <v>337</v>
      </c>
      <c r="D29" s="1">
        <v>338</v>
      </c>
      <c r="E29" s="1">
        <v>336</v>
      </c>
      <c r="F29" s="1">
        <v>339</v>
      </c>
      <c r="G29">
        <f t="shared" si="1"/>
        <v>337.5</v>
      </c>
      <c r="H29">
        <f t="shared" si="2"/>
        <v>3</v>
      </c>
      <c r="S29">
        <v>27</v>
      </c>
      <c r="T29">
        <f t="shared" si="0"/>
        <v>338.5</v>
      </c>
      <c r="U29">
        <f t="shared" si="3"/>
        <v>348.49444444444447</v>
      </c>
      <c r="V29">
        <f t="shared" si="4"/>
        <v>361.03567191083056</v>
      </c>
      <c r="W29">
        <f t="shared" si="5"/>
        <v>335.95321697805838</v>
      </c>
      <c r="Z29">
        <f t="shared" si="12"/>
        <v>1</v>
      </c>
      <c r="AA29">
        <f t="shared" si="14"/>
        <v>1</v>
      </c>
      <c r="AB29">
        <f t="shared" si="18"/>
        <v>6</v>
      </c>
      <c r="AC29">
        <f t="shared" si="16"/>
        <v>3</v>
      </c>
      <c r="AD29">
        <f t="shared" si="10"/>
        <v>10.25</v>
      </c>
      <c r="AE29">
        <f t="shared" si="22"/>
        <v>7</v>
      </c>
      <c r="AF29">
        <f t="shared" si="19"/>
        <v>1</v>
      </c>
      <c r="AG29">
        <f t="shared" si="24"/>
        <v>14</v>
      </c>
      <c r="AH29">
        <f t="shared" si="6"/>
        <v>4</v>
      </c>
      <c r="AI29">
        <f t="shared" si="7"/>
        <v>3.1111111111111112</v>
      </c>
      <c r="AJ29">
        <f t="shared" si="8"/>
        <v>7.116788899632617</v>
      </c>
      <c r="AK29">
        <f t="shared" si="9"/>
        <v>-0.89456667741039508</v>
      </c>
      <c r="AN29">
        <f t="shared" si="13"/>
        <v>0</v>
      </c>
      <c r="AO29">
        <f t="shared" si="15"/>
        <v>0</v>
      </c>
      <c r="AP29">
        <f t="shared" si="20"/>
        <v>6</v>
      </c>
      <c r="AQ29">
        <f t="shared" si="17"/>
        <v>3</v>
      </c>
      <c r="AR29">
        <f t="shared" si="11"/>
        <v>-1</v>
      </c>
      <c r="AS29">
        <f t="shared" si="23"/>
        <v>7</v>
      </c>
      <c r="AT29">
        <f t="shared" si="21"/>
        <v>0</v>
      </c>
      <c r="AU29">
        <f t="shared" si="25"/>
        <v>15</v>
      </c>
    </row>
    <row r="30" spans="1:47" x14ac:dyDescent="0.25">
      <c r="A30">
        <v>28</v>
      </c>
      <c r="B30" s="1">
        <v>344</v>
      </c>
      <c r="C30" s="1">
        <v>344</v>
      </c>
      <c r="D30" s="1">
        <v>345</v>
      </c>
      <c r="E30" s="1">
        <v>344</v>
      </c>
      <c r="F30" s="1">
        <v>346</v>
      </c>
      <c r="G30">
        <f t="shared" si="1"/>
        <v>344.75</v>
      </c>
      <c r="H30">
        <f t="shared" si="2"/>
        <v>2</v>
      </c>
      <c r="S30">
        <v>28</v>
      </c>
      <c r="T30">
        <f t="shared" si="0"/>
        <v>347.75</v>
      </c>
      <c r="U30">
        <f t="shared" si="3"/>
        <v>348.49444444444447</v>
      </c>
      <c r="V30">
        <f t="shared" si="4"/>
        <v>361.03567191083056</v>
      </c>
      <c r="W30">
        <f t="shared" si="5"/>
        <v>335.95321697805838</v>
      </c>
      <c r="Z30">
        <f t="shared" si="12"/>
        <v>1</v>
      </c>
      <c r="AA30">
        <f t="shared" si="14"/>
        <v>1</v>
      </c>
      <c r="AB30">
        <f t="shared" si="18"/>
        <v>7</v>
      </c>
      <c r="AC30">
        <f t="shared" si="16"/>
        <v>3</v>
      </c>
      <c r="AD30">
        <f t="shared" si="10"/>
        <v>-9.25</v>
      </c>
      <c r="AE30">
        <f t="shared" si="22"/>
        <v>7</v>
      </c>
      <c r="AF30">
        <f t="shared" si="19"/>
        <v>1</v>
      </c>
      <c r="AG30">
        <f t="shared" si="24"/>
        <v>14</v>
      </c>
      <c r="AH30">
        <f t="shared" si="6"/>
        <v>3</v>
      </c>
      <c r="AI30">
        <f t="shared" si="7"/>
        <v>3.1111111111111112</v>
      </c>
      <c r="AJ30">
        <f t="shared" si="8"/>
        <v>7.116788899632617</v>
      </c>
      <c r="AK30">
        <f t="shared" si="9"/>
        <v>-0.89456667741039508</v>
      </c>
      <c r="AN30">
        <f t="shared" si="13"/>
        <v>0</v>
      </c>
      <c r="AO30">
        <f t="shared" si="15"/>
        <v>0</v>
      </c>
      <c r="AP30">
        <f t="shared" si="20"/>
        <v>6</v>
      </c>
      <c r="AQ30">
        <f t="shared" si="17"/>
        <v>3</v>
      </c>
      <c r="AR30">
        <f t="shared" si="11"/>
        <v>1</v>
      </c>
      <c r="AS30">
        <f t="shared" si="23"/>
        <v>8</v>
      </c>
      <c r="AT30">
        <f t="shared" si="21"/>
        <v>0</v>
      </c>
      <c r="AU30">
        <f t="shared" si="25"/>
        <v>15</v>
      </c>
    </row>
    <row r="31" spans="1:47" x14ac:dyDescent="0.25">
      <c r="A31">
        <v>29</v>
      </c>
      <c r="B31" s="1">
        <v>345</v>
      </c>
      <c r="C31" s="1">
        <v>345</v>
      </c>
      <c r="D31" s="1">
        <v>346</v>
      </c>
      <c r="E31" s="1">
        <v>345</v>
      </c>
      <c r="F31" s="1">
        <v>348</v>
      </c>
      <c r="G31">
        <f t="shared" si="1"/>
        <v>346</v>
      </c>
      <c r="H31">
        <f t="shared" si="2"/>
        <v>3</v>
      </c>
      <c r="S31">
        <v>29</v>
      </c>
      <c r="T31">
        <f t="shared" si="0"/>
        <v>347.5</v>
      </c>
      <c r="U31">
        <f t="shared" si="3"/>
        <v>348.49444444444447</v>
      </c>
      <c r="V31">
        <f t="shared" si="4"/>
        <v>361.03567191083056</v>
      </c>
      <c r="W31">
        <f t="shared" si="5"/>
        <v>335.95321697805838</v>
      </c>
      <c r="Z31">
        <f t="shared" si="12"/>
        <v>1</v>
      </c>
      <c r="AA31">
        <f t="shared" si="14"/>
        <v>1</v>
      </c>
      <c r="AB31">
        <f t="shared" si="18"/>
        <v>7</v>
      </c>
      <c r="AC31">
        <f t="shared" si="16"/>
        <v>3</v>
      </c>
      <c r="AD31">
        <f t="shared" si="10"/>
        <v>0.25</v>
      </c>
      <c r="AE31">
        <f t="shared" si="22"/>
        <v>7</v>
      </c>
      <c r="AF31">
        <f t="shared" si="19"/>
        <v>1</v>
      </c>
      <c r="AG31">
        <f t="shared" si="24"/>
        <v>14</v>
      </c>
      <c r="AH31">
        <f t="shared" si="6"/>
        <v>2</v>
      </c>
      <c r="AI31">
        <f t="shared" si="7"/>
        <v>3.1111111111111112</v>
      </c>
      <c r="AJ31">
        <f t="shared" si="8"/>
        <v>7.116788899632617</v>
      </c>
      <c r="AK31">
        <f t="shared" si="9"/>
        <v>-0.89456667741039508</v>
      </c>
      <c r="AN31">
        <f t="shared" si="13"/>
        <v>0</v>
      </c>
      <c r="AO31">
        <f t="shared" si="15"/>
        <v>0</v>
      </c>
      <c r="AP31">
        <f t="shared" si="20"/>
        <v>6</v>
      </c>
      <c r="AQ31">
        <f t="shared" si="17"/>
        <v>3</v>
      </c>
      <c r="AR31">
        <f t="shared" si="11"/>
        <v>1</v>
      </c>
      <c r="AS31">
        <f t="shared" si="23"/>
        <v>8</v>
      </c>
      <c r="AT31">
        <f t="shared" si="21"/>
        <v>0</v>
      </c>
      <c r="AU31">
        <f t="shared" si="25"/>
        <v>15</v>
      </c>
    </row>
    <row r="32" spans="1:47" x14ac:dyDescent="0.25">
      <c r="A32">
        <v>30</v>
      </c>
      <c r="B32" s="1">
        <v>344</v>
      </c>
      <c r="C32" s="1">
        <v>345</v>
      </c>
      <c r="D32" s="1">
        <v>345</v>
      </c>
      <c r="E32" s="1">
        <v>345</v>
      </c>
      <c r="F32" s="1">
        <v>346</v>
      </c>
      <c r="G32">
        <f t="shared" si="1"/>
        <v>345</v>
      </c>
      <c r="H32">
        <f t="shared" si="2"/>
        <v>2</v>
      </c>
      <c r="S32">
        <v>30</v>
      </c>
      <c r="T32">
        <f t="shared" si="0"/>
        <v>346</v>
      </c>
      <c r="U32">
        <f t="shared" si="3"/>
        <v>348.49444444444447</v>
      </c>
      <c r="V32">
        <f t="shared" si="4"/>
        <v>361.03567191083056</v>
      </c>
      <c r="W32">
        <f t="shared" si="5"/>
        <v>335.95321697805838</v>
      </c>
      <c r="Z32">
        <f t="shared" si="12"/>
        <v>0</v>
      </c>
      <c r="AA32">
        <f t="shared" si="14"/>
        <v>1</v>
      </c>
      <c r="AB32">
        <f t="shared" si="18"/>
        <v>7</v>
      </c>
      <c r="AC32">
        <f t="shared" si="16"/>
        <v>3</v>
      </c>
      <c r="AD32">
        <f t="shared" si="10"/>
        <v>1.5</v>
      </c>
      <c r="AE32">
        <f t="shared" si="22"/>
        <v>7</v>
      </c>
      <c r="AF32">
        <f t="shared" si="19"/>
        <v>1</v>
      </c>
      <c r="AG32">
        <f t="shared" si="24"/>
        <v>14</v>
      </c>
      <c r="AH32">
        <f t="shared" si="6"/>
        <v>3</v>
      </c>
      <c r="AI32">
        <f t="shared" si="7"/>
        <v>3.1111111111111112</v>
      </c>
      <c r="AJ32">
        <f t="shared" si="8"/>
        <v>7.116788899632617</v>
      </c>
      <c r="AK32">
        <f t="shared" si="9"/>
        <v>-0.89456667741039508</v>
      </c>
      <c r="AN32">
        <f t="shared" si="13"/>
        <v>0</v>
      </c>
      <c r="AO32">
        <f t="shared" si="15"/>
        <v>0</v>
      </c>
      <c r="AP32">
        <f t="shared" si="20"/>
        <v>6</v>
      </c>
      <c r="AQ32">
        <f t="shared" si="17"/>
        <v>3</v>
      </c>
      <c r="AR32">
        <f t="shared" si="11"/>
        <v>-1</v>
      </c>
      <c r="AS32">
        <f t="shared" si="23"/>
        <v>7</v>
      </c>
      <c r="AT32">
        <f t="shared" si="21"/>
        <v>0</v>
      </c>
      <c r="AU32">
        <f t="shared" si="25"/>
        <v>15</v>
      </c>
    </row>
    <row r="33" spans="1:47" x14ac:dyDescent="0.25">
      <c r="A33">
        <v>31</v>
      </c>
      <c r="B33" s="1">
        <v>345</v>
      </c>
      <c r="C33" s="1">
        <v>345</v>
      </c>
      <c r="D33" s="1">
        <v>345</v>
      </c>
      <c r="E33" s="1">
        <v>344</v>
      </c>
      <c r="F33" s="1">
        <v>347</v>
      </c>
      <c r="G33">
        <f t="shared" si="1"/>
        <v>345.25</v>
      </c>
      <c r="H33">
        <f t="shared" si="2"/>
        <v>3</v>
      </c>
      <c r="S33">
        <v>31</v>
      </c>
      <c r="T33">
        <f t="shared" si="0"/>
        <v>347.5</v>
      </c>
      <c r="U33">
        <f t="shared" si="3"/>
        <v>348.49444444444447</v>
      </c>
      <c r="V33">
        <f t="shared" si="4"/>
        <v>361.03567191083056</v>
      </c>
      <c r="W33">
        <f t="shared" si="5"/>
        <v>335.95321697805838</v>
      </c>
      <c r="Z33">
        <f t="shared" si="12"/>
        <v>0</v>
      </c>
      <c r="AA33">
        <f t="shared" si="14"/>
        <v>1</v>
      </c>
      <c r="AB33">
        <f t="shared" si="18"/>
        <v>7</v>
      </c>
      <c r="AC33">
        <f t="shared" si="16"/>
        <v>3</v>
      </c>
      <c r="AD33">
        <f t="shared" si="10"/>
        <v>-1.5</v>
      </c>
      <c r="AE33">
        <f t="shared" si="22"/>
        <v>6</v>
      </c>
      <c r="AF33">
        <f t="shared" si="19"/>
        <v>1</v>
      </c>
      <c r="AG33">
        <f t="shared" si="24"/>
        <v>14</v>
      </c>
      <c r="AH33">
        <f t="shared" si="6"/>
        <v>3</v>
      </c>
      <c r="AI33">
        <f t="shared" si="7"/>
        <v>3.1111111111111112</v>
      </c>
      <c r="AJ33">
        <f t="shared" si="8"/>
        <v>7.116788899632617</v>
      </c>
      <c r="AK33">
        <f t="shared" si="9"/>
        <v>-0.89456667741039508</v>
      </c>
      <c r="AN33">
        <f t="shared" si="13"/>
        <v>0</v>
      </c>
      <c r="AO33">
        <f t="shared" si="15"/>
        <v>0</v>
      </c>
      <c r="AP33">
        <f t="shared" si="20"/>
        <v>6</v>
      </c>
      <c r="AQ33">
        <f t="shared" si="17"/>
        <v>2</v>
      </c>
      <c r="AR33">
        <f t="shared" si="11"/>
        <v>0</v>
      </c>
      <c r="AS33">
        <f t="shared" si="23"/>
        <v>8</v>
      </c>
      <c r="AT33">
        <f t="shared" si="21"/>
        <v>0</v>
      </c>
      <c r="AU33">
        <f t="shared" si="25"/>
        <v>15</v>
      </c>
    </row>
    <row r="34" spans="1:47" x14ac:dyDescent="0.25">
      <c r="A34">
        <v>32</v>
      </c>
      <c r="B34" s="1">
        <v>349</v>
      </c>
      <c r="C34" s="1">
        <v>349</v>
      </c>
      <c r="D34" s="1">
        <v>348</v>
      </c>
      <c r="E34" s="1">
        <v>348</v>
      </c>
      <c r="F34" s="1">
        <v>350</v>
      </c>
      <c r="G34">
        <f t="shared" si="1"/>
        <v>348.75</v>
      </c>
      <c r="H34">
        <f t="shared" si="2"/>
        <v>2</v>
      </c>
      <c r="S34">
        <v>32</v>
      </c>
      <c r="T34">
        <f t="shared" si="0"/>
        <v>346.5</v>
      </c>
      <c r="U34">
        <f t="shared" si="3"/>
        <v>348.49444444444447</v>
      </c>
      <c r="V34">
        <f t="shared" si="4"/>
        <v>361.03567191083056</v>
      </c>
      <c r="W34">
        <f t="shared" si="5"/>
        <v>335.95321697805838</v>
      </c>
      <c r="Z34">
        <f t="shared" si="12"/>
        <v>0</v>
      </c>
      <c r="AA34">
        <f t="shared" si="14"/>
        <v>0</v>
      </c>
      <c r="AB34">
        <f t="shared" si="18"/>
        <v>7</v>
      </c>
      <c r="AC34">
        <f t="shared" si="16"/>
        <v>3</v>
      </c>
      <c r="AD34">
        <f t="shared" si="10"/>
        <v>1</v>
      </c>
      <c r="AE34">
        <f t="shared" si="22"/>
        <v>7</v>
      </c>
      <c r="AF34">
        <f t="shared" si="19"/>
        <v>1</v>
      </c>
      <c r="AG34">
        <f t="shared" si="24"/>
        <v>14</v>
      </c>
      <c r="AH34">
        <f t="shared" si="6"/>
        <v>3</v>
      </c>
      <c r="AI34">
        <f t="shared" si="7"/>
        <v>3.1111111111111112</v>
      </c>
      <c r="AJ34">
        <f t="shared" si="8"/>
        <v>7.116788899632617</v>
      </c>
      <c r="AK34">
        <f t="shared" si="9"/>
        <v>-0.89456667741039508</v>
      </c>
      <c r="AN34">
        <f t="shared" si="13"/>
        <v>0</v>
      </c>
      <c r="AO34">
        <f t="shared" si="15"/>
        <v>0</v>
      </c>
      <c r="AP34">
        <f t="shared" si="20"/>
        <v>6</v>
      </c>
      <c r="AQ34">
        <f t="shared" si="17"/>
        <v>2</v>
      </c>
      <c r="AR34">
        <f t="shared" si="11"/>
        <v>0</v>
      </c>
      <c r="AS34">
        <f t="shared" si="23"/>
        <v>8</v>
      </c>
      <c r="AT34">
        <f t="shared" si="21"/>
        <v>0</v>
      </c>
      <c r="AU34">
        <f t="shared" si="25"/>
        <v>15</v>
      </c>
    </row>
    <row r="35" spans="1:47" x14ac:dyDescent="0.25">
      <c r="A35">
        <v>33</v>
      </c>
      <c r="B35" s="1">
        <v>349</v>
      </c>
      <c r="C35" s="1">
        <v>350</v>
      </c>
      <c r="D35" s="1">
        <v>348</v>
      </c>
      <c r="E35" s="1">
        <v>350</v>
      </c>
      <c r="F35" s="1">
        <v>349</v>
      </c>
      <c r="G35">
        <f t="shared" si="1"/>
        <v>349</v>
      </c>
      <c r="H35">
        <f t="shared" si="2"/>
        <v>2</v>
      </c>
      <c r="S35">
        <v>33</v>
      </c>
      <c r="T35">
        <f t="shared" si="0"/>
        <v>349</v>
      </c>
      <c r="U35">
        <f t="shared" si="3"/>
        <v>348.49444444444447</v>
      </c>
      <c r="V35">
        <f t="shared" si="4"/>
        <v>361.03567191083056</v>
      </c>
      <c r="W35">
        <f t="shared" si="5"/>
        <v>335.95321697805838</v>
      </c>
      <c r="Z35">
        <f t="shared" si="12"/>
        <v>0</v>
      </c>
      <c r="AA35">
        <f t="shared" si="14"/>
        <v>0</v>
      </c>
      <c r="AB35">
        <f t="shared" si="18"/>
        <v>6</v>
      </c>
      <c r="AC35">
        <f t="shared" si="16"/>
        <v>3</v>
      </c>
      <c r="AD35">
        <f t="shared" si="10"/>
        <v>-2.5</v>
      </c>
      <c r="AE35">
        <f t="shared" si="22"/>
        <v>7</v>
      </c>
      <c r="AF35">
        <f t="shared" si="19"/>
        <v>1</v>
      </c>
      <c r="AG35">
        <f t="shared" si="24"/>
        <v>14</v>
      </c>
      <c r="AH35">
        <f t="shared" si="6"/>
        <v>3</v>
      </c>
      <c r="AI35">
        <f t="shared" si="7"/>
        <v>3.1111111111111112</v>
      </c>
      <c r="AJ35">
        <f t="shared" si="8"/>
        <v>7.116788899632617</v>
      </c>
      <c r="AK35">
        <f t="shared" si="9"/>
        <v>-0.89456667741039508</v>
      </c>
      <c r="AN35">
        <f t="shared" si="13"/>
        <v>0</v>
      </c>
      <c r="AO35">
        <f t="shared" si="15"/>
        <v>0</v>
      </c>
      <c r="AP35">
        <f t="shared" si="20"/>
        <v>7</v>
      </c>
      <c r="AQ35">
        <f t="shared" si="17"/>
        <v>1</v>
      </c>
      <c r="AR35">
        <f t="shared" si="11"/>
        <v>0</v>
      </c>
      <c r="AS35">
        <f t="shared" si="23"/>
        <v>9</v>
      </c>
      <c r="AT35">
        <f t="shared" si="21"/>
        <v>0</v>
      </c>
      <c r="AU35">
        <f t="shared" si="25"/>
        <v>15</v>
      </c>
    </row>
    <row r="36" spans="1:47" x14ac:dyDescent="0.25">
      <c r="A36">
        <v>34</v>
      </c>
      <c r="B36" s="1">
        <v>348</v>
      </c>
      <c r="C36" s="1">
        <v>348</v>
      </c>
      <c r="D36" s="1">
        <v>348</v>
      </c>
      <c r="E36" s="1">
        <v>345</v>
      </c>
      <c r="F36" s="1">
        <v>349</v>
      </c>
      <c r="G36">
        <f t="shared" si="1"/>
        <v>347.5</v>
      </c>
      <c r="H36">
        <f t="shared" si="2"/>
        <v>4</v>
      </c>
      <c r="S36">
        <v>34</v>
      </c>
      <c r="T36">
        <f t="shared" si="0"/>
        <v>349.75</v>
      </c>
      <c r="U36">
        <f t="shared" si="3"/>
        <v>348.49444444444447</v>
      </c>
      <c r="V36">
        <f t="shared" si="4"/>
        <v>361.03567191083056</v>
      </c>
      <c r="W36">
        <f t="shared" si="5"/>
        <v>335.95321697805838</v>
      </c>
      <c r="Z36">
        <f t="shared" si="12"/>
        <v>0</v>
      </c>
      <c r="AA36">
        <f t="shared" si="14"/>
        <v>0</v>
      </c>
      <c r="AB36">
        <f t="shared" si="18"/>
        <v>6</v>
      </c>
      <c r="AC36">
        <f t="shared" si="16"/>
        <v>3</v>
      </c>
      <c r="AD36">
        <f t="shared" si="10"/>
        <v>-0.75</v>
      </c>
      <c r="AE36">
        <f>COUNTIF(AD24:AD36,"&gt;=0")</f>
        <v>6</v>
      </c>
      <c r="AF36">
        <f t="shared" si="19"/>
        <v>1</v>
      </c>
      <c r="AG36">
        <f t="shared" si="24"/>
        <v>14</v>
      </c>
      <c r="AH36">
        <f t="shared" si="6"/>
        <v>3</v>
      </c>
      <c r="AI36">
        <f t="shared" si="7"/>
        <v>3.1111111111111112</v>
      </c>
      <c r="AJ36">
        <f t="shared" si="8"/>
        <v>7.116788899632617</v>
      </c>
      <c r="AK36">
        <f t="shared" si="9"/>
        <v>-0.89456667741039508</v>
      </c>
      <c r="AN36">
        <f t="shared" si="13"/>
        <v>0</v>
      </c>
      <c r="AO36">
        <f t="shared" si="15"/>
        <v>0</v>
      </c>
      <c r="AP36">
        <f t="shared" si="20"/>
        <v>7</v>
      </c>
      <c r="AQ36">
        <f t="shared" si="17"/>
        <v>1</v>
      </c>
      <c r="AR36">
        <f t="shared" si="11"/>
        <v>0</v>
      </c>
      <c r="AS36">
        <f>COUNTIF(AR24:AR36,"&gt;=0")</f>
        <v>9</v>
      </c>
      <c r="AT36">
        <f t="shared" si="21"/>
        <v>0</v>
      </c>
      <c r="AU36">
        <f t="shared" si="25"/>
        <v>15</v>
      </c>
    </row>
    <row r="37" spans="1:47" x14ac:dyDescent="0.25">
      <c r="A37">
        <v>35</v>
      </c>
      <c r="B37" s="1">
        <v>348</v>
      </c>
      <c r="C37" s="1">
        <v>349</v>
      </c>
      <c r="D37" s="1">
        <v>348</v>
      </c>
      <c r="E37" s="1">
        <v>345</v>
      </c>
      <c r="F37" s="1">
        <v>348</v>
      </c>
      <c r="G37">
        <f t="shared" si="1"/>
        <v>347.25</v>
      </c>
      <c r="H37">
        <f t="shared" si="2"/>
        <v>3</v>
      </c>
      <c r="S37">
        <v>35</v>
      </c>
      <c r="T37">
        <f t="shared" si="0"/>
        <v>349.5</v>
      </c>
      <c r="U37">
        <f t="shared" si="3"/>
        <v>348.49444444444447</v>
      </c>
      <c r="V37">
        <f t="shared" si="4"/>
        <v>361.03567191083056</v>
      </c>
      <c r="W37">
        <f t="shared" si="5"/>
        <v>335.95321697805838</v>
      </c>
      <c r="Z37">
        <f t="shared" si="12"/>
        <v>0</v>
      </c>
      <c r="AA37">
        <f t="shared" si="14"/>
        <v>0</v>
      </c>
      <c r="AB37">
        <f t="shared" si="18"/>
        <v>5</v>
      </c>
      <c r="AC37">
        <f t="shared" si="16"/>
        <v>3</v>
      </c>
      <c r="AD37">
        <f t="shared" si="10"/>
        <v>0.25</v>
      </c>
      <c r="AE37">
        <f t="shared" si="22"/>
        <v>7</v>
      </c>
      <c r="AF37">
        <f t="shared" si="19"/>
        <v>0</v>
      </c>
      <c r="AG37">
        <f t="shared" si="24"/>
        <v>14</v>
      </c>
      <c r="AH37">
        <f t="shared" si="6"/>
        <v>3</v>
      </c>
      <c r="AI37">
        <f t="shared" si="7"/>
        <v>3.1111111111111112</v>
      </c>
      <c r="AJ37">
        <f t="shared" si="8"/>
        <v>7.116788899632617</v>
      </c>
      <c r="AK37">
        <f t="shared" si="9"/>
        <v>-0.89456667741039508</v>
      </c>
      <c r="AN37">
        <f t="shared" si="13"/>
        <v>0</v>
      </c>
      <c r="AO37">
        <f t="shared" si="15"/>
        <v>0</v>
      </c>
      <c r="AP37">
        <f t="shared" si="20"/>
        <v>8</v>
      </c>
      <c r="AQ37">
        <f t="shared" si="17"/>
        <v>0</v>
      </c>
      <c r="AR37">
        <f t="shared" si="11"/>
        <v>0</v>
      </c>
      <c r="AS37">
        <f t="shared" si="23"/>
        <v>9</v>
      </c>
      <c r="AT37">
        <f t="shared" si="21"/>
        <v>0</v>
      </c>
      <c r="AU37">
        <f t="shared" si="25"/>
        <v>15</v>
      </c>
    </row>
    <row r="38" spans="1:47" x14ac:dyDescent="0.25">
      <c r="A38">
        <v>36</v>
      </c>
      <c r="B38" s="1">
        <v>354</v>
      </c>
      <c r="C38" s="1">
        <v>350</v>
      </c>
      <c r="D38" s="1">
        <v>360</v>
      </c>
      <c r="E38" s="1">
        <v>350</v>
      </c>
      <c r="F38" s="1">
        <v>359</v>
      </c>
      <c r="G38">
        <f t="shared" si="1"/>
        <v>355.75</v>
      </c>
      <c r="H38">
        <f t="shared" si="2"/>
        <v>10</v>
      </c>
      <c r="S38">
        <v>36</v>
      </c>
      <c r="T38">
        <f t="shared" si="0"/>
        <v>348</v>
      </c>
      <c r="U38">
        <f t="shared" si="3"/>
        <v>348.49444444444447</v>
      </c>
      <c r="V38">
        <f t="shared" si="4"/>
        <v>361.03567191083056</v>
      </c>
      <c r="W38">
        <f t="shared" si="5"/>
        <v>335.95321697805838</v>
      </c>
      <c r="Z38">
        <f t="shared" si="12"/>
        <v>0</v>
      </c>
      <c r="AA38">
        <f t="shared" si="14"/>
        <v>0</v>
      </c>
      <c r="AB38">
        <f t="shared" si="18"/>
        <v>5</v>
      </c>
      <c r="AC38">
        <f t="shared" si="16"/>
        <v>3</v>
      </c>
      <c r="AD38">
        <f t="shared" si="10"/>
        <v>1.5</v>
      </c>
      <c r="AE38">
        <f t="shared" si="22"/>
        <v>7</v>
      </c>
      <c r="AF38">
        <f t="shared" si="19"/>
        <v>0</v>
      </c>
      <c r="AG38">
        <f t="shared" si="24"/>
        <v>14</v>
      </c>
      <c r="AH38">
        <f t="shared" si="6"/>
        <v>4</v>
      </c>
      <c r="AI38">
        <f t="shared" si="7"/>
        <v>3.1111111111111112</v>
      </c>
      <c r="AJ38">
        <f t="shared" si="8"/>
        <v>7.116788899632617</v>
      </c>
      <c r="AK38">
        <f t="shared" si="9"/>
        <v>-0.89456667741039508</v>
      </c>
      <c r="AN38">
        <f t="shared" si="13"/>
        <v>0</v>
      </c>
      <c r="AO38">
        <f t="shared" si="15"/>
        <v>0</v>
      </c>
      <c r="AP38">
        <f t="shared" si="20"/>
        <v>7</v>
      </c>
      <c r="AQ38">
        <f t="shared" si="17"/>
        <v>1</v>
      </c>
      <c r="AR38">
        <f t="shared" si="11"/>
        <v>-1</v>
      </c>
      <c r="AS38">
        <f t="shared" si="23"/>
        <v>8</v>
      </c>
      <c r="AT38">
        <f t="shared" si="21"/>
        <v>0</v>
      </c>
      <c r="AU38">
        <f t="shared" si="25"/>
        <v>15</v>
      </c>
    </row>
    <row r="39" spans="1:47" x14ac:dyDescent="0.25">
      <c r="A39">
        <v>37</v>
      </c>
      <c r="B39" s="1">
        <v>346</v>
      </c>
      <c r="C39" s="1">
        <v>344</v>
      </c>
      <c r="D39" s="1">
        <v>344</v>
      </c>
      <c r="E39" s="1">
        <v>342</v>
      </c>
      <c r="F39" s="1">
        <v>345</v>
      </c>
      <c r="G39">
        <f t="shared" si="1"/>
        <v>344.25</v>
      </c>
      <c r="H39">
        <f t="shared" si="2"/>
        <v>4</v>
      </c>
      <c r="S39">
        <v>37</v>
      </c>
      <c r="T39">
        <f t="shared" si="0"/>
        <v>349</v>
      </c>
      <c r="U39">
        <f t="shared" si="3"/>
        <v>348.49444444444447</v>
      </c>
      <c r="V39">
        <f t="shared" si="4"/>
        <v>361.03567191083056</v>
      </c>
      <c r="W39">
        <f t="shared" si="5"/>
        <v>335.95321697805838</v>
      </c>
      <c r="Z39">
        <f t="shared" si="12"/>
        <v>0</v>
      </c>
      <c r="AA39">
        <f t="shared" si="14"/>
        <v>0</v>
      </c>
      <c r="AB39">
        <f t="shared" si="18"/>
        <v>4</v>
      </c>
      <c r="AC39">
        <f t="shared" si="16"/>
        <v>3</v>
      </c>
      <c r="AD39">
        <f t="shared" si="10"/>
        <v>-1</v>
      </c>
      <c r="AE39">
        <f t="shared" si="22"/>
        <v>6</v>
      </c>
      <c r="AF39">
        <f t="shared" si="19"/>
        <v>0</v>
      </c>
      <c r="AG39">
        <f t="shared" si="24"/>
        <v>14</v>
      </c>
      <c r="AH39">
        <f t="shared" si="6"/>
        <v>3</v>
      </c>
      <c r="AI39">
        <f t="shared" si="7"/>
        <v>3.1111111111111112</v>
      </c>
      <c r="AJ39">
        <f t="shared" si="8"/>
        <v>7.116788899632617</v>
      </c>
      <c r="AK39">
        <f t="shared" si="9"/>
        <v>-0.89456667741039508</v>
      </c>
      <c r="AN39">
        <f t="shared" si="13"/>
        <v>0</v>
      </c>
      <c r="AO39">
        <f t="shared" si="15"/>
        <v>0</v>
      </c>
      <c r="AP39">
        <f t="shared" si="20"/>
        <v>7</v>
      </c>
      <c r="AQ39">
        <f t="shared" si="17"/>
        <v>1</v>
      </c>
      <c r="AR39">
        <f t="shared" si="11"/>
        <v>1</v>
      </c>
      <c r="AS39">
        <f t="shared" si="23"/>
        <v>9</v>
      </c>
      <c r="AT39">
        <f t="shared" si="21"/>
        <v>0</v>
      </c>
      <c r="AU39">
        <f t="shared" si="25"/>
        <v>15</v>
      </c>
    </row>
    <row r="40" spans="1:47" x14ac:dyDescent="0.25">
      <c r="A40">
        <v>38</v>
      </c>
      <c r="B40" s="1">
        <v>350</v>
      </c>
      <c r="C40" s="1">
        <v>351</v>
      </c>
      <c r="D40" s="1">
        <v>351</v>
      </c>
      <c r="E40" s="1">
        <v>352</v>
      </c>
      <c r="F40" s="1">
        <v>354</v>
      </c>
      <c r="G40">
        <f t="shared" si="1"/>
        <v>351.75</v>
      </c>
      <c r="H40">
        <f t="shared" si="2"/>
        <v>4</v>
      </c>
      <c r="S40">
        <v>38</v>
      </c>
      <c r="T40">
        <f t="shared" si="0"/>
        <v>346.5</v>
      </c>
      <c r="U40">
        <f t="shared" si="3"/>
        <v>348.49444444444447</v>
      </c>
      <c r="V40">
        <f t="shared" si="4"/>
        <v>361.03567191083056</v>
      </c>
      <c r="W40">
        <f t="shared" si="5"/>
        <v>335.95321697805838</v>
      </c>
      <c r="Z40">
        <f t="shared" si="12"/>
        <v>0</v>
      </c>
      <c r="AA40">
        <f t="shared" si="14"/>
        <v>0</v>
      </c>
      <c r="AB40">
        <f t="shared" si="18"/>
        <v>4</v>
      </c>
      <c r="AC40">
        <f t="shared" si="16"/>
        <v>3</v>
      </c>
      <c r="AD40">
        <f t="shared" si="10"/>
        <v>2.5</v>
      </c>
      <c r="AE40">
        <f t="shared" si="22"/>
        <v>7</v>
      </c>
      <c r="AF40">
        <f t="shared" si="19"/>
        <v>0</v>
      </c>
      <c r="AG40">
        <f t="shared" si="24"/>
        <v>14</v>
      </c>
      <c r="AH40">
        <f t="shared" si="6"/>
        <v>3</v>
      </c>
      <c r="AI40">
        <f t="shared" si="7"/>
        <v>3.1111111111111112</v>
      </c>
      <c r="AJ40">
        <f t="shared" si="8"/>
        <v>7.116788899632617</v>
      </c>
      <c r="AK40">
        <f t="shared" si="9"/>
        <v>-0.89456667741039508</v>
      </c>
      <c r="AN40">
        <f t="shared" si="13"/>
        <v>0</v>
      </c>
      <c r="AO40">
        <f t="shared" si="15"/>
        <v>0</v>
      </c>
      <c r="AP40">
        <f t="shared" si="20"/>
        <v>7</v>
      </c>
      <c r="AQ40">
        <f t="shared" si="17"/>
        <v>1</v>
      </c>
      <c r="AR40">
        <f t="shared" si="11"/>
        <v>0</v>
      </c>
      <c r="AS40">
        <f t="shared" si="23"/>
        <v>10</v>
      </c>
      <c r="AT40">
        <f t="shared" si="21"/>
        <v>0</v>
      </c>
      <c r="AU40">
        <f t="shared" si="25"/>
        <v>15</v>
      </c>
    </row>
    <row r="41" spans="1:47" x14ac:dyDescent="0.25">
      <c r="A41">
        <v>39</v>
      </c>
      <c r="B41" s="1">
        <v>342</v>
      </c>
      <c r="C41" s="1">
        <v>342</v>
      </c>
      <c r="D41" s="1">
        <v>343</v>
      </c>
      <c r="E41" s="1">
        <v>340</v>
      </c>
      <c r="F41" s="1">
        <v>344</v>
      </c>
      <c r="G41">
        <f t="shared" si="1"/>
        <v>342.25</v>
      </c>
      <c r="H41">
        <f t="shared" si="2"/>
        <v>4</v>
      </c>
      <c r="S41">
        <v>39</v>
      </c>
      <c r="T41">
        <f t="shared" si="0"/>
        <v>350.25</v>
      </c>
      <c r="U41">
        <f t="shared" si="3"/>
        <v>348.49444444444447</v>
      </c>
      <c r="V41">
        <f t="shared" si="4"/>
        <v>361.03567191083056</v>
      </c>
      <c r="W41">
        <f t="shared" si="5"/>
        <v>335.95321697805838</v>
      </c>
      <c r="Z41">
        <f t="shared" si="12"/>
        <v>0</v>
      </c>
      <c r="AA41">
        <f t="shared" si="14"/>
        <v>0</v>
      </c>
      <c r="AB41">
        <f t="shared" si="18"/>
        <v>5</v>
      </c>
      <c r="AC41">
        <f t="shared" si="16"/>
        <v>3</v>
      </c>
      <c r="AD41">
        <f t="shared" si="10"/>
        <v>-3.75</v>
      </c>
      <c r="AE41">
        <f t="shared" si="22"/>
        <v>7</v>
      </c>
      <c r="AF41">
        <f t="shared" si="19"/>
        <v>0</v>
      </c>
      <c r="AG41">
        <f t="shared" si="24"/>
        <v>14</v>
      </c>
      <c r="AH41">
        <f t="shared" si="6"/>
        <v>4</v>
      </c>
      <c r="AI41">
        <f t="shared" si="7"/>
        <v>3.1111111111111112</v>
      </c>
      <c r="AJ41">
        <f t="shared" si="8"/>
        <v>7.116788899632617</v>
      </c>
      <c r="AK41">
        <f t="shared" si="9"/>
        <v>-0.89456667741039508</v>
      </c>
      <c r="AN41">
        <f t="shared" si="13"/>
        <v>0</v>
      </c>
      <c r="AO41">
        <f t="shared" si="15"/>
        <v>0</v>
      </c>
      <c r="AP41">
        <f t="shared" si="20"/>
        <v>6</v>
      </c>
      <c r="AQ41">
        <f t="shared" si="17"/>
        <v>2</v>
      </c>
      <c r="AR41">
        <f t="shared" si="11"/>
        <v>-1</v>
      </c>
      <c r="AS41">
        <f t="shared" si="23"/>
        <v>9</v>
      </c>
      <c r="AT41">
        <f t="shared" si="21"/>
        <v>0</v>
      </c>
      <c r="AU41">
        <f t="shared" si="25"/>
        <v>15</v>
      </c>
    </row>
    <row r="42" spans="1:47" x14ac:dyDescent="0.25">
      <c r="A42">
        <v>40</v>
      </c>
      <c r="B42" s="1">
        <v>349</v>
      </c>
      <c r="C42" s="1">
        <v>349</v>
      </c>
      <c r="D42" s="1">
        <v>349</v>
      </c>
      <c r="E42" s="1">
        <v>347</v>
      </c>
      <c r="F42" s="1">
        <v>351</v>
      </c>
      <c r="G42">
        <f t="shared" si="1"/>
        <v>349</v>
      </c>
      <c r="H42">
        <f t="shared" si="2"/>
        <v>4</v>
      </c>
      <c r="S42">
        <v>40</v>
      </c>
      <c r="T42">
        <f t="shared" si="0"/>
        <v>348.75</v>
      </c>
      <c r="U42">
        <f t="shared" si="3"/>
        <v>348.49444444444447</v>
      </c>
      <c r="V42">
        <f t="shared" si="4"/>
        <v>361.03567191083056</v>
      </c>
      <c r="W42">
        <f t="shared" si="5"/>
        <v>335.95321697805838</v>
      </c>
      <c r="Z42">
        <f t="shared" si="12"/>
        <v>0</v>
      </c>
      <c r="AA42">
        <f t="shared" si="14"/>
        <v>0</v>
      </c>
      <c r="AB42">
        <f t="shared" si="18"/>
        <v>6</v>
      </c>
      <c r="AC42">
        <f t="shared" si="16"/>
        <v>3</v>
      </c>
      <c r="AD42">
        <f t="shared" si="10"/>
        <v>1.5</v>
      </c>
      <c r="AE42">
        <f t="shared" si="22"/>
        <v>7</v>
      </c>
      <c r="AF42">
        <f t="shared" si="19"/>
        <v>0</v>
      </c>
      <c r="AG42">
        <f t="shared" si="24"/>
        <v>14</v>
      </c>
      <c r="AH42">
        <f t="shared" si="6"/>
        <v>5</v>
      </c>
      <c r="AI42">
        <f t="shared" si="7"/>
        <v>3.1111111111111112</v>
      </c>
      <c r="AJ42">
        <f t="shared" si="8"/>
        <v>7.116788899632617</v>
      </c>
      <c r="AK42">
        <f t="shared" si="9"/>
        <v>-0.89456667741039508</v>
      </c>
      <c r="AN42">
        <f t="shared" si="13"/>
        <v>0</v>
      </c>
      <c r="AO42">
        <f t="shared" si="15"/>
        <v>1</v>
      </c>
      <c r="AP42">
        <f t="shared" si="20"/>
        <v>5</v>
      </c>
      <c r="AQ42">
        <f t="shared" si="17"/>
        <v>3</v>
      </c>
      <c r="AR42">
        <f t="shared" si="11"/>
        <v>-1</v>
      </c>
      <c r="AS42">
        <f t="shared" si="23"/>
        <v>9</v>
      </c>
      <c r="AT42">
        <f t="shared" si="21"/>
        <v>1</v>
      </c>
      <c r="AU42">
        <f t="shared" si="25"/>
        <v>14</v>
      </c>
    </row>
    <row r="43" spans="1:47" x14ac:dyDescent="0.25">
      <c r="A43">
        <v>41</v>
      </c>
      <c r="B43" s="1">
        <v>349</v>
      </c>
      <c r="C43" s="1">
        <v>348</v>
      </c>
      <c r="D43" s="1">
        <v>348</v>
      </c>
      <c r="E43" s="1">
        <v>347</v>
      </c>
      <c r="F43" s="1">
        <v>350</v>
      </c>
      <c r="G43">
        <f t="shared" si="1"/>
        <v>348.5</v>
      </c>
      <c r="H43">
        <f t="shared" si="2"/>
        <v>3</v>
      </c>
    </row>
    <row r="44" spans="1:47" x14ac:dyDescent="0.25">
      <c r="A44">
        <v>42</v>
      </c>
      <c r="B44" s="1">
        <v>349</v>
      </c>
      <c r="C44" s="1">
        <v>349</v>
      </c>
      <c r="D44" s="1">
        <v>347</v>
      </c>
      <c r="E44" s="1">
        <v>350</v>
      </c>
      <c r="F44" s="1">
        <v>349</v>
      </c>
      <c r="G44">
        <f t="shared" si="1"/>
        <v>348.75</v>
      </c>
      <c r="H44">
        <f t="shared" si="2"/>
        <v>3</v>
      </c>
    </row>
    <row r="45" spans="1:47" x14ac:dyDescent="0.25">
      <c r="A45">
        <v>43</v>
      </c>
      <c r="B45" s="1">
        <v>348</v>
      </c>
      <c r="C45" s="1">
        <v>348</v>
      </c>
      <c r="D45" s="1">
        <v>347</v>
      </c>
      <c r="E45" s="1">
        <v>347</v>
      </c>
      <c r="F45" s="1">
        <v>349</v>
      </c>
      <c r="G45">
        <f t="shared" si="1"/>
        <v>347.75</v>
      </c>
      <c r="H45">
        <f t="shared" si="2"/>
        <v>2</v>
      </c>
    </row>
    <row r="46" spans="1:47" x14ac:dyDescent="0.25">
      <c r="A46">
        <v>44</v>
      </c>
      <c r="B46" s="1">
        <v>349</v>
      </c>
      <c r="C46" s="1">
        <v>349</v>
      </c>
      <c r="D46" s="1">
        <v>349</v>
      </c>
      <c r="E46" s="1">
        <v>346</v>
      </c>
      <c r="F46" s="1">
        <v>350</v>
      </c>
      <c r="G46">
        <f t="shared" si="1"/>
        <v>348.5</v>
      </c>
      <c r="H46">
        <f t="shared" si="2"/>
        <v>4</v>
      </c>
    </row>
    <row r="47" spans="1:47" x14ac:dyDescent="0.25">
      <c r="A47">
        <v>45</v>
      </c>
      <c r="B47" s="1">
        <v>339</v>
      </c>
      <c r="C47" s="1">
        <v>340</v>
      </c>
      <c r="D47" s="1">
        <v>341</v>
      </c>
      <c r="E47" s="1">
        <v>338</v>
      </c>
      <c r="F47" s="1">
        <v>342</v>
      </c>
      <c r="G47">
        <f t="shared" si="1"/>
        <v>340</v>
      </c>
      <c r="H47">
        <f t="shared" si="2"/>
        <v>4</v>
      </c>
    </row>
    <row r="48" spans="1:47" x14ac:dyDescent="0.25">
      <c r="A48">
        <v>46</v>
      </c>
      <c r="B48" s="1">
        <v>350</v>
      </c>
      <c r="C48" s="1">
        <v>350</v>
      </c>
      <c r="D48" s="1">
        <v>348</v>
      </c>
      <c r="E48" s="1">
        <v>347</v>
      </c>
      <c r="F48" s="1">
        <v>351</v>
      </c>
      <c r="G48">
        <f t="shared" si="1"/>
        <v>349</v>
      </c>
      <c r="H48">
        <f t="shared" si="2"/>
        <v>4</v>
      </c>
    </row>
    <row r="49" spans="1:8" x14ac:dyDescent="0.25">
      <c r="A49">
        <v>47</v>
      </c>
      <c r="B49" s="1">
        <v>349</v>
      </c>
      <c r="C49" s="1">
        <v>350</v>
      </c>
      <c r="D49" s="1">
        <v>349</v>
      </c>
      <c r="E49" s="1">
        <v>349</v>
      </c>
      <c r="F49" s="1">
        <v>351</v>
      </c>
      <c r="G49">
        <f t="shared" si="1"/>
        <v>349.5</v>
      </c>
      <c r="H49">
        <f t="shared" si="2"/>
        <v>2</v>
      </c>
    </row>
    <row r="50" spans="1:8" x14ac:dyDescent="0.25">
      <c r="A50">
        <v>48</v>
      </c>
      <c r="B50" s="1">
        <v>343</v>
      </c>
      <c r="C50" s="1">
        <v>343</v>
      </c>
      <c r="D50" s="1">
        <v>343</v>
      </c>
      <c r="E50" s="1">
        <v>342</v>
      </c>
      <c r="F50" s="1">
        <v>345</v>
      </c>
      <c r="G50">
        <f t="shared" si="1"/>
        <v>343.25</v>
      </c>
      <c r="H50">
        <f t="shared" si="2"/>
        <v>3</v>
      </c>
    </row>
    <row r="51" spans="1:8" x14ac:dyDescent="0.25">
      <c r="A51">
        <v>49</v>
      </c>
      <c r="B51" s="1">
        <v>342</v>
      </c>
      <c r="C51" s="1">
        <v>344</v>
      </c>
      <c r="D51" s="1">
        <v>345</v>
      </c>
      <c r="E51" s="1">
        <v>342</v>
      </c>
      <c r="F51" s="1">
        <v>345</v>
      </c>
      <c r="G51">
        <f t="shared" si="1"/>
        <v>343.5</v>
      </c>
      <c r="H51">
        <f t="shared" si="2"/>
        <v>3</v>
      </c>
    </row>
    <row r="52" spans="1:8" x14ac:dyDescent="0.25">
      <c r="A52">
        <v>50</v>
      </c>
      <c r="B52" s="1">
        <v>350</v>
      </c>
      <c r="C52" s="1">
        <v>350</v>
      </c>
      <c r="D52" s="1">
        <v>349</v>
      </c>
      <c r="E52" s="1">
        <v>347</v>
      </c>
      <c r="F52" s="1">
        <v>350</v>
      </c>
      <c r="G52">
        <f t="shared" si="1"/>
        <v>349</v>
      </c>
      <c r="H52">
        <f t="shared" si="2"/>
        <v>3</v>
      </c>
    </row>
    <row r="53" spans="1:8" x14ac:dyDescent="0.25">
      <c r="A53">
        <v>51</v>
      </c>
      <c r="B53" s="1">
        <v>350</v>
      </c>
      <c r="C53" s="1">
        <v>350</v>
      </c>
      <c r="D53" s="1">
        <v>349</v>
      </c>
      <c r="E53" s="1">
        <v>348</v>
      </c>
      <c r="F53" s="1">
        <v>350</v>
      </c>
      <c r="G53">
        <f t="shared" si="1"/>
        <v>349.25</v>
      </c>
      <c r="H53">
        <f t="shared" si="2"/>
        <v>2</v>
      </c>
    </row>
    <row r="54" spans="1:8" x14ac:dyDescent="0.25">
      <c r="A54">
        <v>52</v>
      </c>
      <c r="B54" s="1">
        <v>355</v>
      </c>
      <c r="C54" s="1">
        <v>354</v>
      </c>
      <c r="D54" s="1">
        <v>355</v>
      </c>
      <c r="E54" s="1">
        <v>353</v>
      </c>
      <c r="F54" s="1">
        <v>356</v>
      </c>
      <c r="G54">
        <f t="shared" si="1"/>
        <v>354.75</v>
      </c>
      <c r="H54">
        <f t="shared" si="2"/>
        <v>3</v>
      </c>
    </row>
    <row r="55" spans="1:8" x14ac:dyDescent="0.25">
      <c r="A55">
        <v>53</v>
      </c>
      <c r="B55" s="1">
        <v>349</v>
      </c>
      <c r="C55" s="1">
        <v>349</v>
      </c>
      <c r="D55" s="1">
        <v>350</v>
      </c>
      <c r="E55" s="1">
        <v>347</v>
      </c>
      <c r="F55" s="1">
        <v>350</v>
      </c>
      <c r="G55">
        <f t="shared" si="1"/>
        <v>349</v>
      </c>
      <c r="H55">
        <f t="shared" si="2"/>
        <v>3</v>
      </c>
    </row>
    <row r="56" spans="1:8" x14ac:dyDescent="0.25">
      <c r="A56">
        <v>54</v>
      </c>
      <c r="B56" s="1">
        <v>351</v>
      </c>
      <c r="C56" s="1">
        <v>351</v>
      </c>
      <c r="D56" s="1">
        <v>350</v>
      </c>
      <c r="E56" s="1">
        <v>348</v>
      </c>
      <c r="F56" s="1">
        <v>352</v>
      </c>
      <c r="G56">
        <f t="shared" si="1"/>
        <v>350.25</v>
      </c>
      <c r="H56">
        <f t="shared" si="2"/>
        <v>4</v>
      </c>
    </row>
    <row r="57" spans="1:8" x14ac:dyDescent="0.25">
      <c r="A57">
        <v>55</v>
      </c>
      <c r="B57" s="1">
        <v>350</v>
      </c>
      <c r="C57" s="1">
        <v>350</v>
      </c>
      <c r="D57" s="1">
        <v>350</v>
      </c>
      <c r="E57" s="1">
        <v>348</v>
      </c>
      <c r="F57" s="1">
        <v>351</v>
      </c>
      <c r="G57">
        <f t="shared" si="1"/>
        <v>349.75</v>
      </c>
      <c r="H57">
        <f t="shared" si="2"/>
        <v>3</v>
      </c>
    </row>
    <row r="58" spans="1:8" x14ac:dyDescent="0.25">
      <c r="A58">
        <v>56</v>
      </c>
      <c r="B58" s="1">
        <v>345</v>
      </c>
      <c r="C58" s="1">
        <v>346</v>
      </c>
      <c r="D58" s="1">
        <v>355</v>
      </c>
      <c r="E58" s="1">
        <v>345</v>
      </c>
      <c r="F58" s="1">
        <v>356</v>
      </c>
      <c r="G58">
        <f t="shared" si="1"/>
        <v>350.25</v>
      </c>
      <c r="H58">
        <f t="shared" si="2"/>
        <v>11</v>
      </c>
    </row>
    <row r="59" spans="1:8" x14ac:dyDescent="0.25">
      <c r="A59">
        <v>57</v>
      </c>
      <c r="B59" s="1">
        <v>345</v>
      </c>
      <c r="C59" s="1">
        <v>346</v>
      </c>
      <c r="D59" s="1">
        <v>354</v>
      </c>
      <c r="E59" s="1">
        <v>346</v>
      </c>
      <c r="F59" s="1">
        <v>355</v>
      </c>
      <c r="G59">
        <f t="shared" si="1"/>
        <v>350</v>
      </c>
      <c r="H59">
        <f t="shared" si="2"/>
        <v>10</v>
      </c>
    </row>
    <row r="60" spans="1:8" x14ac:dyDescent="0.25">
      <c r="A60">
        <v>58</v>
      </c>
      <c r="B60" s="1">
        <v>348</v>
      </c>
      <c r="C60" s="1">
        <v>345</v>
      </c>
      <c r="D60" s="1">
        <v>348</v>
      </c>
      <c r="E60" s="1">
        <v>346</v>
      </c>
      <c r="F60" s="1">
        <v>348</v>
      </c>
      <c r="G60">
        <f t="shared" si="1"/>
        <v>347.5</v>
      </c>
      <c r="H60">
        <f t="shared" si="2"/>
        <v>2</v>
      </c>
    </row>
    <row r="61" spans="1:8" x14ac:dyDescent="0.25">
      <c r="A61">
        <v>59</v>
      </c>
      <c r="B61" s="1">
        <v>348</v>
      </c>
      <c r="C61" s="1">
        <v>348</v>
      </c>
      <c r="D61" s="1">
        <v>348</v>
      </c>
      <c r="E61" s="1">
        <v>346</v>
      </c>
      <c r="F61" s="1">
        <v>349</v>
      </c>
      <c r="G61">
        <f t="shared" si="1"/>
        <v>347.75</v>
      </c>
      <c r="H61">
        <f t="shared" si="2"/>
        <v>3</v>
      </c>
    </row>
    <row r="62" spans="1:8" x14ac:dyDescent="0.25">
      <c r="A62">
        <v>60</v>
      </c>
      <c r="B62" s="1">
        <v>352</v>
      </c>
      <c r="C62" s="1">
        <v>348</v>
      </c>
      <c r="D62" s="1">
        <v>349</v>
      </c>
      <c r="E62" s="1">
        <v>350</v>
      </c>
      <c r="F62" s="1">
        <v>353</v>
      </c>
      <c r="G62">
        <f t="shared" si="1"/>
        <v>351</v>
      </c>
      <c r="H62">
        <f t="shared" si="2"/>
        <v>4</v>
      </c>
    </row>
    <row r="63" spans="1:8" x14ac:dyDescent="0.25">
      <c r="A63">
        <v>61</v>
      </c>
      <c r="B63" s="1">
        <v>350</v>
      </c>
      <c r="C63" s="1">
        <v>350</v>
      </c>
      <c r="D63" s="1">
        <v>348</v>
      </c>
      <c r="E63" s="1">
        <v>350</v>
      </c>
      <c r="F63" s="1">
        <v>351</v>
      </c>
      <c r="G63">
        <f t="shared" si="1"/>
        <v>349.75</v>
      </c>
      <c r="H63">
        <f t="shared" si="2"/>
        <v>3</v>
      </c>
    </row>
    <row r="64" spans="1:8" x14ac:dyDescent="0.25">
      <c r="A64">
        <v>62</v>
      </c>
      <c r="B64" s="1">
        <v>350</v>
      </c>
      <c r="C64" s="1">
        <v>350</v>
      </c>
      <c r="D64" s="1">
        <v>348</v>
      </c>
      <c r="E64" s="1">
        <v>350</v>
      </c>
      <c r="F64" s="1">
        <v>351</v>
      </c>
      <c r="G64">
        <f t="shared" si="1"/>
        <v>349.75</v>
      </c>
      <c r="H64">
        <f t="shared" si="2"/>
        <v>3</v>
      </c>
    </row>
    <row r="65" spans="1:8" x14ac:dyDescent="0.25">
      <c r="A65">
        <v>63</v>
      </c>
      <c r="B65" s="1">
        <v>348</v>
      </c>
      <c r="C65" s="1">
        <v>347</v>
      </c>
      <c r="D65" s="1">
        <v>346</v>
      </c>
      <c r="E65" s="1">
        <v>344</v>
      </c>
      <c r="F65" s="1">
        <v>348</v>
      </c>
      <c r="G65">
        <f t="shared" si="1"/>
        <v>346.5</v>
      </c>
      <c r="H65">
        <f t="shared" si="2"/>
        <v>4</v>
      </c>
    </row>
    <row r="66" spans="1:8" x14ac:dyDescent="0.25">
      <c r="A66">
        <v>64</v>
      </c>
      <c r="B66" s="1">
        <v>348</v>
      </c>
      <c r="C66" s="1">
        <v>349</v>
      </c>
      <c r="D66" s="1">
        <v>348</v>
      </c>
      <c r="E66" s="1">
        <v>348</v>
      </c>
      <c r="F66" s="1">
        <v>350</v>
      </c>
      <c r="G66">
        <f t="shared" si="1"/>
        <v>348.5</v>
      </c>
      <c r="H66">
        <f t="shared" si="2"/>
        <v>2</v>
      </c>
    </row>
    <row r="67" spans="1:8" x14ac:dyDescent="0.25">
      <c r="A67">
        <v>65</v>
      </c>
      <c r="B67" s="1">
        <v>351</v>
      </c>
      <c r="C67" s="1">
        <v>351</v>
      </c>
      <c r="D67" s="1">
        <v>350</v>
      </c>
      <c r="E67" s="1">
        <v>349</v>
      </c>
      <c r="F67" s="1">
        <v>352</v>
      </c>
      <c r="G67">
        <f t="shared" si="1"/>
        <v>350.5</v>
      </c>
      <c r="H67">
        <f t="shared" si="2"/>
        <v>3</v>
      </c>
    </row>
    <row r="68" spans="1:8" x14ac:dyDescent="0.25">
      <c r="A68">
        <v>66</v>
      </c>
      <c r="B68" s="1">
        <v>347</v>
      </c>
      <c r="C68" s="1">
        <v>348</v>
      </c>
      <c r="D68" s="1">
        <v>349</v>
      </c>
      <c r="E68" s="1">
        <v>346</v>
      </c>
      <c r="F68" s="1">
        <v>349</v>
      </c>
      <c r="G68">
        <f t="shared" ref="G68:G87" si="26">AVERAGE(B68,D68,E68,F68)</f>
        <v>347.75</v>
      </c>
      <c r="H68">
        <f t="shared" ref="H68:H87" si="27">MAX(B68,D68,E68,F68)-MIN(B68,D68,E68,F68)</f>
        <v>3</v>
      </c>
    </row>
    <row r="69" spans="1:8" x14ac:dyDescent="0.25">
      <c r="A69">
        <v>67</v>
      </c>
      <c r="B69" s="1">
        <v>349</v>
      </c>
      <c r="C69" s="1">
        <v>349</v>
      </c>
      <c r="D69" s="1">
        <v>348</v>
      </c>
      <c r="E69" s="1">
        <v>347</v>
      </c>
      <c r="F69" s="1">
        <v>349</v>
      </c>
      <c r="G69">
        <f t="shared" si="26"/>
        <v>348.25</v>
      </c>
      <c r="H69">
        <f t="shared" si="27"/>
        <v>2</v>
      </c>
    </row>
    <row r="70" spans="1:8" x14ac:dyDescent="0.25">
      <c r="A70">
        <v>68</v>
      </c>
      <c r="B70" s="1">
        <v>347</v>
      </c>
      <c r="C70" s="1">
        <v>348</v>
      </c>
      <c r="D70" s="1">
        <v>348</v>
      </c>
      <c r="E70" s="1">
        <v>346</v>
      </c>
      <c r="F70" s="1">
        <v>348</v>
      </c>
      <c r="G70">
        <f t="shared" si="26"/>
        <v>347.25</v>
      </c>
      <c r="H70">
        <f t="shared" si="27"/>
        <v>2</v>
      </c>
    </row>
    <row r="71" spans="1:8" x14ac:dyDescent="0.25">
      <c r="A71">
        <v>69</v>
      </c>
      <c r="B71" s="1">
        <v>347</v>
      </c>
      <c r="C71" s="1">
        <v>347</v>
      </c>
      <c r="D71" s="1">
        <v>347</v>
      </c>
      <c r="E71" s="1">
        <v>345</v>
      </c>
      <c r="F71" s="1">
        <v>348</v>
      </c>
      <c r="G71">
        <f t="shared" si="26"/>
        <v>346.75</v>
      </c>
      <c r="H71">
        <f t="shared" si="27"/>
        <v>3</v>
      </c>
    </row>
    <row r="72" spans="1:8" x14ac:dyDescent="0.25">
      <c r="A72">
        <v>70</v>
      </c>
      <c r="B72" s="1">
        <v>347</v>
      </c>
      <c r="C72" s="1">
        <v>347</v>
      </c>
      <c r="D72" s="1">
        <v>345</v>
      </c>
      <c r="E72" s="1">
        <v>349</v>
      </c>
      <c r="F72" s="1">
        <v>347</v>
      </c>
      <c r="G72">
        <f t="shared" si="26"/>
        <v>347</v>
      </c>
      <c r="H72">
        <f t="shared" si="27"/>
        <v>4</v>
      </c>
    </row>
    <row r="73" spans="1:8" x14ac:dyDescent="0.25">
      <c r="A73">
        <v>71</v>
      </c>
      <c r="B73" s="1">
        <v>349</v>
      </c>
      <c r="C73" s="1">
        <v>349</v>
      </c>
      <c r="D73" s="1">
        <v>349</v>
      </c>
      <c r="E73" s="1">
        <v>347</v>
      </c>
      <c r="F73" s="1">
        <v>350</v>
      </c>
      <c r="G73">
        <f t="shared" si="26"/>
        <v>348.75</v>
      </c>
      <c r="H73">
        <f t="shared" si="27"/>
        <v>3</v>
      </c>
    </row>
    <row r="74" spans="1:8" x14ac:dyDescent="0.25">
      <c r="A74">
        <v>72</v>
      </c>
      <c r="B74" s="1">
        <v>338</v>
      </c>
      <c r="C74" s="1">
        <v>338</v>
      </c>
      <c r="D74" s="1">
        <v>340</v>
      </c>
      <c r="E74" s="1">
        <v>336</v>
      </c>
      <c r="F74" s="1">
        <v>340</v>
      </c>
      <c r="G74">
        <f t="shared" si="26"/>
        <v>338.5</v>
      </c>
      <c r="H74">
        <f t="shared" si="27"/>
        <v>4</v>
      </c>
    </row>
    <row r="75" spans="1:8" x14ac:dyDescent="0.25">
      <c r="A75">
        <v>73</v>
      </c>
      <c r="B75" s="1">
        <v>348</v>
      </c>
      <c r="C75" s="1">
        <v>348</v>
      </c>
      <c r="D75" s="1">
        <v>348</v>
      </c>
      <c r="E75" s="1">
        <v>346</v>
      </c>
      <c r="F75" s="1">
        <v>349</v>
      </c>
      <c r="G75">
        <f t="shared" si="26"/>
        <v>347.75</v>
      </c>
      <c r="H75">
        <f t="shared" si="27"/>
        <v>3</v>
      </c>
    </row>
    <row r="76" spans="1:8" x14ac:dyDescent="0.25">
      <c r="A76">
        <v>74</v>
      </c>
      <c r="B76" s="1">
        <v>348</v>
      </c>
      <c r="C76" s="1">
        <v>348</v>
      </c>
      <c r="D76" s="1">
        <v>348</v>
      </c>
      <c r="E76" s="1">
        <v>346</v>
      </c>
      <c r="F76" s="1">
        <v>348</v>
      </c>
      <c r="G76">
        <f t="shared" si="26"/>
        <v>347.5</v>
      </c>
      <c r="H76">
        <f t="shared" si="27"/>
        <v>2</v>
      </c>
    </row>
    <row r="77" spans="1:8" x14ac:dyDescent="0.25">
      <c r="A77">
        <v>75</v>
      </c>
      <c r="B77" s="1">
        <v>346</v>
      </c>
      <c r="C77" s="1">
        <v>346</v>
      </c>
      <c r="D77" s="1">
        <v>347</v>
      </c>
      <c r="E77" s="1">
        <v>344</v>
      </c>
      <c r="F77" s="1">
        <v>347</v>
      </c>
      <c r="G77">
        <f t="shared" si="26"/>
        <v>346</v>
      </c>
      <c r="H77">
        <f t="shared" si="27"/>
        <v>3</v>
      </c>
    </row>
    <row r="78" spans="1:8" x14ac:dyDescent="0.25">
      <c r="A78">
        <v>76</v>
      </c>
      <c r="B78" s="1">
        <v>348</v>
      </c>
      <c r="C78" s="1">
        <v>348</v>
      </c>
      <c r="D78" s="1">
        <v>347</v>
      </c>
      <c r="E78" s="1">
        <v>346</v>
      </c>
      <c r="F78" s="1">
        <v>349</v>
      </c>
      <c r="G78">
        <f t="shared" si="26"/>
        <v>347.5</v>
      </c>
      <c r="H78">
        <f t="shared" si="27"/>
        <v>3</v>
      </c>
    </row>
    <row r="79" spans="1:8" x14ac:dyDescent="0.25">
      <c r="A79">
        <v>77</v>
      </c>
      <c r="B79" s="1">
        <v>346</v>
      </c>
      <c r="C79" s="1">
        <v>347</v>
      </c>
      <c r="D79" s="1">
        <v>347</v>
      </c>
      <c r="E79" s="1">
        <v>345</v>
      </c>
      <c r="F79" s="1">
        <v>348</v>
      </c>
      <c r="G79">
        <f t="shared" si="26"/>
        <v>346.5</v>
      </c>
      <c r="H79">
        <f t="shared" si="27"/>
        <v>3</v>
      </c>
    </row>
    <row r="80" spans="1:8" x14ac:dyDescent="0.25">
      <c r="A80">
        <v>78</v>
      </c>
      <c r="B80" s="1">
        <v>350</v>
      </c>
      <c r="C80" s="1">
        <v>349</v>
      </c>
      <c r="D80" s="1">
        <v>349</v>
      </c>
      <c r="E80" s="1">
        <v>347</v>
      </c>
      <c r="F80" s="1">
        <v>350</v>
      </c>
      <c r="G80">
        <f t="shared" si="26"/>
        <v>349</v>
      </c>
      <c r="H80">
        <f t="shared" si="27"/>
        <v>3</v>
      </c>
    </row>
    <row r="81" spans="1:8" x14ac:dyDescent="0.25">
      <c r="A81">
        <v>79</v>
      </c>
      <c r="B81" s="1">
        <v>350</v>
      </c>
      <c r="C81" s="1">
        <v>350</v>
      </c>
      <c r="D81" s="1">
        <v>350</v>
      </c>
      <c r="E81" s="1">
        <v>348</v>
      </c>
      <c r="F81" s="1">
        <v>351</v>
      </c>
      <c r="G81">
        <f t="shared" si="26"/>
        <v>349.75</v>
      </c>
      <c r="H81">
        <f t="shared" si="27"/>
        <v>3</v>
      </c>
    </row>
    <row r="82" spans="1:8" x14ac:dyDescent="0.25">
      <c r="A82">
        <v>80</v>
      </c>
      <c r="B82" s="1">
        <v>350</v>
      </c>
      <c r="C82" s="1">
        <v>350</v>
      </c>
      <c r="D82" s="1">
        <v>349</v>
      </c>
      <c r="E82" s="1">
        <v>348</v>
      </c>
      <c r="F82" s="1">
        <v>351</v>
      </c>
      <c r="G82">
        <f t="shared" si="26"/>
        <v>349.5</v>
      </c>
      <c r="H82">
        <f t="shared" si="27"/>
        <v>3</v>
      </c>
    </row>
    <row r="83" spans="1:8" x14ac:dyDescent="0.25">
      <c r="A83">
        <v>81</v>
      </c>
      <c r="B83" s="1">
        <v>348</v>
      </c>
      <c r="C83" s="1">
        <v>348</v>
      </c>
      <c r="D83" s="1">
        <v>348</v>
      </c>
      <c r="E83" s="1">
        <v>346</v>
      </c>
      <c r="F83" s="1">
        <v>350</v>
      </c>
      <c r="G83">
        <f t="shared" si="26"/>
        <v>348</v>
      </c>
      <c r="H83">
        <f t="shared" si="27"/>
        <v>4</v>
      </c>
    </row>
    <row r="84" spans="1:8" x14ac:dyDescent="0.25">
      <c r="A84">
        <v>82</v>
      </c>
      <c r="B84" s="1">
        <v>350</v>
      </c>
      <c r="C84" s="1">
        <v>349</v>
      </c>
      <c r="D84" s="1">
        <v>349</v>
      </c>
      <c r="E84" s="1">
        <v>347</v>
      </c>
      <c r="F84" s="1">
        <v>350</v>
      </c>
      <c r="G84">
        <f t="shared" si="26"/>
        <v>349</v>
      </c>
      <c r="H84">
        <f t="shared" si="27"/>
        <v>3</v>
      </c>
    </row>
    <row r="85" spans="1:8" x14ac:dyDescent="0.25">
      <c r="A85">
        <v>83</v>
      </c>
      <c r="B85" s="1">
        <v>345</v>
      </c>
      <c r="C85" s="1">
        <v>347</v>
      </c>
      <c r="D85" s="1">
        <v>346</v>
      </c>
      <c r="E85" s="1">
        <v>348</v>
      </c>
      <c r="F85" s="1">
        <v>347</v>
      </c>
      <c r="G85">
        <f t="shared" si="26"/>
        <v>346.5</v>
      </c>
      <c r="H85">
        <f t="shared" si="27"/>
        <v>3</v>
      </c>
    </row>
    <row r="86" spans="1:8" x14ac:dyDescent="0.25">
      <c r="A86">
        <v>84</v>
      </c>
      <c r="B86" s="1">
        <v>351</v>
      </c>
      <c r="C86" s="1">
        <v>351</v>
      </c>
      <c r="D86" s="1">
        <v>350</v>
      </c>
      <c r="E86" s="1">
        <v>348</v>
      </c>
      <c r="F86" s="1">
        <v>352</v>
      </c>
      <c r="G86">
        <f t="shared" si="26"/>
        <v>350.25</v>
      </c>
      <c r="H86">
        <f t="shared" si="27"/>
        <v>4</v>
      </c>
    </row>
    <row r="87" spans="1:8" x14ac:dyDescent="0.25">
      <c r="A87">
        <v>85</v>
      </c>
      <c r="B87" s="1">
        <v>349</v>
      </c>
      <c r="C87" s="1">
        <v>348</v>
      </c>
      <c r="D87" s="1">
        <v>349</v>
      </c>
      <c r="E87" s="1">
        <v>346</v>
      </c>
      <c r="F87" s="1">
        <v>351</v>
      </c>
      <c r="G87">
        <f t="shared" si="26"/>
        <v>348.75</v>
      </c>
      <c r="H87">
        <f t="shared" si="27"/>
        <v>5</v>
      </c>
    </row>
  </sheetData>
  <mergeCells count="3">
    <mergeCell ref="B1:F1"/>
    <mergeCell ref="T1:U1"/>
    <mergeCell ref="AH1:AI1"/>
  </mergeCells>
  <phoneticPr fontId="3" type="noConversion"/>
  <conditionalFormatting sqref="Y3">
    <cfRule type="cellIs" dxfId="13" priority="14" operator="greaterThanOrEqual">
      <formula>1</formula>
    </cfRule>
  </conditionalFormatting>
  <conditionalFormatting sqref="Z5:Z42">
    <cfRule type="cellIs" dxfId="12" priority="13" operator="greaterThanOrEqual">
      <formula>2</formula>
    </cfRule>
  </conditionalFormatting>
  <conditionalFormatting sqref="AA7:AA42">
    <cfRule type="cellIs" dxfId="11" priority="12" operator="greaterThanOrEqual">
      <formula>4</formula>
    </cfRule>
  </conditionalFormatting>
  <conditionalFormatting sqref="AB10:AB42">
    <cfRule type="cellIs" dxfId="10" priority="11" operator="greaterThanOrEqual">
      <formula>8</formula>
    </cfRule>
  </conditionalFormatting>
  <conditionalFormatting sqref="AC8:AC42">
    <cfRule type="cellIs" dxfId="9" priority="10" operator="greaterThanOrEqual">
      <formula>6</formula>
    </cfRule>
  </conditionalFormatting>
  <conditionalFormatting sqref="AE16:AE42">
    <cfRule type="cellIs" dxfId="8" priority="9" operator="equal">
      <formula>6</formula>
    </cfRule>
  </conditionalFormatting>
  <conditionalFormatting sqref="AG17:AG42">
    <cfRule type="cellIs" dxfId="7" priority="8" operator="equal">
      <formula>15</formula>
    </cfRule>
  </conditionalFormatting>
  <conditionalFormatting sqref="AM3">
    <cfRule type="cellIs" dxfId="6" priority="7" operator="greaterThanOrEqual">
      <formula>1</formula>
    </cfRule>
  </conditionalFormatting>
  <conditionalFormatting sqref="AN5:AN42">
    <cfRule type="cellIs" dxfId="5" priority="6" operator="greaterThanOrEqual">
      <formula>2</formula>
    </cfRule>
  </conditionalFormatting>
  <conditionalFormatting sqref="AO7:AO42">
    <cfRule type="cellIs" dxfId="4" priority="5" operator="greaterThanOrEqual">
      <formula>4</formula>
    </cfRule>
  </conditionalFormatting>
  <conditionalFormatting sqref="AP10:AP42">
    <cfRule type="cellIs" dxfId="3" priority="4" operator="greaterThanOrEqual">
      <formula>8</formula>
    </cfRule>
  </conditionalFormatting>
  <conditionalFormatting sqref="AQ8:AQ42">
    <cfRule type="cellIs" dxfId="2" priority="3" operator="greaterThanOrEqual">
      <formula>6</formula>
    </cfRule>
  </conditionalFormatting>
  <conditionalFormatting sqref="AS16:AS42">
    <cfRule type="cellIs" dxfId="1" priority="2" operator="equal">
      <formula>6</formula>
    </cfRule>
  </conditionalFormatting>
  <conditionalFormatting sqref="AU17:AU42">
    <cfRule type="cellIs" dxfId="0" priority="1" operator="equal">
      <formula>15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E9B6-3496-4FF6-957F-2E2D39693857}">
  <dimension ref="A1:T61"/>
  <sheetViews>
    <sheetView tabSelected="1" topLeftCell="B22" workbookViewId="0">
      <selection activeCell="M42" sqref="M42"/>
    </sheetView>
  </sheetViews>
  <sheetFormatPr defaultRowHeight="16.5" x14ac:dyDescent="0.25"/>
  <cols>
    <col min="3" max="4" width="11.125" customWidth="1"/>
    <col min="7" max="7" width="11.625" customWidth="1"/>
  </cols>
  <sheetData>
    <row r="1" spans="1:20" x14ac:dyDescent="0.25">
      <c r="A1" t="s">
        <v>181</v>
      </c>
      <c r="B1" t="s">
        <v>210</v>
      </c>
      <c r="C1" t="s">
        <v>211</v>
      </c>
      <c r="D1" t="s">
        <v>212</v>
      </c>
      <c r="E1" t="s">
        <v>31</v>
      </c>
      <c r="F1" t="s">
        <v>16</v>
      </c>
      <c r="G1" s="14" t="s">
        <v>214</v>
      </c>
      <c r="H1" s="14"/>
      <c r="I1" t="s">
        <v>181</v>
      </c>
      <c r="J1" t="s">
        <v>210</v>
      </c>
      <c r="K1" t="s">
        <v>211</v>
      </c>
      <c r="L1" t="s">
        <v>212</v>
      </c>
      <c r="M1" t="s">
        <v>31</v>
      </c>
      <c r="N1" t="s">
        <v>12</v>
      </c>
      <c r="O1" t="s">
        <v>13</v>
      </c>
      <c r="P1" t="s">
        <v>14</v>
      </c>
      <c r="Q1" t="s">
        <v>16</v>
      </c>
      <c r="R1" t="s">
        <v>12</v>
      </c>
      <c r="S1" t="s">
        <v>13</v>
      </c>
      <c r="T1" t="s">
        <v>14</v>
      </c>
    </row>
    <row r="2" spans="1:20" x14ac:dyDescent="0.25">
      <c r="A2">
        <v>1</v>
      </c>
      <c r="B2" s="7">
        <v>347</v>
      </c>
      <c r="C2" s="7">
        <v>351</v>
      </c>
      <c r="D2" s="7">
        <v>352</v>
      </c>
      <c r="E2">
        <f>AVERAGE(B2:D2)</f>
        <v>350</v>
      </c>
      <c r="F2">
        <f>MAX(B2:D2)-MIN(B2:D2)</f>
        <v>5</v>
      </c>
      <c r="G2" t="s">
        <v>30</v>
      </c>
      <c r="H2">
        <f>AVERAGE(E2:E61)</f>
        <v>348.63333333333333</v>
      </c>
      <c r="I2">
        <v>61</v>
      </c>
      <c r="J2" s="7">
        <v>348</v>
      </c>
      <c r="K2" s="7">
        <v>350</v>
      </c>
      <c r="L2" s="7">
        <v>350</v>
      </c>
      <c r="M2">
        <f>AVERAGE(J2:L2)</f>
        <v>349.33333333333331</v>
      </c>
      <c r="N2">
        <f>$H$5</f>
        <v>348.63333333333333</v>
      </c>
      <c r="O2">
        <f>$H$6</f>
        <v>363.90788289810871</v>
      </c>
      <c r="P2">
        <f>$H$7</f>
        <v>333.35878376855794</v>
      </c>
      <c r="Q2">
        <f>MAX(J2:L2)-MIN(J2:L2)</f>
        <v>2</v>
      </c>
      <c r="R2">
        <f>$H$16</f>
        <v>7.7666666666666666</v>
      </c>
      <c r="S2">
        <f>$H$17</f>
        <v>46.039682341075697</v>
      </c>
      <c r="T2">
        <f>$H$18</f>
        <v>0</v>
      </c>
    </row>
    <row r="3" spans="1:20" x14ac:dyDescent="0.25">
      <c r="A3">
        <v>2</v>
      </c>
      <c r="B3" s="7">
        <v>349</v>
      </c>
      <c r="C3" s="7">
        <v>352</v>
      </c>
      <c r="D3" s="7">
        <v>352</v>
      </c>
      <c r="E3">
        <f t="shared" ref="E3:E61" si="0">AVERAGE(B3:D3)</f>
        <v>351</v>
      </c>
      <c r="F3">
        <f t="shared" ref="F3:F61" si="1">MAX(B3:D3)-MIN(B3:D3)</f>
        <v>3</v>
      </c>
      <c r="G3" t="s">
        <v>213</v>
      </c>
      <c r="H3">
        <f>_xlfn.VAR.S(E2:E61)</f>
        <v>25.923540489642193</v>
      </c>
      <c r="I3">
        <v>62</v>
      </c>
      <c r="J3" s="7">
        <v>348</v>
      </c>
      <c r="K3" s="7">
        <v>350</v>
      </c>
      <c r="L3" s="7">
        <v>351</v>
      </c>
      <c r="M3">
        <f>AVERAGE(J3:L3)</f>
        <v>349.66666666666669</v>
      </c>
      <c r="N3">
        <f t="shared" ref="N3:N26" si="2">$H$5</f>
        <v>348.63333333333333</v>
      </c>
      <c r="O3">
        <f t="shared" ref="O3:O26" si="3">$H$6</f>
        <v>363.90788289810871</v>
      </c>
      <c r="P3">
        <f t="shared" ref="P3:P26" si="4">$H$7</f>
        <v>333.35878376855794</v>
      </c>
      <c r="Q3">
        <f>MAX(J3:L3)-MIN(J3:L3)</f>
        <v>3</v>
      </c>
      <c r="R3">
        <f t="shared" ref="R3:R26" si="5">$H$16</f>
        <v>7.7666666666666666</v>
      </c>
      <c r="S3">
        <f t="shared" ref="S3:S26" si="6">$H$17</f>
        <v>46.039682341075697</v>
      </c>
      <c r="T3">
        <f t="shared" ref="T3:T26" si="7">$H$18</f>
        <v>0</v>
      </c>
    </row>
    <row r="4" spans="1:20" x14ac:dyDescent="0.25">
      <c r="A4">
        <v>3</v>
      </c>
      <c r="B4" s="7">
        <v>346</v>
      </c>
      <c r="C4" s="7">
        <v>349</v>
      </c>
      <c r="D4" s="7">
        <v>352</v>
      </c>
      <c r="E4">
        <f t="shared" si="0"/>
        <v>349</v>
      </c>
      <c r="F4">
        <f t="shared" si="1"/>
        <v>6</v>
      </c>
      <c r="G4" t="s">
        <v>18</v>
      </c>
      <c r="H4">
        <f>H3^0.5</f>
        <v>5.0915165215917932</v>
      </c>
      <c r="I4">
        <v>63</v>
      </c>
      <c r="J4" s="7">
        <v>343</v>
      </c>
      <c r="K4" s="7">
        <v>344</v>
      </c>
      <c r="L4" s="7">
        <v>344</v>
      </c>
      <c r="M4">
        <f>AVERAGE(J4:L4)</f>
        <v>343.66666666666669</v>
      </c>
      <c r="N4">
        <f t="shared" si="2"/>
        <v>348.63333333333333</v>
      </c>
      <c r="O4">
        <f t="shared" si="3"/>
        <v>363.90788289810871</v>
      </c>
      <c r="P4">
        <f t="shared" si="4"/>
        <v>333.35878376855794</v>
      </c>
      <c r="Q4">
        <f>MAX(J4:L4)-MIN(J4:L4)</f>
        <v>1</v>
      </c>
      <c r="R4">
        <f t="shared" si="5"/>
        <v>7.7666666666666666</v>
      </c>
      <c r="S4">
        <f t="shared" si="6"/>
        <v>46.039682341075697</v>
      </c>
      <c r="T4">
        <f t="shared" si="7"/>
        <v>0</v>
      </c>
    </row>
    <row r="5" spans="1:20" x14ac:dyDescent="0.25">
      <c r="A5">
        <v>4</v>
      </c>
      <c r="B5" s="7">
        <v>354</v>
      </c>
      <c r="C5" s="7">
        <v>354</v>
      </c>
      <c r="D5" s="7">
        <v>355</v>
      </c>
      <c r="E5">
        <f t="shared" si="0"/>
        <v>354.33333333333331</v>
      </c>
      <c r="F5">
        <f t="shared" si="1"/>
        <v>1</v>
      </c>
      <c r="G5" t="s">
        <v>12</v>
      </c>
      <c r="H5">
        <f>H2</f>
        <v>348.63333333333333</v>
      </c>
      <c r="I5">
        <v>64</v>
      </c>
      <c r="J5" s="7">
        <v>346</v>
      </c>
      <c r="K5" s="7">
        <v>348</v>
      </c>
      <c r="L5" s="7">
        <v>348</v>
      </c>
      <c r="M5">
        <f>AVERAGE(J5:L5)</f>
        <v>347.33333333333331</v>
      </c>
      <c r="N5">
        <f t="shared" si="2"/>
        <v>348.63333333333333</v>
      </c>
      <c r="O5">
        <f t="shared" si="3"/>
        <v>363.90788289810871</v>
      </c>
      <c r="P5">
        <f t="shared" si="4"/>
        <v>333.35878376855794</v>
      </c>
      <c r="Q5">
        <f>MAX(J5:L5)-MIN(J5:L5)</f>
        <v>2</v>
      </c>
      <c r="R5">
        <f t="shared" si="5"/>
        <v>7.7666666666666666</v>
      </c>
      <c r="S5">
        <f t="shared" si="6"/>
        <v>46.039682341075697</v>
      </c>
      <c r="T5">
        <f t="shared" si="7"/>
        <v>0</v>
      </c>
    </row>
    <row r="6" spans="1:20" x14ac:dyDescent="0.25">
      <c r="A6">
        <v>5</v>
      </c>
      <c r="B6" s="7">
        <v>349</v>
      </c>
      <c r="C6" s="7">
        <v>350</v>
      </c>
      <c r="D6" s="7">
        <v>353</v>
      </c>
      <c r="E6">
        <f t="shared" si="0"/>
        <v>350.66666666666669</v>
      </c>
      <c r="F6">
        <f t="shared" si="1"/>
        <v>4</v>
      </c>
      <c r="G6" t="s">
        <v>13</v>
      </c>
      <c r="H6">
        <f>H2+3*H4</f>
        <v>363.90788289810871</v>
      </c>
      <c r="I6">
        <v>65</v>
      </c>
      <c r="J6" s="7">
        <v>348</v>
      </c>
      <c r="K6" s="7">
        <v>349</v>
      </c>
      <c r="L6" s="7">
        <v>349</v>
      </c>
      <c r="M6">
        <f>AVERAGE(J6:L6)</f>
        <v>348.66666666666669</v>
      </c>
      <c r="N6">
        <f t="shared" si="2"/>
        <v>348.63333333333333</v>
      </c>
      <c r="O6">
        <f t="shared" si="3"/>
        <v>363.90788289810871</v>
      </c>
      <c r="P6">
        <f t="shared" si="4"/>
        <v>333.35878376855794</v>
      </c>
      <c r="Q6">
        <f>MAX(J6:L6)-MIN(J6:L6)</f>
        <v>1</v>
      </c>
      <c r="R6">
        <f t="shared" si="5"/>
        <v>7.7666666666666666</v>
      </c>
      <c r="S6">
        <f t="shared" si="6"/>
        <v>46.039682341075697</v>
      </c>
      <c r="T6">
        <f t="shared" si="7"/>
        <v>0</v>
      </c>
    </row>
    <row r="7" spans="1:20" x14ac:dyDescent="0.25">
      <c r="A7">
        <v>6</v>
      </c>
      <c r="B7" s="7">
        <v>346</v>
      </c>
      <c r="C7" s="7">
        <v>348</v>
      </c>
      <c r="D7" s="7">
        <v>351</v>
      </c>
      <c r="E7">
        <f t="shared" si="0"/>
        <v>348.33333333333331</v>
      </c>
      <c r="F7">
        <f t="shared" si="1"/>
        <v>5</v>
      </c>
      <c r="G7" t="s">
        <v>14</v>
      </c>
      <c r="H7">
        <f>H2-3*H4</f>
        <v>333.35878376855794</v>
      </c>
      <c r="I7">
        <v>66</v>
      </c>
      <c r="J7" s="7">
        <v>350</v>
      </c>
      <c r="K7" s="7">
        <v>346</v>
      </c>
      <c r="L7" s="7">
        <v>341</v>
      </c>
      <c r="M7">
        <f t="shared" ref="M7:M26" si="8">AVERAGE(J7:L7)</f>
        <v>345.66666666666669</v>
      </c>
      <c r="N7">
        <f t="shared" si="2"/>
        <v>348.63333333333333</v>
      </c>
      <c r="O7">
        <f t="shared" si="3"/>
        <v>363.90788289810871</v>
      </c>
      <c r="P7">
        <f t="shared" si="4"/>
        <v>333.35878376855794</v>
      </c>
      <c r="Q7">
        <f t="shared" ref="Q7:Q26" si="9">MAX(J7:L7)-MIN(J7:L7)</f>
        <v>9</v>
      </c>
      <c r="R7">
        <f t="shared" si="5"/>
        <v>7.7666666666666666</v>
      </c>
      <c r="S7">
        <f t="shared" si="6"/>
        <v>46.039682341075697</v>
      </c>
      <c r="T7">
        <f t="shared" si="7"/>
        <v>0</v>
      </c>
    </row>
    <row r="8" spans="1:20" x14ac:dyDescent="0.25">
      <c r="A8">
        <v>7</v>
      </c>
      <c r="B8" s="7">
        <v>349</v>
      </c>
      <c r="C8" s="7">
        <v>351</v>
      </c>
      <c r="D8" s="7">
        <v>353</v>
      </c>
      <c r="E8">
        <f t="shared" si="0"/>
        <v>351</v>
      </c>
      <c r="F8">
        <f t="shared" si="1"/>
        <v>4</v>
      </c>
      <c r="G8" t="s">
        <v>34</v>
      </c>
      <c r="H8">
        <f>H2+2*H4</f>
        <v>358.8163663765169</v>
      </c>
      <c r="I8">
        <v>67</v>
      </c>
      <c r="J8" s="7">
        <v>347</v>
      </c>
      <c r="K8" s="7">
        <v>347</v>
      </c>
      <c r="L8" s="7">
        <v>346</v>
      </c>
      <c r="M8">
        <f t="shared" si="8"/>
        <v>346.66666666666669</v>
      </c>
      <c r="N8">
        <f t="shared" si="2"/>
        <v>348.63333333333333</v>
      </c>
      <c r="O8">
        <f t="shared" si="3"/>
        <v>363.90788289810871</v>
      </c>
      <c r="P8">
        <f t="shared" si="4"/>
        <v>333.35878376855794</v>
      </c>
      <c r="Q8">
        <f t="shared" si="9"/>
        <v>1</v>
      </c>
      <c r="R8">
        <f t="shared" si="5"/>
        <v>7.7666666666666666</v>
      </c>
      <c r="S8">
        <f t="shared" si="6"/>
        <v>46.039682341075697</v>
      </c>
      <c r="T8">
        <f t="shared" si="7"/>
        <v>0</v>
      </c>
    </row>
    <row r="9" spans="1:20" x14ac:dyDescent="0.25">
      <c r="A9">
        <v>8</v>
      </c>
      <c r="B9" s="7">
        <v>347</v>
      </c>
      <c r="C9" s="7">
        <v>350</v>
      </c>
      <c r="D9" s="7">
        <v>350</v>
      </c>
      <c r="E9">
        <f t="shared" si="0"/>
        <v>349</v>
      </c>
      <c r="F9">
        <f t="shared" si="1"/>
        <v>3</v>
      </c>
      <c r="G9" t="s">
        <v>215</v>
      </c>
      <c r="H9">
        <f>H2-2*H4</f>
        <v>338.45030029014976</v>
      </c>
      <c r="I9">
        <v>68</v>
      </c>
      <c r="J9" s="7">
        <v>347</v>
      </c>
      <c r="K9" s="7">
        <v>346</v>
      </c>
      <c r="L9" s="7">
        <v>347</v>
      </c>
      <c r="M9">
        <f t="shared" si="8"/>
        <v>346.66666666666669</v>
      </c>
      <c r="N9">
        <f t="shared" si="2"/>
        <v>348.63333333333333</v>
      </c>
      <c r="O9">
        <f t="shared" si="3"/>
        <v>363.90788289810871</v>
      </c>
      <c r="P9">
        <f t="shared" si="4"/>
        <v>333.35878376855794</v>
      </c>
      <c r="Q9">
        <f t="shared" si="9"/>
        <v>1</v>
      </c>
      <c r="R9">
        <f t="shared" si="5"/>
        <v>7.7666666666666666</v>
      </c>
      <c r="S9">
        <f t="shared" si="6"/>
        <v>46.039682341075697</v>
      </c>
      <c r="T9">
        <f t="shared" si="7"/>
        <v>0</v>
      </c>
    </row>
    <row r="10" spans="1:20" x14ac:dyDescent="0.25">
      <c r="A10">
        <v>9</v>
      </c>
      <c r="B10" s="7">
        <v>348</v>
      </c>
      <c r="C10" s="7">
        <v>352</v>
      </c>
      <c r="D10" s="7">
        <v>352</v>
      </c>
      <c r="E10">
        <f t="shared" si="0"/>
        <v>350.66666666666669</v>
      </c>
      <c r="F10">
        <f t="shared" si="1"/>
        <v>4</v>
      </c>
      <c r="G10" s="17" t="s">
        <v>216</v>
      </c>
      <c r="H10">
        <f>H2+H4</f>
        <v>353.72484985492514</v>
      </c>
      <c r="I10">
        <v>69</v>
      </c>
      <c r="J10" s="7">
        <v>344</v>
      </c>
      <c r="K10" s="7">
        <v>345</v>
      </c>
      <c r="L10" s="7">
        <v>345</v>
      </c>
      <c r="M10">
        <f t="shared" si="8"/>
        <v>344.66666666666669</v>
      </c>
      <c r="N10">
        <f t="shared" si="2"/>
        <v>348.63333333333333</v>
      </c>
      <c r="O10">
        <f t="shared" si="3"/>
        <v>363.90788289810871</v>
      </c>
      <c r="P10">
        <f t="shared" si="4"/>
        <v>333.35878376855794</v>
      </c>
      <c r="Q10">
        <f t="shared" si="9"/>
        <v>1</v>
      </c>
      <c r="R10">
        <f t="shared" si="5"/>
        <v>7.7666666666666666</v>
      </c>
      <c r="S10">
        <f t="shared" si="6"/>
        <v>46.039682341075697</v>
      </c>
      <c r="T10">
        <f t="shared" si="7"/>
        <v>0</v>
      </c>
    </row>
    <row r="11" spans="1:20" x14ac:dyDescent="0.25">
      <c r="A11">
        <v>10</v>
      </c>
      <c r="B11" s="7">
        <v>354</v>
      </c>
      <c r="C11" s="7">
        <v>351</v>
      </c>
      <c r="D11" s="7">
        <v>351</v>
      </c>
      <c r="E11">
        <f t="shared" si="0"/>
        <v>352</v>
      </c>
      <c r="F11">
        <f t="shared" si="1"/>
        <v>3</v>
      </c>
      <c r="G11" s="17" t="s">
        <v>217</v>
      </c>
      <c r="H11">
        <f>H2-H4</f>
        <v>343.54181681174151</v>
      </c>
      <c r="I11">
        <v>70</v>
      </c>
      <c r="J11" s="7">
        <v>344</v>
      </c>
      <c r="K11" s="7">
        <v>349</v>
      </c>
      <c r="L11" s="7">
        <v>345</v>
      </c>
      <c r="M11">
        <f t="shared" si="8"/>
        <v>346</v>
      </c>
      <c r="N11">
        <f t="shared" si="2"/>
        <v>348.63333333333333</v>
      </c>
      <c r="O11">
        <f t="shared" si="3"/>
        <v>363.90788289810871</v>
      </c>
      <c r="P11">
        <f t="shared" si="4"/>
        <v>333.35878376855794</v>
      </c>
      <c r="Q11">
        <f t="shared" si="9"/>
        <v>5</v>
      </c>
      <c r="R11">
        <f t="shared" si="5"/>
        <v>7.7666666666666666</v>
      </c>
      <c r="S11">
        <f t="shared" si="6"/>
        <v>46.039682341075697</v>
      </c>
      <c r="T11">
        <f t="shared" si="7"/>
        <v>0</v>
      </c>
    </row>
    <row r="12" spans="1:20" x14ac:dyDescent="0.25">
      <c r="A12">
        <v>11</v>
      </c>
      <c r="B12" s="7">
        <v>353</v>
      </c>
      <c r="C12" s="7">
        <v>351</v>
      </c>
      <c r="D12" s="7">
        <v>351</v>
      </c>
      <c r="E12">
        <f t="shared" si="0"/>
        <v>351.66666666666669</v>
      </c>
      <c r="F12">
        <f t="shared" si="1"/>
        <v>2</v>
      </c>
      <c r="G12" s="14" t="s">
        <v>218</v>
      </c>
      <c r="H12" s="14"/>
      <c r="I12">
        <v>71</v>
      </c>
      <c r="J12" s="7">
        <v>345</v>
      </c>
      <c r="K12" s="7">
        <v>347</v>
      </c>
      <c r="L12" s="7">
        <v>347</v>
      </c>
      <c r="M12">
        <f t="shared" si="8"/>
        <v>346.33333333333331</v>
      </c>
      <c r="N12">
        <f t="shared" si="2"/>
        <v>348.63333333333333</v>
      </c>
      <c r="O12">
        <f t="shared" si="3"/>
        <v>363.90788289810871</v>
      </c>
      <c r="P12">
        <f t="shared" si="4"/>
        <v>333.35878376855794</v>
      </c>
      <c r="Q12">
        <f t="shared" si="9"/>
        <v>2</v>
      </c>
      <c r="R12">
        <f t="shared" si="5"/>
        <v>7.7666666666666666</v>
      </c>
      <c r="S12">
        <f t="shared" si="6"/>
        <v>46.039682341075697</v>
      </c>
      <c r="T12">
        <f t="shared" si="7"/>
        <v>0</v>
      </c>
    </row>
    <row r="13" spans="1:20" x14ac:dyDescent="0.25">
      <c r="A13">
        <v>12</v>
      </c>
      <c r="B13" s="7">
        <v>346</v>
      </c>
      <c r="C13" s="7">
        <v>351</v>
      </c>
      <c r="D13" s="7">
        <v>352</v>
      </c>
      <c r="E13">
        <f t="shared" si="0"/>
        <v>349.66666666666669</v>
      </c>
      <c r="F13">
        <f t="shared" si="1"/>
        <v>6</v>
      </c>
      <c r="G13" s="17" t="s">
        <v>30</v>
      </c>
      <c r="H13">
        <f>AVERAGE(F2:F61)</f>
        <v>7.7666666666666666</v>
      </c>
      <c r="I13">
        <v>72</v>
      </c>
      <c r="J13" s="7">
        <v>346</v>
      </c>
      <c r="K13" s="7">
        <v>336</v>
      </c>
      <c r="L13" s="7">
        <v>340</v>
      </c>
      <c r="M13">
        <f t="shared" si="8"/>
        <v>340.66666666666669</v>
      </c>
      <c r="N13">
        <f t="shared" si="2"/>
        <v>348.63333333333333</v>
      </c>
      <c r="O13">
        <f t="shared" si="3"/>
        <v>363.90788289810871</v>
      </c>
      <c r="P13">
        <f t="shared" si="4"/>
        <v>333.35878376855794</v>
      </c>
      <c r="Q13">
        <f t="shared" si="9"/>
        <v>10</v>
      </c>
      <c r="R13">
        <f t="shared" si="5"/>
        <v>7.7666666666666666</v>
      </c>
      <c r="S13">
        <f t="shared" si="6"/>
        <v>46.039682341075697</v>
      </c>
      <c r="T13">
        <f t="shared" si="7"/>
        <v>0</v>
      </c>
    </row>
    <row r="14" spans="1:20" x14ac:dyDescent="0.25">
      <c r="A14">
        <v>13</v>
      </c>
      <c r="B14" s="7">
        <v>347</v>
      </c>
      <c r="C14" s="7">
        <v>348</v>
      </c>
      <c r="D14" s="7">
        <v>350</v>
      </c>
      <c r="E14">
        <f t="shared" si="0"/>
        <v>348.33333333333331</v>
      </c>
      <c r="F14">
        <f t="shared" si="1"/>
        <v>3</v>
      </c>
      <c r="G14" s="17" t="s">
        <v>213</v>
      </c>
      <c r="H14">
        <f>_xlfn.VAR.S(F2:F61)</f>
        <v>162.75819209039548</v>
      </c>
      <c r="I14">
        <v>73</v>
      </c>
      <c r="J14" s="7">
        <v>347</v>
      </c>
      <c r="K14" s="7">
        <v>346</v>
      </c>
      <c r="L14" s="7">
        <v>345</v>
      </c>
      <c r="M14">
        <f t="shared" si="8"/>
        <v>346</v>
      </c>
      <c r="N14">
        <f t="shared" si="2"/>
        <v>348.63333333333333</v>
      </c>
      <c r="O14">
        <f t="shared" si="3"/>
        <v>363.90788289810871</v>
      </c>
      <c r="P14">
        <f t="shared" si="4"/>
        <v>333.35878376855794</v>
      </c>
      <c r="Q14">
        <f t="shared" si="9"/>
        <v>2</v>
      </c>
      <c r="R14">
        <f t="shared" si="5"/>
        <v>7.7666666666666666</v>
      </c>
      <c r="S14">
        <f t="shared" si="6"/>
        <v>46.039682341075697</v>
      </c>
      <c r="T14">
        <f t="shared" si="7"/>
        <v>0</v>
      </c>
    </row>
    <row r="15" spans="1:20" x14ac:dyDescent="0.25">
      <c r="A15">
        <v>14</v>
      </c>
      <c r="B15" s="7">
        <v>346</v>
      </c>
      <c r="C15" s="7">
        <v>353</v>
      </c>
      <c r="D15" s="7">
        <v>351</v>
      </c>
      <c r="E15">
        <f t="shared" si="0"/>
        <v>350</v>
      </c>
      <c r="F15">
        <f t="shared" si="1"/>
        <v>7</v>
      </c>
      <c r="G15" s="17" t="s">
        <v>18</v>
      </c>
      <c r="H15">
        <f>H14^0.5</f>
        <v>12.757671891469677</v>
      </c>
      <c r="I15">
        <v>74</v>
      </c>
      <c r="J15" s="7">
        <v>344</v>
      </c>
      <c r="K15" s="7">
        <v>346</v>
      </c>
      <c r="L15" s="7">
        <v>344</v>
      </c>
      <c r="M15">
        <f t="shared" si="8"/>
        <v>344.66666666666669</v>
      </c>
      <c r="N15">
        <f t="shared" si="2"/>
        <v>348.63333333333333</v>
      </c>
      <c r="O15">
        <f t="shared" si="3"/>
        <v>363.90788289810871</v>
      </c>
      <c r="P15">
        <f t="shared" si="4"/>
        <v>333.35878376855794</v>
      </c>
      <c r="Q15">
        <f t="shared" si="9"/>
        <v>2</v>
      </c>
      <c r="R15">
        <f t="shared" si="5"/>
        <v>7.7666666666666666</v>
      </c>
      <c r="S15">
        <f t="shared" si="6"/>
        <v>46.039682341075697</v>
      </c>
      <c r="T15">
        <f t="shared" si="7"/>
        <v>0</v>
      </c>
    </row>
    <row r="16" spans="1:20" x14ac:dyDescent="0.25">
      <c r="A16">
        <v>15</v>
      </c>
      <c r="B16" s="7">
        <v>348</v>
      </c>
      <c r="C16" s="7">
        <v>351</v>
      </c>
      <c r="D16" s="7">
        <v>351</v>
      </c>
      <c r="E16">
        <f t="shared" si="0"/>
        <v>350</v>
      </c>
      <c r="F16">
        <f t="shared" si="1"/>
        <v>3</v>
      </c>
      <c r="G16" s="17" t="s">
        <v>12</v>
      </c>
      <c r="H16">
        <f>H13</f>
        <v>7.7666666666666666</v>
      </c>
      <c r="I16">
        <v>75</v>
      </c>
      <c r="J16" s="7">
        <v>343</v>
      </c>
      <c r="K16" s="7">
        <v>344</v>
      </c>
      <c r="L16" s="7">
        <v>343</v>
      </c>
      <c r="M16">
        <f t="shared" si="8"/>
        <v>343.33333333333331</v>
      </c>
      <c r="N16">
        <f t="shared" si="2"/>
        <v>348.63333333333333</v>
      </c>
      <c r="O16">
        <f t="shared" si="3"/>
        <v>363.90788289810871</v>
      </c>
      <c r="P16">
        <f t="shared" si="4"/>
        <v>333.35878376855794</v>
      </c>
      <c r="Q16">
        <f t="shared" si="9"/>
        <v>1</v>
      </c>
      <c r="R16">
        <f t="shared" si="5"/>
        <v>7.7666666666666666</v>
      </c>
      <c r="S16">
        <f t="shared" si="6"/>
        <v>46.039682341075697</v>
      </c>
      <c r="T16">
        <f t="shared" si="7"/>
        <v>0</v>
      </c>
    </row>
    <row r="17" spans="1:20" x14ac:dyDescent="0.25">
      <c r="A17">
        <v>16</v>
      </c>
      <c r="B17" s="7">
        <v>346</v>
      </c>
      <c r="C17" s="7">
        <v>352</v>
      </c>
      <c r="D17" s="7">
        <v>351</v>
      </c>
      <c r="E17">
        <f t="shared" si="0"/>
        <v>349.66666666666669</v>
      </c>
      <c r="F17">
        <f t="shared" si="1"/>
        <v>6</v>
      </c>
      <c r="G17" s="17" t="s">
        <v>13</v>
      </c>
      <c r="H17">
        <f>H13+3*H15</f>
        <v>46.039682341075697</v>
      </c>
      <c r="I17">
        <v>76</v>
      </c>
      <c r="J17" s="7">
        <v>348</v>
      </c>
      <c r="K17" s="7">
        <v>346</v>
      </c>
      <c r="L17" s="7">
        <v>357</v>
      </c>
      <c r="M17">
        <f t="shared" si="8"/>
        <v>350.33333333333331</v>
      </c>
      <c r="N17">
        <f t="shared" si="2"/>
        <v>348.63333333333333</v>
      </c>
      <c r="O17">
        <f t="shared" si="3"/>
        <v>363.90788289810871</v>
      </c>
      <c r="P17">
        <f t="shared" si="4"/>
        <v>333.35878376855794</v>
      </c>
      <c r="Q17">
        <f t="shared" si="9"/>
        <v>11</v>
      </c>
      <c r="R17">
        <f t="shared" si="5"/>
        <v>7.7666666666666666</v>
      </c>
      <c r="S17">
        <f t="shared" si="6"/>
        <v>46.039682341075697</v>
      </c>
      <c r="T17">
        <f t="shared" si="7"/>
        <v>0</v>
      </c>
    </row>
    <row r="18" spans="1:20" x14ac:dyDescent="0.25">
      <c r="A18">
        <v>17</v>
      </c>
      <c r="B18" s="7">
        <v>350</v>
      </c>
      <c r="C18" s="7">
        <v>354</v>
      </c>
      <c r="D18" s="7">
        <v>369</v>
      </c>
      <c r="E18">
        <f t="shared" si="0"/>
        <v>357.66666666666669</v>
      </c>
      <c r="F18">
        <f t="shared" si="1"/>
        <v>19</v>
      </c>
      <c r="G18" s="17" t="s">
        <v>14</v>
      </c>
      <c r="H18">
        <f>IF(H13-3*H15&lt;=0,0,H13-3*H15)</f>
        <v>0</v>
      </c>
      <c r="I18">
        <v>77</v>
      </c>
      <c r="J18" s="7">
        <v>343</v>
      </c>
      <c r="K18" s="7">
        <v>345</v>
      </c>
      <c r="L18" s="7">
        <v>343</v>
      </c>
      <c r="M18">
        <f t="shared" si="8"/>
        <v>343.66666666666669</v>
      </c>
      <c r="N18">
        <f t="shared" si="2"/>
        <v>348.63333333333333</v>
      </c>
      <c r="O18">
        <f t="shared" si="3"/>
        <v>363.90788289810871</v>
      </c>
      <c r="P18">
        <f t="shared" si="4"/>
        <v>333.35878376855794</v>
      </c>
      <c r="Q18">
        <f t="shared" si="9"/>
        <v>2</v>
      </c>
      <c r="R18">
        <f t="shared" si="5"/>
        <v>7.7666666666666666</v>
      </c>
      <c r="S18">
        <f t="shared" si="6"/>
        <v>46.039682341075697</v>
      </c>
      <c r="T18">
        <f t="shared" si="7"/>
        <v>0</v>
      </c>
    </row>
    <row r="19" spans="1:20" x14ac:dyDescent="0.25">
      <c r="A19">
        <v>18</v>
      </c>
      <c r="B19" s="7">
        <v>354</v>
      </c>
      <c r="C19" s="7">
        <v>342</v>
      </c>
      <c r="D19" s="7">
        <v>357</v>
      </c>
      <c r="E19">
        <f t="shared" si="0"/>
        <v>351</v>
      </c>
      <c r="F19">
        <f t="shared" si="1"/>
        <v>15</v>
      </c>
      <c r="G19" t="s">
        <v>34</v>
      </c>
      <c r="H19">
        <f>H13+2*H15</f>
        <v>33.28201044960602</v>
      </c>
      <c r="I19">
        <v>78</v>
      </c>
      <c r="J19" s="7">
        <v>345</v>
      </c>
      <c r="K19" s="7">
        <v>347</v>
      </c>
      <c r="L19" s="7">
        <v>345</v>
      </c>
      <c r="M19">
        <f t="shared" si="8"/>
        <v>345.66666666666669</v>
      </c>
      <c r="N19">
        <f t="shared" si="2"/>
        <v>348.63333333333333</v>
      </c>
      <c r="O19">
        <f t="shared" si="3"/>
        <v>363.90788289810871</v>
      </c>
      <c r="P19">
        <f t="shared" si="4"/>
        <v>333.35878376855794</v>
      </c>
      <c r="Q19">
        <f t="shared" si="9"/>
        <v>2</v>
      </c>
      <c r="R19">
        <f t="shared" si="5"/>
        <v>7.7666666666666666</v>
      </c>
      <c r="S19">
        <f t="shared" si="6"/>
        <v>46.039682341075697</v>
      </c>
      <c r="T19">
        <f t="shared" si="7"/>
        <v>0</v>
      </c>
    </row>
    <row r="20" spans="1:20" x14ac:dyDescent="0.25">
      <c r="A20">
        <v>19</v>
      </c>
      <c r="B20" s="7">
        <v>350</v>
      </c>
      <c r="C20" s="7">
        <v>347</v>
      </c>
      <c r="D20" s="7">
        <v>356</v>
      </c>
      <c r="E20">
        <f t="shared" si="0"/>
        <v>351</v>
      </c>
      <c r="F20">
        <f t="shared" si="1"/>
        <v>9</v>
      </c>
      <c r="G20" t="s">
        <v>215</v>
      </c>
      <c r="H20">
        <f>IF(H13-2*H15&lt;=0,0,H13-2*H15)</f>
        <v>0</v>
      </c>
      <c r="I20">
        <v>79</v>
      </c>
      <c r="J20" s="7">
        <v>346</v>
      </c>
      <c r="K20" s="7">
        <v>348</v>
      </c>
      <c r="L20" s="7">
        <v>347</v>
      </c>
      <c r="M20">
        <f t="shared" si="8"/>
        <v>347</v>
      </c>
      <c r="N20">
        <f t="shared" si="2"/>
        <v>348.63333333333333</v>
      </c>
      <c r="O20">
        <f t="shared" si="3"/>
        <v>363.90788289810871</v>
      </c>
      <c r="P20">
        <f t="shared" si="4"/>
        <v>333.35878376855794</v>
      </c>
      <c r="Q20">
        <f t="shared" si="9"/>
        <v>2</v>
      </c>
      <c r="R20">
        <f t="shared" si="5"/>
        <v>7.7666666666666666</v>
      </c>
      <c r="S20">
        <f t="shared" si="6"/>
        <v>46.039682341075697</v>
      </c>
      <c r="T20">
        <f t="shared" si="7"/>
        <v>0</v>
      </c>
    </row>
    <row r="21" spans="1:20" x14ac:dyDescent="0.25">
      <c r="A21">
        <v>20</v>
      </c>
      <c r="B21" s="7">
        <v>345</v>
      </c>
      <c r="C21" s="7">
        <v>343</v>
      </c>
      <c r="D21" s="7">
        <v>353</v>
      </c>
      <c r="E21">
        <f t="shared" si="0"/>
        <v>347</v>
      </c>
      <c r="F21">
        <f t="shared" si="1"/>
        <v>10</v>
      </c>
      <c r="G21" s="17" t="s">
        <v>216</v>
      </c>
      <c r="H21">
        <f>H13+H15</f>
        <v>20.524338558136343</v>
      </c>
      <c r="I21">
        <v>80</v>
      </c>
      <c r="J21" s="7">
        <v>345</v>
      </c>
      <c r="K21" s="7">
        <v>348</v>
      </c>
      <c r="L21" s="7">
        <v>346</v>
      </c>
      <c r="M21">
        <f t="shared" si="8"/>
        <v>346.33333333333331</v>
      </c>
      <c r="N21">
        <f t="shared" si="2"/>
        <v>348.63333333333333</v>
      </c>
      <c r="O21">
        <f t="shared" si="3"/>
        <v>363.90788289810871</v>
      </c>
      <c r="P21">
        <f t="shared" si="4"/>
        <v>333.35878376855794</v>
      </c>
      <c r="Q21">
        <f t="shared" si="9"/>
        <v>3</v>
      </c>
      <c r="R21">
        <f t="shared" si="5"/>
        <v>7.7666666666666666</v>
      </c>
      <c r="S21">
        <f t="shared" si="6"/>
        <v>46.039682341075697</v>
      </c>
      <c r="T21">
        <f t="shared" si="7"/>
        <v>0</v>
      </c>
    </row>
    <row r="22" spans="1:20" x14ac:dyDescent="0.25">
      <c r="A22">
        <v>21</v>
      </c>
      <c r="B22" s="7">
        <v>348</v>
      </c>
      <c r="C22" s="7">
        <v>346</v>
      </c>
      <c r="D22" s="7">
        <v>354</v>
      </c>
      <c r="E22">
        <f t="shared" si="0"/>
        <v>349.33333333333331</v>
      </c>
      <c r="F22">
        <f t="shared" si="1"/>
        <v>8</v>
      </c>
      <c r="G22" s="17" t="s">
        <v>217</v>
      </c>
      <c r="H22">
        <f>IF(H13-H15&lt;=0,0,H13-H15)</f>
        <v>0</v>
      </c>
      <c r="I22">
        <v>81</v>
      </c>
      <c r="J22" s="7">
        <v>344</v>
      </c>
      <c r="K22" s="7">
        <v>346</v>
      </c>
      <c r="L22" s="7">
        <v>347</v>
      </c>
      <c r="M22">
        <f t="shared" si="8"/>
        <v>345.66666666666669</v>
      </c>
      <c r="N22">
        <f t="shared" si="2"/>
        <v>348.63333333333333</v>
      </c>
      <c r="O22">
        <f t="shared" si="3"/>
        <v>363.90788289810871</v>
      </c>
      <c r="P22">
        <f t="shared" si="4"/>
        <v>333.35878376855794</v>
      </c>
      <c r="Q22">
        <f t="shared" si="9"/>
        <v>3</v>
      </c>
      <c r="R22">
        <f t="shared" si="5"/>
        <v>7.7666666666666666</v>
      </c>
      <c r="S22">
        <f t="shared" si="6"/>
        <v>46.039682341075697</v>
      </c>
      <c r="T22">
        <f t="shared" si="7"/>
        <v>0</v>
      </c>
    </row>
    <row r="23" spans="1:20" x14ac:dyDescent="0.25">
      <c r="A23">
        <v>22</v>
      </c>
      <c r="B23" s="7">
        <v>349</v>
      </c>
      <c r="C23" s="7">
        <v>346</v>
      </c>
      <c r="D23" s="7">
        <v>356</v>
      </c>
      <c r="E23">
        <f t="shared" si="0"/>
        <v>350.33333333333331</v>
      </c>
      <c r="F23">
        <f t="shared" si="1"/>
        <v>10</v>
      </c>
      <c r="I23">
        <v>82</v>
      </c>
      <c r="J23" s="7">
        <v>344</v>
      </c>
      <c r="K23" s="7">
        <v>347</v>
      </c>
      <c r="L23" s="7">
        <v>347</v>
      </c>
      <c r="M23">
        <f t="shared" si="8"/>
        <v>346</v>
      </c>
      <c r="N23">
        <f t="shared" si="2"/>
        <v>348.63333333333333</v>
      </c>
      <c r="O23">
        <f t="shared" si="3"/>
        <v>363.90788289810871</v>
      </c>
      <c r="P23">
        <f t="shared" si="4"/>
        <v>333.35878376855794</v>
      </c>
      <c r="Q23">
        <f t="shared" si="9"/>
        <v>3</v>
      </c>
      <c r="R23">
        <f t="shared" si="5"/>
        <v>7.7666666666666666</v>
      </c>
      <c r="S23">
        <f t="shared" si="6"/>
        <v>46.039682341075697</v>
      </c>
      <c r="T23">
        <f t="shared" si="7"/>
        <v>0</v>
      </c>
    </row>
    <row r="24" spans="1:20" x14ac:dyDescent="0.25">
      <c r="A24">
        <v>23</v>
      </c>
      <c r="B24" s="7">
        <v>350</v>
      </c>
      <c r="C24" s="7">
        <v>346</v>
      </c>
      <c r="D24" s="7">
        <v>357</v>
      </c>
      <c r="E24">
        <f t="shared" si="0"/>
        <v>351</v>
      </c>
      <c r="F24">
        <f t="shared" si="1"/>
        <v>11</v>
      </c>
      <c r="I24">
        <v>83</v>
      </c>
      <c r="J24" s="7">
        <v>348</v>
      </c>
      <c r="K24" s="7">
        <v>348</v>
      </c>
      <c r="L24" s="7">
        <v>344</v>
      </c>
      <c r="M24">
        <f t="shared" si="8"/>
        <v>346.66666666666669</v>
      </c>
      <c r="N24">
        <f t="shared" si="2"/>
        <v>348.63333333333333</v>
      </c>
      <c r="O24">
        <f t="shared" si="3"/>
        <v>363.90788289810871</v>
      </c>
      <c r="P24">
        <f t="shared" si="4"/>
        <v>333.35878376855794</v>
      </c>
      <c r="Q24">
        <f t="shared" si="9"/>
        <v>4</v>
      </c>
      <c r="R24">
        <f t="shared" si="5"/>
        <v>7.7666666666666666</v>
      </c>
      <c r="S24">
        <f t="shared" si="6"/>
        <v>46.039682341075697</v>
      </c>
      <c r="T24">
        <f t="shared" si="7"/>
        <v>0</v>
      </c>
    </row>
    <row r="25" spans="1:20" x14ac:dyDescent="0.25">
      <c r="A25">
        <v>24</v>
      </c>
      <c r="B25" s="7">
        <v>350</v>
      </c>
      <c r="C25" s="7">
        <v>347</v>
      </c>
      <c r="D25" s="7">
        <v>357</v>
      </c>
      <c r="E25">
        <f t="shared" si="0"/>
        <v>351.33333333333331</v>
      </c>
      <c r="F25">
        <f t="shared" si="1"/>
        <v>10</v>
      </c>
      <c r="I25">
        <v>84</v>
      </c>
      <c r="J25" s="7">
        <v>344</v>
      </c>
      <c r="K25" s="7">
        <v>348</v>
      </c>
      <c r="L25" s="7">
        <v>349</v>
      </c>
      <c r="M25">
        <f t="shared" si="8"/>
        <v>347</v>
      </c>
      <c r="N25">
        <f t="shared" si="2"/>
        <v>348.63333333333333</v>
      </c>
      <c r="O25">
        <f t="shared" si="3"/>
        <v>363.90788289810871</v>
      </c>
      <c r="P25">
        <f t="shared" si="4"/>
        <v>333.35878376855794</v>
      </c>
      <c r="Q25">
        <f t="shared" si="9"/>
        <v>5</v>
      </c>
      <c r="R25">
        <f t="shared" si="5"/>
        <v>7.7666666666666666</v>
      </c>
      <c r="S25">
        <f t="shared" si="6"/>
        <v>46.039682341075697</v>
      </c>
      <c r="T25">
        <f t="shared" si="7"/>
        <v>0</v>
      </c>
    </row>
    <row r="26" spans="1:20" x14ac:dyDescent="0.25">
      <c r="A26">
        <v>25</v>
      </c>
      <c r="B26" s="7">
        <v>350</v>
      </c>
      <c r="C26" s="7">
        <v>346</v>
      </c>
      <c r="D26" s="7">
        <v>356</v>
      </c>
      <c r="E26">
        <f t="shared" si="0"/>
        <v>350.66666666666669</v>
      </c>
      <c r="F26">
        <f t="shared" si="1"/>
        <v>10</v>
      </c>
      <c r="I26">
        <v>85</v>
      </c>
      <c r="J26" s="7">
        <v>344</v>
      </c>
      <c r="K26" s="7">
        <v>346</v>
      </c>
      <c r="L26" s="7">
        <v>344</v>
      </c>
      <c r="M26">
        <f t="shared" si="8"/>
        <v>344.66666666666669</v>
      </c>
      <c r="N26">
        <f t="shared" si="2"/>
        <v>348.63333333333333</v>
      </c>
      <c r="O26">
        <f t="shared" si="3"/>
        <v>363.90788289810871</v>
      </c>
      <c r="P26">
        <f t="shared" si="4"/>
        <v>333.35878376855794</v>
      </c>
      <c r="Q26">
        <f t="shared" si="9"/>
        <v>2</v>
      </c>
      <c r="R26">
        <f t="shared" si="5"/>
        <v>7.7666666666666666</v>
      </c>
      <c r="S26">
        <f t="shared" si="6"/>
        <v>46.039682341075697</v>
      </c>
      <c r="T26">
        <f t="shared" si="7"/>
        <v>0</v>
      </c>
    </row>
    <row r="27" spans="1:20" x14ac:dyDescent="0.25">
      <c r="A27">
        <v>26</v>
      </c>
      <c r="B27" s="7">
        <v>349</v>
      </c>
      <c r="C27" s="7">
        <v>343</v>
      </c>
      <c r="D27" s="7">
        <v>335</v>
      </c>
      <c r="E27">
        <f t="shared" si="0"/>
        <v>342.33333333333331</v>
      </c>
      <c r="F27">
        <f t="shared" si="1"/>
        <v>14</v>
      </c>
    </row>
    <row r="28" spans="1:20" x14ac:dyDescent="0.25">
      <c r="A28">
        <v>27</v>
      </c>
      <c r="B28" s="7">
        <v>347</v>
      </c>
      <c r="C28" s="7">
        <v>336</v>
      </c>
      <c r="D28" s="7">
        <v>351</v>
      </c>
      <c r="E28">
        <f t="shared" si="0"/>
        <v>344.66666666666669</v>
      </c>
      <c r="F28">
        <f t="shared" si="1"/>
        <v>15</v>
      </c>
      <c r="H28" t="s">
        <v>38</v>
      </c>
      <c r="I28" t="s">
        <v>39</v>
      </c>
      <c r="J28" t="s">
        <v>219</v>
      </c>
      <c r="K28" t="s">
        <v>220</v>
      </c>
      <c r="L28" t="s">
        <v>42</v>
      </c>
      <c r="M28" t="s">
        <v>221</v>
      </c>
      <c r="N28" t="s">
        <v>44</v>
      </c>
      <c r="O28" t="s">
        <v>222</v>
      </c>
    </row>
    <row r="29" spans="1:20" x14ac:dyDescent="0.25">
      <c r="A29">
        <v>28</v>
      </c>
      <c r="B29" s="7">
        <v>349</v>
      </c>
      <c r="C29" s="7">
        <v>344</v>
      </c>
      <c r="D29" s="7">
        <v>349</v>
      </c>
      <c r="E29">
        <f t="shared" si="0"/>
        <v>347.33333333333331</v>
      </c>
      <c r="F29">
        <f t="shared" si="1"/>
        <v>5</v>
      </c>
      <c r="H29" t="s">
        <v>46</v>
      </c>
      <c r="I29" t="s">
        <v>46</v>
      </c>
    </row>
    <row r="30" spans="1:20" x14ac:dyDescent="0.25">
      <c r="A30">
        <v>29</v>
      </c>
      <c r="B30" s="7">
        <v>349</v>
      </c>
      <c r="C30" s="7">
        <v>345</v>
      </c>
      <c r="D30" s="7">
        <v>354</v>
      </c>
      <c r="E30">
        <f t="shared" si="0"/>
        <v>349.33333333333331</v>
      </c>
      <c r="F30">
        <f t="shared" si="1"/>
        <v>9</v>
      </c>
      <c r="G30">
        <v>1</v>
      </c>
      <c r="I30">
        <f>COUNTIF(J2:J4,"&gt;"&amp;$H$8)+COUNTIF(J2:J4,"&lt;"&amp;$H$9)</f>
        <v>0</v>
      </c>
      <c r="J30">
        <f>COUNTIF(M2:M6,"&gt;"&amp;$H$10)+COUNTIF(M2:M6,"&lt;"&amp;$H$11)</f>
        <v>0</v>
      </c>
    </row>
    <row r="31" spans="1:20" x14ac:dyDescent="0.25">
      <c r="A31">
        <v>30</v>
      </c>
      <c r="B31" s="7">
        <v>350</v>
      </c>
      <c r="C31" s="7">
        <v>345</v>
      </c>
      <c r="D31" s="7">
        <v>353</v>
      </c>
      <c r="E31">
        <f t="shared" si="0"/>
        <v>349.33333333333331</v>
      </c>
      <c r="F31">
        <f t="shared" si="1"/>
        <v>8</v>
      </c>
      <c r="G31">
        <v>2</v>
      </c>
      <c r="I31">
        <f>COUNTIF(J3:J5,"&gt;"&amp;$H$8)+COUNTIF(J3:J5,"&lt;"&amp;$H$9)</f>
        <v>0</v>
      </c>
      <c r="J31">
        <f>COUNTIF(M3:M7,"&gt;"&amp;$H$10)+COUNTIF(M3:M7,"&lt;"&amp;$H$11)</f>
        <v>0</v>
      </c>
    </row>
    <row r="32" spans="1:20" x14ac:dyDescent="0.25">
      <c r="A32">
        <v>31</v>
      </c>
      <c r="B32" s="7">
        <v>348</v>
      </c>
      <c r="C32" s="7">
        <v>344</v>
      </c>
      <c r="D32" s="7">
        <v>354</v>
      </c>
      <c r="E32">
        <f t="shared" si="0"/>
        <v>348.66666666666669</v>
      </c>
      <c r="F32">
        <f t="shared" si="1"/>
        <v>10</v>
      </c>
      <c r="G32">
        <v>3</v>
      </c>
      <c r="I32">
        <f>COUNTIF(J4:J6,"&gt;"&amp;$H$8)+COUNTIF(J4:J6,"&lt;"&amp;$H$9)</f>
        <v>0</v>
      </c>
      <c r="J32">
        <f>COUNTIF(M4:M8,"&gt;"&amp;$H$10)+COUNTIF(M4:M8,"&lt;"&amp;$H$11)</f>
        <v>0</v>
      </c>
    </row>
    <row r="33" spans="1:10" x14ac:dyDescent="0.25">
      <c r="A33">
        <v>32</v>
      </c>
      <c r="B33" s="7">
        <v>348</v>
      </c>
      <c r="C33" s="7">
        <v>348</v>
      </c>
      <c r="D33" s="7">
        <v>352</v>
      </c>
      <c r="E33">
        <f t="shared" si="0"/>
        <v>349.33333333333331</v>
      </c>
      <c r="F33">
        <f t="shared" si="1"/>
        <v>4</v>
      </c>
      <c r="G33">
        <v>4</v>
      </c>
      <c r="I33">
        <f>COUNTIF(J5:J7,"&gt;"&amp;$H$8)+COUNTIF(J5:J7,"&lt;"&amp;$H$9)</f>
        <v>0</v>
      </c>
      <c r="J33">
        <f>COUNTIF(M5:M9,"&gt;"&amp;$H$10)+COUNTIF(M5:M9,"&lt;"&amp;$H$11)</f>
        <v>0</v>
      </c>
    </row>
    <row r="34" spans="1:10" x14ac:dyDescent="0.25">
      <c r="A34">
        <v>33</v>
      </c>
      <c r="B34" s="7">
        <v>347</v>
      </c>
      <c r="C34" s="7">
        <v>350</v>
      </c>
      <c r="D34" s="7">
        <v>351</v>
      </c>
      <c r="E34">
        <f t="shared" si="0"/>
        <v>349.33333333333331</v>
      </c>
      <c r="F34">
        <f t="shared" si="1"/>
        <v>4</v>
      </c>
      <c r="G34">
        <v>5</v>
      </c>
      <c r="I34">
        <f>COUNTIF(J6:J8,"&gt;"&amp;$H$8)+COUNTIF(J6:J8,"&lt;"&amp;$H$9)</f>
        <v>0</v>
      </c>
      <c r="J34">
        <f>COUNTIF(M6:M10,"&gt;"&amp;$H$10)+COUNTIF(M6:M10,"&lt;"&amp;$H$11)</f>
        <v>0</v>
      </c>
    </row>
    <row r="35" spans="1:10" x14ac:dyDescent="0.25">
      <c r="A35">
        <v>34</v>
      </c>
      <c r="B35" s="7">
        <v>347</v>
      </c>
      <c r="C35" s="7">
        <v>345</v>
      </c>
      <c r="D35" s="7">
        <v>349</v>
      </c>
      <c r="E35">
        <f t="shared" si="0"/>
        <v>347</v>
      </c>
      <c r="F35">
        <f t="shared" si="1"/>
        <v>4</v>
      </c>
      <c r="G35">
        <v>6</v>
      </c>
      <c r="I35">
        <f>COUNTIF(J7:J9,"&gt;"&amp;$H$8)+COUNTIF(J7:J9,"&lt;"&amp;$H$9)</f>
        <v>0</v>
      </c>
      <c r="J35">
        <f>COUNTIF(M7:M11,"&gt;"&amp;$H$10)+COUNTIF(M7:M11,"&lt;"&amp;$H$11)</f>
        <v>0</v>
      </c>
    </row>
    <row r="36" spans="1:10" x14ac:dyDescent="0.25">
      <c r="A36">
        <v>35</v>
      </c>
      <c r="B36" s="7">
        <v>348</v>
      </c>
      <c r="C36" s="7">
        <v>345</v>
      </c>
      <c r="D36" s="7">
        <v>349</v>
      </c>
      <c r="E36">
        <f t="shared" si="0"/>
        <v>347.33333333333331</v>
      </c>
      <c r="F36">
        <f t="shared" si="1"/>
        <v>4</v>
      </c>
      <c r="G36">
        <v>7</v>
      </c>
      <c r="I36">
        <f>COUNTIF(J8:J10,"&gt;"&amp;$H$8)+COUNTIF(J8:J10,"&lt;"&amp;$H$9)</f>
        <v>0</v>
      </c>
      <c r="J36">
        <f>COUNTIF(M8:M12,"&gt;"&amp;$H$10)+COUNTIF(M8:M12,"&lt;"&amp;$H$11)</f>
        <v>0</v>
      </c>
    </row>
    <row r="37" spans="1:10" x14ac:dyDescent="0.25">
      <c r="A37">
        <v>36</v>
      </c>
      <c r="B37" s="7">
        <v>348</v>
      </c>
      <c r="C37" s="7">
        <v>350</v>
      </c>
      <c r="D37" s="7">
        <v>349</v>
      </c>
      <c r="E37">
        <f t="shared" si="0"/>
        <v>349</v>
      </c>
      <c r="F37">
        <f t="shared" si="1"/>
        <v>2</v>
      </c>
      <c r="G37">
        <v>8</v>
      </c>
      <c r="I37">
        <f>COUNTIF(J9:J11,"&gt;"&amp;$H$8)+COUNTIF(J9:J11,"&lt;"&amp;$H$9)</f>
        <v>0</v>
      </c>
      <c r="J37">
        <f>COUNTIF(M9:M13,"&gt;"&amp;$H$10)+COUNTIF(M9:M13,"&lt;"&amp;$H$11)</f>
        <v>1</v>
      </c>
    </row>
    <row r="38" spans="1:10" x14ac:dyDescent="0.25">
      <c r="A38">
        <v>37</v>
      </c>
      <c r="B38" s="7">
        <v>343</v>
      </c>
      <c r="C38" s="7">
        <v>342</v>
      </c>
      <c r="D38" s="7">
        <v>344</v>
      </c>
      <c r="E38">
        <f t="shared" si="0"/>
        <v>343</v>
      </c>
      <c r="F38">
        <f t="shared" si="1"/>
        <v>2</v>
      </c>
      <c r="G38">
        <v>9</v>
      </c>
      <c r="I38">
        <f>COUNTIF(J10:J12,"&gt;"&amp;$H$8)+COUNTIF(J10:J12,"&lt;"&amp;$H$9)</f>
        <v>0</v>
      </c>
      <c r="J38">
        <f>COUNTIF(M10:M14,"&gt;"&amp;$H$10)+COUNTIF(M10:M14,"&lt;"&amp;$H$11)</f>
        <v>1</v>
      </c>
    </row>
    <row r="39" spans="1:10" x14ac:dyDescent="0.25">
      <c r="A39">
        <v>38</v>
      </c>
      <c r="B39" s="7">
        <v>352</v>
      </c>
      <c r="C39" s="7">
        <v>352</v>
      </c>
      <c r="D39" s="7">
        <v>355</v>
      </c>
      <c r="E39">
        <f t="shared" si="0"/>
        <v>353</v>
      </c>
      <c r="F39">
        <f t="shared" si="1"/>
        <v>3</v>
      </c>
      <c r="G39">
        <v>10</v>
      </c>
      <c r="I39">
        <f>COUNTIF(J11:J13,"&gt;"&amp;$H$8)+COUNTIF(J11:J13,"&lt;"&amp;$H$9)</f>
        <v>0</v>
      </c>
      <c r="J39">
        <f>COUNTIF(M11:M15,"&gt;"&amp;$H$10)+COUNTIF(M11:M15,"&lt;"&amp;$H$11)</f>
        <v>1</v>
      </c>
    </row>
    <row r="40" spans="1:10" x14ac:dyDescent="0.25">
      <c r="A40">
        <v>39</v>
      </c>
      <c r="B40" s="7">
        <v>351</v>
      </c>
      <c r="C40" s="7">
        <v>340</v>
      </c>
      <c r="D40" s="7">
        <v>350</v>
      </c>
      <c r="E40">
        <f t="shared" si="0"/>
        <v>347</v>
      </c>
      <c r="F40">
        <f t="shared" si="1"/>
        <v>11</v>
      </c>
      <c r="G40">
        <v>11</v>
      </c>
      <c r="I40">
        <f>COUNTIF(J12:J14,"&gt;"&amp;$H$8)+COUNTIF(J12:J14,"&lt;"&amp;$H$9)</f>
        <v>0</v>
      </c>
      <c r="J40">
        <f>COUNTIF(M12:M16,"&gt;"&amp;$H$10)+COUNTIF(M12:M16,"&lt;"&amp;$H$11)</f>
        <v>2</v>
      </c>
    </row>
    <row r="41" spans="1:10" x14ac:dyDescent="0.25">
      <c r="A41">
        <v>40</v>
      </c>
      <c r="B41" s="7">
        <v>351</v>
      </c>
      <c r="C41" s="7">
        <v>347</v>
      </c>
      <c r="D41" s="7">
        <v>358</v>
      </c>
      <c r="E41">
        <f t="shared" si="0"/>
        <v>352</v>
      </c>
      <c r="F41">
        <f t="shared" si="1"/>
        <v>11</v>
      </c>
      <c r="G41">
        <v>12</v>
      </c>
      <c r="I41">
        <f>COUNTIF(J13:J15,"&gt;"&amp;$H$8)+COUNTIF(J13:J15,"&lt;"&amp;$H$9)</f>
        <v>0</v>
      </c>
      <c r="J41">
        <f>COUNTIF(M13:M17,"&gt;"&amp;$H$10)+COUNTIF(M13:M17,"&lt;"&amp;$H$11)</f>
        <v>2</v>
      </c>
    </row>
    <row r="42" spans="1:10" x14ac:dyDescent="0.25">
      <c r="A42">
        <v>41</v>
      </c>
      <c r="B42" s="7">
        <v>349</v>
      </c>
      <c r="C42" s="7">
        <v>347</v>
      </c>
      <c r="D42" s="7">
        <v>352</v>
      </c>
      <c r="E42">
        <f t="shared" si="0"/>
        <v>349.33333333333331</v>
      </c>
      <c r="F42">
        <f t="shared" si="1"/>
        <v>5</v>
      </c>
      <c r="G42">
        <v>13</v>
      </c>
      <c r="I42">
        <f>COUNTIF(J14:J16,"&gt;"&amp;$H$8)+COUNTIF(J14:J16,"&lt;"&amp;$H$9)</f>
        <v>0</v>
      </c>
      <c r="J42">
        <f>COUNTIF(M14:M18,"&gt;"&amp;$H$10)+COUNTIF(M14:M18,"&lt;"&amp;$H$11)</f>
        <v>1</v>
      </c>
    </row>
    <row r="43" spans="1:10" x14ac:dyDescent="0.25">
      <c r="A43">
        <v>42</v>
      </c>
      <c r="B43" s="7">
        <v>351</v>
      </c>
      <c r="C43" s="7">
        <v>350</v>
      </c>
      <c r="D43" s="7">
        <v>334</v>
      </c>
      <c r="E43">
        <f t="shared" si="0"/>
        <v>345</v>
      </c>
      <c r="F43">
        <f t="shared" si="1"/>
        <v>17</v>
      </c>
      <c r="G43">
        <v>14</v>
      </c>
      <c r="I43">
        <f>COUNTIF(J15:J17,"&gt;"&amp;$H$8)+COUNTIF(J15:J17,"&lt;"&amp;$H$9)</f>
        <v>0</v>
      </c>
      <c r="J43">
        <f>COUNTIF(M15:M19,"&gt;"&amp;$H$10)+COUNTIF(M15:M19,"&lt;"&amp;$H$11)</f>
        <v>1</v>
      </c>
    </row>
    <row r="44" spans="1:10" x14ac:dyDescent="0.25">
      <c r="A44">
        <v>43</v>
      </c>
      <c r="B44" s="7">
        <v>350</v>
      </c>
      <c r="C44" s="7">
        <v>347</v>
      </c>
      <c r="D44" s="7">
        <v>349</v>
      </c>
      <c r="E44">
        <f t="shared" si="0"/>
        <v>348.66666666666669</v>
      </c>
      <c r="F44">
        <f t="shared" si="1"/>
        <v>3</v>
      </c>
      <c r="G44">
        <v>15</v>
      </c>
      <c r="I44">
        <f>COUNTIF(J16:J18,"&gt;"&amp;$H$8)+COUNTIF(J16:J18,"&lt;"&amp;$H$9)</f>
        <v>0</v>
      </c>
      <c r="J44">
        <f>COUNTIF(M16:M20,"&gt;"&amp;$H$10)+COUNTIF(M16:M20,"&lt;"&amp;$H$11)</f>
        <v>1</v>
      </c>
    </row>
    <row r="45" spans="1:10" x14ac:dyDescent="0.25">
      <c r="A45">
        <v>44</v>
      </c>
      <c r="B45" s="7">
        <v>349</v>
      </c>
      <c r="C45" s="7">
        <v>346</v>
      </c>
      <c r="D45" s="7">
        <v>352</v>
      </c>
      <c r="E45">
        <f t="shared" si="0"/>
        <v>349</v>
      </c>
      <c r="F45">
        <f t="shared" si="1"/>
        <v>6</v>
      </c>
      <c r="G45">
        <v>16</v>
      </c>
      <c r="I45">
        <f>COUNTIF(J17:J19,"&gt;"&amp;$H$8)+COUNTIF(J17:J19,"&lt;"&amp;$H$9)</f>
        <v>0</v>
      </c>
      <c r="J45">
        <f>COUNTIF(M17:M21,"&gt;"&amp;$H$10)+COUNTIF(M17:M21,"&lt;"&amp;$H$11)</f>
        <v>0</v>
      </c>
    </row>
    <row r="46" spans="1:10" x14ac:dyDescent="0.25">
      <c r="A46">
        <v>45</v>
      </c>
      <c r="B46" s="7">
        <v>347</v>
      </c>
      <c r="C46" s="7">
        <v>338</v>
      </c>
      <c r="D46" s="7">
        <v>351</v>
      </c>
      <c r="E46">
        <f t="shared" si="0"/>
        <v>345.33333333333331</v>
      </c>
      <c r="F46">
        <f t="shared" si="1"/>
        <v>13</v>
      </c>
      <c r="G46">
        <v>17</v>
      </c>
      <c r="I46">
        <f>COUNTIF(J18:J20,"&gt;"&amp;$H$8)+COUNTIF(J18:J20,"&lt;"&amp;$H$9)</f>
        <v>0</v>
      </c>
      <c r="J46">
        <f>COUNTIF(M18:M22,"&gt;"&amp;$H$10)+COUNTIF(M18:M22,"&lt;"&amp;$H$11)</f>
        <v>0</v>
      </c>
    </row>
    <row r="47" spans="1:10" x14ac:dyDescent="0.25">
      <c r="A47">
        <v>46</v>
      </c>
      <c r="B47" s="7">
        <v>349</v>
      </c>
      <c r="C47" s="7">
        <v>347</v>
      </c>
      <c r="D47" s="7">
        <v>352</v>
      </c>
      <c r="E47">
        <f t="shared" si="0"/>
        <v>349.33333333333331</v>
      </c>
      <c r="F47">
        <f t="shared" si="1"/>
        <v>5</v>
      </c>
      <c r="G47">
        <v>18</v>
      </c>
      <c r="I47">
        <f>COUNTIF(J19:J21,"&gt;"&amp;$H$8)+COUNTIF(J19:J21,"&lt;"&amp;$H$9)</f>
        <v>0</v>
      </c>
      <c r="J47">
        <f>COUNTIF(M19:M23,"&gt;"&amp;$H$10)+COUNTIF(M19:M23,"&lt;"&amp;$H$11)</f>
        <v>0</v>
      </c>
    </row>
    <row r="48" spans="1:10" x14ac:dyDescent="0.25">
      <c r="A48">
        <v>47</v>
      </c>
      <c r="B48" s="7">
        <v>348</v>
      </c>
      <c r="C48" s="7">
        <v>349</v>
      </c>
      <c r="D48" s="7">
        <v>353</v>
      </c>
      <c r="E48">
        <f t="shared" si="0"/>
        <v>350</v>
      </c>
      <c r="F48">
        <f t="shared" si="1"/>
        <v>5</v>
      </c>
      <c r="G48">
        <v>19</v>
      </c>
      <c r="I48">
        <f>COUNTIF(J20:J22,"&gt;"&amp;$H$8)+COUNTIF(J20:J22,"&lt;"&amp;$H$9)</f>
        <v>0</v>
      </c>
      <c r="J48">
        <f>COUNTIF(M20:M24,"&gt;"&amp;$H$10)+COUNTIF(M20:M24,"&lt;"&amp;$H$11)</f>
        <v>0</v>
      </c>
    </row>
    <row r="49" spans="1:10" x14ac:dyDescent="0.25">
      <c r="A49">
        <v>48</v>
      </c>
      <c r="B49" s="7">
        <v>351</v>
      </c>
      <c r="C49" s="7">
        <v>342</v>
      </c>
      <c r="D49" s="7">
        <v>252</v>
      </c>
      <c r="E49">
        <f t="shared" si="0"/>
        <v>315</v>
      </c>
      <c r="F49">
        <f t="shared" si="1"/>
        <v>99</v>
      </c>
      <c r="G49">
        <v>20</v>
      </c>
      <c r="I49">
        <f>COUNTIF(J21:J23,"&gt;"&amp;$H$8)+COUNTIF(J21:J23,"&lt;"&amp;$H$9)</f>
        <v>0</v>
      </c>
      <c r="J49">
        <f>COUNTIF(M21:M25,"&gt;"&amp;$H$10)+COUNTIF(M21:M25,"&lt;"&amp;$H$11)</f>
        <v>0</v>
      </c>
    </row>
    <row r="50" spans="1:10" x14ac:dyDescent="0.25">
      <c r="A50">
        <v>49</v>
      </c>
      <c r="B50" s="7">
        <v>352</v>
      </c>
      <c r="C50" s="7">
        <v>342</v>
      </c>
      <c r="D50" s="7">
        <v>356</v>
      </c>
      <c r="E50">
        <f t="shared" si="0"/>
        <v>350</v>
      </c>
      <c r="F50">
        <f t="shared" si="1"/>
        <v>14</v>
      </c>
      <c r="G50">
        <v>21</v>
      </c>
      <c r="I50">
        <f>COUNTIF(J22:J24,"&gt;"&amp;$H$8)+COUNTIF(J22:J24,"&lt;"&amp;$H$9)</f>
        <v>0</v>
      </c>
      <c r="J50">
        <f>COUNTIF(M22:M26,"&gt;"&amp;$H$10)+COUNTIF(M22:M26,"&lt;"&amp;$H$11)</f>
        <v>0</v>
      </c>
    </row>
    <row r="51" spans="1:10" x14ac:dyDescent="0.25">
      <c r="A51">
        <v>50</v>
      </c>
      <c r="B51" s="7">
        <v>350</v>
      </c>
      <c r="C51" s="7">
        <v>347</v>
      </c>
      <c r="D51" s="7">
        <v>351</v>
      </c>
      <c r="E51">
        <f t="shared" si="0"/>
        <v>349.33333333333331</v>
      </c>
      <c r="F51">
        <f t="shared" si="1"/>
        <v>4</v>
      </c>
      <c r="G51">
        <v>22</v>
      </c>
      <c r="I51">
        <f>COUNTIF(J23:J25,"&gt;"&amp;$H$8)+COUNTIF(J23:J25,"&lt;"&amp;$H$9)</f>
        <v>0</v>
      </c>
      <c r="J51">
        <f>COUNTIF(M23:M27,"&gt;"&amp;$H$10)+COUNTIF(M23:M27,"&lt;"&amp;$H$11)</f>
        <v>0</v>
      </c>
    </row>
    <row r="52" spans="1:10" x14ac:dyDescent="0.25">
      <c r="A52">
        <v>51</v>
      </c>
      <c r="B52" s="7">
        <v>350</v>
      </c>
      <c r="C52" s="7">
        <v>348</v>
      </c>
      <c r="D52" s="7">
        <v>351</v>
      </c>
      <c r="E52">
        <f t="shared" si="0"/>
        <v>349.66666666666669</v>
      </c>
      <c r="F52">
        <f t="shared" si="1"/>
        <v>3</v>
      </c>
      <c r="G52">
        <v>23</v>
      </c>
      <c r="I52">
        <f>COUNTIF(J24:J26,"&gt;"&amp;$H$8)+COUNTIF(J24:J26,"&lt;"&amp;$H$9)</f>
        <v>0</v>
      </c>
      <c r="J52">
        <f>COUNTIF(M24:M28,"&gt;"&amp;$H$10)+COUNTIF(M24:M28,"&lt;"&amp;$H$11)</f>
        <v>0</v>
      </c>
    </row>
    <row r="53" spans="1:10" x14ac:dyDescent="0.25">
      <c r="A53">
        <v>52</v>
      </c>
      <c r="B53" s="7">
        <v>352</v>
      </c>
      <c r="C53" s="7">
        <v>353</v>
      </c>
      <c r="D53" s="7">
        <v>354</v>
      </c>
      <c r="E53">
        <f t="shared" si="0"/>
        <v>353</v>
      </c>
      <c r="F53">
        <f t="shared" si="1"/>
        <v>2</v>
      </c>
      <c r="G53">
        <v>24</v>
      </c>
      <c r="I53">
        <f>COUNTIF(J25:J27,"&gt;"&amp;$H$8)+COUNTIF(J25:J27,"&lt;"&amp;$H$9)</f>
        <v>0</v>
      </c>
      <c r="J53">
        <f>COUNTIF(M25:M29,"&gt;"&amp;$H$10)+COUNTIF(M25:M29,"&lt;"&amp;$H$11)</f>
        <v>0</v>
      </c>
    </row>
    <row r="54" spans="1:10" x14ac:dyDescent="0.25">
      <c r="A54">
        <v>53</v>
      </c>
      <c r="B54" s="7">
        <v>349</v>
      </c>
      <c r="C54" s="7">
        <v>347</v>
      </c>
      <c r="D54" s="7">
        <v>348</v>
      </c>
      <c r="E54">
        <f t="shared" si="0"/>
        <v>348</v>
      </c>
      <c r="F54">
        <f t="shared" si="1"/>
        <v>2</v>
      </c>
      <c r="G54">
        <v>25</v>
      </c>
      <c r="I54">
        <f>COUNTIF(J26:J28,"&gt;"&amp;$H$8)+COUNTIF(J26:J28,"&lt;"&amp;$H$9)</f>
        <v>0</v>
      </c>
      <c r="J54">
        <f>COUNTIF(M26:M30,"&gt;"&amp;$H$10)+COUNTIF(M26:M30,"&lt;"&amp;$H$11)</f>
        <v>0</v>
      </c>
    </row>
    <row r="55" spans="1:10" x14ac:dyDescent="0.25">
      <c r="A55">
        <v>54</v>
      </c>
      <c r="B55" s="7">
        <v>350</v>
      </c>
      <c r="C55" s="7">
        <v>348</v>
      </c>
      <c r="D55" s="7">
        <v>350</v>
      </c>
      <c r="E55">
        <f t="shared" si="0"/>
        <v>349.33333333333331</v>
      </c>
      <c r="F55">
        <f t="shared" si="1"/>
        <v>2</v>
      </c>
    </row>
    <row r="56" spans="1:10" x14ac:dyDescent="0.25">
      <c r="A56">
        <v>55</v>
      </c>
      <c r="B56" s="7">
        <v>348</v>
      </c>
      <c r="C56" s="7">
        <v>348</v>
      </c>
      <c r="D56" s="7">
        <v>349</v>
      </c>
      <c r="E56">
        <f t="shared" si="0"/>
        <v>348.33333333333331</v>
      </c>
      <c r="F56">
        <f t="shared" si="1"/>
        <v>1</v>
      </c>
    </row>
    <row r="57" spans="1:10" x14ac:dyDescent="0.25">
      <c r="A57">
        <v>56</v>
      </c>
      <c r="B57" s="7">
        <v>348</v>
      </c>
      <c r="C57" s="7">
        <v>345</v>
      </c>
      <c r="D57" s="7">
        <v>349</v>
      </c>
      <c r="E57">
        <f t="shared" si="0"/>
        <v>347.33333333333331</v>
      </c>
      <c r="F57">
        <f t="shared" si="1"/>
        <v>4</v>
      </c>
    </row>
    <row r="58" spans="1:10" x14ac:dyDescent="0.25">
      <c r="A58">
        <v>57</v>
      </c>
      <c r="B58" s="7">
        <v>347</v>
      </c>
      <c r="C58" s="7">
        <v>346</v>
      </c>
      <c r="D58" s="7">
        <v>350</v>
      </c>
      <c r="E58">
        <f t="shared" si="0"/>
        <v>347.66666666666669</v>
      </c>
      <c r="F58">
        <f t="shared" si="1"/>
        <v>4</v>
      </c>
    </row>
    <row r="59" spans="1:10" x14ac:dyDescent="0.25">
      <c r="A59">
        <v>58</v>
      </c>
      <c r="B59" s="7">
        <v>344</v>
      </c>
      <c r="C59" s="7">
        <v>346</v>
      </c>
      <c r="D59" s="7">
        <v>346</v>
      </c>
      <c r="E59">
        <f t="shared" si="0"/>
        <v>345.33333333333331</v>
      </c>
      <c r="F59">
        <f t="shared" si="1"/>
        <v>2</v>
      </c>
    </row>
    <row r="60" spans="1:10" x14ac:dyDescent="0.25">
      <c r="A60">
        <v>59</v>
      </c>
      <c r="B60" s="7">
        <v>345</v>
      </c>
      <c r="C60" s="7">
        <v>346</v>
      </c>
      <c r="D60" s="7">
        <v>346</v>
      </c>
      <c r="E60">
        <f t="shared" si="0"/>
        <v>345.66666666666669</v>
      </c>
      <c r="F60">
        <f t="shared" si="1"/>
        <v>1</v>
      </c>
    </row>
    <row r="61" spans="1:10" x14ac:dyDescent="0.25">
      <c r="A61">
        <v>60</v>
      </c>
      <c r="B61" s="7">
        <v>349</v>
      </c>
      <c r="C61" s="7">
        <v>350</v>
      </c>
      <c r="D61" s="7">
        <v>349</v>
      </c>
      <c r="E61">
        <f t="shared" si="0"/>
        <v>349.33333333333331</v>
      </c>
      <c r="F61">
        <f t="shared" si="1"/>
        <v>1</v>
      </c>
    </row>
  </sheetData>
  <mergeCells count="2">
    <mergeCell ref="G1:H1"/>
    <mergeCell ref="G12:H1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第1題g</vt:lpstr>
      <vt:lpstr>Wafer Defects</vt:lpstr>
      <vt:lpstr>第2題-1</vt:lpstr>
      <vt:lpstr>第2題-2</vt:lpstr>
      <vt:lpstr>第3題-1</vt:lpstr>
      <vt:lpstr>第3題-2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2024-04-10T02:47:21Z</dcterms:created>
  <dcterms:modified xsi:type="dcterms:W3CDTF">2024-04-11T13:45:08Z</dcterms:modified>
</cp:coreProperties>
</file>