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6\"/>
    </mc:Choice>
  </mc:AlternateContent>
  <xr:revisionPtr revIDLastSave="0" documentId="13_ncr:1_{A91715AB-F825-48C7-B376-35D758F096CE}" xr6:coauthVersionLast="47" xr6:coauthVersionMax="47" xr10:uidLastSave="{00000000-0000-0000-0000-000000000000}"/>
  <bookViews>
    <workbookView xWindow="-28920" yWindow="-120" windowWidth="29040" windowHeight="15720" activeTab="1" xr2:uid="{02CB4908-ABFE-49C6-BAC1-55CE80931D27}"/>
  </bookViews>
  <sheets>
    <sheet name="第1題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  <c r="K1" i="2" a="1"/>
  <c r="K1" i="2" s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" i="2"/>
  <c r="F2" i="2" a="1"/>
  <c r="F2" i="2" s="1"/>
  <c r="F1" i="2" a="1"/>
  <c r="F1" i="2" s="1"/>
  <c r="A2" i="2" a="1"/>
  <c r="A2" i="2" s="1"/>
  <c r="A1" i="2" a="1"/>
  <c r="A1" i="2" s="1"/>
  <c r="C4" i="2"/>
  <c r="D4" i="2"/>
  <c r="O10" i="2"/>
  <c r="O8" i="2"/>
  <c r="O4" i="2"/>
  <c r="O6" i="2" s="1"/>
  <c r="J10" i="2"/>
  <c r="J8" i="2"/>
  <c r="E10" i="2"/>
  <c r="E8" i="2"/>
  <c r="J4" i="2"/>
  <c r="E4" i="2"/>
  <c r="M13" i="2" l="1"/>
  <c r="M28" i="2"/>
  <c r="M35" i="2"/>
  <c r="M27" i="2"/>
  <c r="M19" i="2"/>
  <c r="M11" i="2"/>
  <c r="M4" i="2"/>
  <c r="M34" i="2"/>
  <c r="M26" i="2"/>
  <c r="M18" i="2"/>
  <c r="M10" i="2"/>
  <c r="M37" i="2"/>
  <c r="M29" i="2"/>
  <c r="M21" i="2"/>
  <c r="M12" i="2"/>
  <c r="M33" i="2"/>
  <c r="M17" i="2"/>
  <c r="M24" i="2"/>
  <c r="M8" i="2"/>
  <c r="M39" i="2"/>
  <c r="M31" i="2"/>
  <c r="M23" i="2"/>
  <c r="M15" i="2"/>
  <c r="M7" i="2"/>
  <c r="M5" i="2"/>
  <c r="M36" i="2"/>
  <c r="M20" i="2"/>
  <c r="M41" i="2"/>
  <c r="M25" i="2"/>
  <c r="M9" i="2"/>
  <c r="M40" i="2"/>
  <c r="M32" i="2"/>
  <c r="M16" i="2"/>
  <c r="M38" i="2"/>
  <c r="M30" i="2"/>
  <c r="M22" i="2"/>
  <c r="M14" i="2"/>
  <c r="M6" i="2"/>
  <c r="J6" i="2"/>
  <c r="H28" i="2" s="1"/>
  <c r="E6" i="2"/>
  <c r="C11" i="2" s="1"/>
  <c r="D11" i="2" s="1"/>
  <c r="H6" i="2" l="1"/>
  <c r="H23" i="2"/>
  <c r="H18" i="2"/>
  <c r="H30" i="2"/>
  <c r="H20" i="2"/>
  <c r="H38" i="2"/>
  <c r="H21" i="2"/>
  <c r="H24" i="2"/>
  <c r="H17" i="2"/>
  <c r="H11" i="2"/>
  <c r="C35" i="2"/>
  <c r="D35" i="2" s="1"/>
  <c r="H22" i="2"/>
  <c r="H39" i="2"/>
  <c r="H26" i="2"/>
  <c r="H8" i="2"/>
  <c r="H16" i="2"/>
  <c r="H9" i="2"/>
  <c r="H7" i="2"/>
  <c r="H35" i="2"/>
  <c r="H34" i="2"/>
  <c r="H13" i="2"/>
  <c r="H4" i="2"/>
  <c r="H27" i="2"/>
  <c r="H29" i="2"/>
  <c r="H32" i="2"/>
  <c r="H25" i="2"/>
  <c r="H37" i="2"/>
  <c r="H15" i="2"/>
  <c r="H40" i="2"/>
  <c r="H33" i="2"/>
  <c r="H12" i="2"/>
  <c r="H36" i="2"/>
  <c r="H41" i="2"/>
  <c r="C27" i="2"/>
  <c r="D27" i="2" s="1"/>
  <c r="H14" i="2"/>
  <c r="H31" i="2"/>
  <c r="H19" i="2"/>
  <c r="H10" i="2"/>
  <c r="H5" i="2"/>
  <c r="C36" i="2"/>
  <c r="D36" i="2" s="1"/>
  <c r="C19" i="2"/>
  <c r="D19" i="2" s="1"/>
  <c r="C26" i="2"/>
  <c r="D26" i="2" s="1"/>
  <c r="C5" i="2"/>
  <c r="D5" i="2" s="1"/>
  <c r="C13" i="2"/>
  <c r="D13" i="2" s="1"/>
  <c r="C21" i="2"/>
  <c r="D21" i="2" s="1"/>
  <c r="C29" i="2"/>
  <c r="D29" i="2" s="1"/>
  <c r="C37" i="2"/>
  <c r="D37" i="2" s="1"/>
  <c r="C6" i="2"/>
  <c r="D6" i="2" s="1"/>
  <c r="C14" i="2"/>
  <c r="D14" i="2" s="1"/>
  <c r="C22" i="2"/>
  <c r="D22" i="2" s="1"/>
  <c r="C30" i="2"/>
  <c r="D30" i="2" s="1"/>
  <c r="C38" i="2"/>
  <c r="D38" i="2" s="1"/>
  <c r="C7" i="2"/>
  <c r="D7" i="2" s="1"/>
  <c r="C15" i="2"/>
  <c r="D15" i="2" s="1"/>
  <c r="C23" i="2"/>
  <c r="D23" i="2" s="1"/>
  <c r="C31" i="2"/>
  <c r="D31" i="2" s="1"/>
  <c r="C39" i="2"/>
  <c r="D39" i="2" s="1"/>
  <c r="C8" i="2"/>
  <c r="D8" i="2" s="1"/>
  <c r="C16" i="2"/>
  <c r="D16" i="2" s="1"/>
  <c r="C24" i="2"/>
  <c r="D24" i="2" s="1"/>
  <c r="C32" i="2"/>
  <c r="D32" i="2" s="1"/>
  <c r="C40" i="2"/>
  <c r="D40" i="2" s="1"/>
  <c r="C9" i="2"/>
  <c r="D9" i="2" s="1"/>
  <c r="C17" i="2"/>
  <c r="D17" i="2" s="1"/>
  <c r="C25" i="2"/>
  <c r="D25" i="2" s="1"/>
  <c r="C33" i="2"/>
  <c r="D33" i="2" s="1"/>
  <c r="C41" i="2"/>
  <c r="D41" i="2" s="1"/>
  <c r="C10" i="2"/>
  <c r="D10" i="2" s="1"/>
  <c r="C18" i="2"/>
  <c r="D18" i="2" s="1"/>
  <c r="C34" i="2"/>
  <c r="D34" i="2" s="1"/>
  <c r="C12" i="2"/>
  <c r="D12" i="2" s="1"/>
  <c r="C20" i="2"/>
  <c r="D20" i="2" s="1"/>
  <c r="C28" i="2"/>
  <c r="D28" i="2" s="1"/>
  <c r="G4" i="1" l="1"/>
  <c r="C6" i="1"/>
  <c r="G8" i="1"/>
  <c r="G7" i="1"/>
  <c r="G5" i="1"/>
  <c r="G6" i="1" s="1"/>
  <c r="C3" i="1"/>
  <c r="C7" i="1" s="1"/>
  <c r="G9" i="1" l="1"/>
  <c r="G11" i="1"/>
  <c r="G10" i="1"/>
  <c r="C5" i="1"/>
  <c r="C4" i="1"/>
  <c r="C8" i="1" l="1"/>
  <c r="C10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<sst xmlns="http://schemas.openxmlformats.org/spreadsheetml/2006/main" count="45" uniqueCount="25">
  <si>
    <t>left</t>
    <phoneticPr fontId="2" type="noConversion"/>
  </si>
  <si>
    <t>average</t>
    <phoneticPr fontId="1" type="noConversion"/>
  </si>
  <si>
    <t>sample variance</t>
    <phoneticPr fontId="1" type="noConversion"/>
  </si>
  <si>
    <t>standerd error</t>
    <phoneticPr fontId="1" type="noConversion"/>
  </si>
  <si>
    <t>n</t>
    <phoneticPr fontId="1" type="noConversion"/>
  </si>
  <si>
    <t>t_(0.1,84)</t>
    <phoneticPr fontId="1" type="noConversion"/>
  </si>
  <si>
    <t>t</t>
    <phoneticPr fontId="1" type="noConversion"/>
  </si>
  <si>
    <t>mean_0</t>
    <phoneticPr fontId="1" type="noConversion"/>
  </si>
  <si>
    <t>p-value</t>
    <phoneticPr fontId="1" type="noConversion"/>
  </si>
  <si>
    <t>result</t>
    <phoneticPr fontId="1" type="noConversion"/>
  </si>
  <si>
    <t>right</t>
    <phoneticPr fontId="2" type="noConversion"/>
  </si>
  <si>
    <t>t_(0.95,84)</t>
    <phoneticPr fontId="1" type="noConversion"/>
  </si>
  <si>
    <t>t_(0.05,84)</t>
    <phoneticPr fontId="1" type="noConversion"/>
  </si>
  <si>
    <t>frequences</t>
  </si>
  <si>
    <t>p_0</t>
    <phoneticPr fontId="1" type="noConversion"/>
  </si>
  <si>
    <t>s</t>
    <phoneticPr fontId="1" type="noConversion"/>
  </si>
  <si>
    <t>z-test(50)</t>
    <phoneticPr fontId="1" type="noConversion"/>
  </si>
  <si>
    <t>frequence</t>
  </si>
  <si>
    <t>z-test(100)</t>
    <phoneticPr fontId="1" type="noConversion"/>
  </si>
  <si>
    <t>z_0.95</t>
    <phoneticPr fontId="1" type="noConversion"/>
  </si>
  <si>
    <t>Z_0.05</t>
    <phoneticPr fontId="1" type="noConversion"/>
  </si>
  <si>
    <t>z_0.05</t>
    <phoneticPr fontId="1" type="noConversion"/>
  </si>
  <si>
    <t>z-test(500)</t>
    <phoneticPr fontId="1" type="noConversion"/>
  </si>
  <si>
    <t>numbers</t>
    <phoneticPr fontId="1" type="noConversion"/>
  </si>
  <si>
    <t>H_0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</si>
</sst>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3713-DFF9-4AB7-98D3-74464D187336}">
  <dimension ref="A1:G87"/>
  <sheetViews>
    <sheetView workbookViewId="0">
      <selection activeCell="G10" sqref="G10"/>
    </sheetView>
  </sheetViews>
  <sheetFormatPr defaultRowHeight="16.5" x14ac:dyDescent="0.25"/>
  <cols>
    <col min="2" max="2" width="14" customWidth="1"/>
    <col min="3" max="3" width="12.875" bestFit="1" customWidth="1"/>
    <col min="4" max="4" width="3.25" customWidth="1"/>
    <col min="6" max="6" width="14.625" customWidth="1"/>
    <col min="7" max="7" width="13.75" customWidth="1"/>
  </cols>
  <sheetData>
    <row r="1" spans="1:7" x14ac:dyDescent="0.25">
      <c r="A1" s="4" t="s">
        <v>0</v>
      </c>
      <c r="B1" s="4"/>
      <c r="C1" s="4"/>
      <c r="D1" s="3"/>
      <c r="E1" s="4" t="s">
        <v>10</v>
      </c>
      <c r="F1" s="4"/>
      <c r="G1" s="4"/>
    </row>
    <row r="2" spans="1:7" x14ac:dyDescent="0.25">
      <c r="A2" s="1">
        <v>351</v>
      </c>
      <c r="B2" s="2" t="s">
        <v>7</v>
      </c>
      <c r="C2">
        <v>350</v>
      </c>
      <c r="E2" s="2">
        <v>354</v>
      </c>
      <c r="F2" s="2" t="s">
        <v>7</v>
      </c>
      <c r="G2" s="5">
        <v>350</v>
      </c>
    </row>
    <row r="3" spans="1:7" x14ac:dyDescent="0.25">
      <c r="A3" s="1">
        <v>352</v>
      </c>
      <c r="B3" t="s">
        <v>4</v>
      </c>
      <c r="C3">
        <f>COUNT(A2:A86)</f>
        <v>85</v>
      </c>
      <c r="E3" s="2">
        <v>354</v>
      </c>
      <c r="F3" t="s">
        <v>4</v>
      </c>
      <c r="G3">
        <v>85</v>
      </c>
    </row>
    <row r="4" spans="1:7" x14ac:dyDescent="0.25">
      <c r="A4" s="1">
        <v>349</v>
      </c>
      <c r="B4" s="1" t="s">
        <v>1</v>
      </c>
      <c r="C4">
        <f>AVERAGE(A2:A86)</f>
        <v>347.07058823529411</v>
      </c>
      <c r="E4" s="2">
        <v>353</v>
      </c>
      <c r="F4" s="1" t="s">
        <v>1</v>
      </c>
      <c r="G4">
        <f>AVERAGE(E2:E86)</f>
        <v>349.7176470588235</v>
      </c>
    </row>
    <row r="5" spans="1:7" x14ac:dyDescent="0.25">
      <c r="A5" s="1">
        <v>354</v>
      </c>
      <c r="B5" s="1" t="s">
        <v>2</v>
      </c>
      <c r="C5">
        <f>_xlfn.VAR.S(A2:A86)</f>
        <v>12.471148459383761</v>
      </c>
      <c r="E5" s="2">
        <v>356</v>
      </c>
      <c r="F5" s="1" t="s">
        <v>2</v>
      </c>
      <c r="G5">
        <f>_xlfn.VAR.S(E2:E86)</f>
        <v>13.51456582633053</v>
      </c>
    </row>
    <row r="6" spans="1:7" x14ac:dyDescent="0.25">
      <c r="A6" s="1">
        <v>350</v>
      </c>
      <c r="B6" s="1" t="s">
        <v>3</v>
      </c>
      <c r="C6">
        <f>C5^0.5</f>
        <v>3.531451324793216</v>
      </c>
      <c r="E6" s="2">
        <v>353</v>
      </c>
      <c r="F6" s="1" t="s">
        <v>3</v>
      </c>
      <c r="G6">
        <f>G5^0.5</f>
        <v>3.6762162377001886</v>
      </c>
    </row>
    <row r="7" spans="1:7" x14ac:dyDescent="0.25">
      <c r="A7" s="1">
        <v>348</v>
      </c>
      <c r="B7" s="1" t="s">
        <v>5</v>
      </c>
      <c r="C7">
        <f>_xlfn.T.INV(0.1,C3-1)</f>
        <v>-1.2917113014394768</v>
      </c>
      <c r="E7" s="2">
        <v>352</v>
      </c>
      <c r="F7" s="1" t="s">
        <v>11</v>
      </c>
      <c r="G7">
        <f>_xlfn.T.INV(0.95,G3-1)</f>
        <v>1.6631966790489103</v>
      </c>
    </row>
    <row r="8" spans="1:7" x14ac:dyDescent="0.25">
      <c r="A8" s="1">
        <v>351</v>
      </c>
      <c r="B8" s="1" t="s">
        <v>6</v>
      </c>
      <c r="C8">
        <f>(C4-C2)/(C6/C3^0.5)</f>
        <v>-7.6478024229894217</v>
      </c>
      <c r="E8" s="2">
        <v>355</v>
      </c>
      <c r="F8" s="1" t="s">
        <v>12</v>
      </c>
      <c r="G8">
        <f>_xlfn.T.INV(0.05,G3-1)</f>
        <v>-1.6631966790489103</v>
      </c>
    </row>
    <row r="9" spans="1:7" x14ac:dyDescent="0.25">
      <c r="A9" s="1">
        <v>350</v>
      </c>
      <c r="B9" s="1" t="s">
        <v>8</v>
      </c>
      <c r="C9">
        <f>_xlfn.T.DIST(C8,C3-1,1)</f>
        <v>1.5303183882524049E-11</v>
      </c>
      <c r="E9" s="2">
        <v>353</v>
      </c>
      <c r="F9" s="1" t="s">
        <v>6</v>
      </c>
      <c r="G9">
        <f>(G4-G2)/(G6/G3^0.5)</f>
        <v>-0.70811000373923771</v>
      </c>
    </row>
    <row r="10" spans="1:7" x14ac:dyDescent="0.25">
      <c r="A10" s="1">
        <v>352</v>
      </c>
      <c r="B10" s="1" t="s">
        <v>9</v>
      </c>
      <c r="C10" t="str">
        <f>IF(C8&lt;C7,"reject H_0","accept H_0")</f>
        <v>reject H_0</v>
      </c>
      <c r="E10" s="2">
        <v>354</v>
      </c>
      <c r="F10" s="1" t="s">
        <v>8</v>
      </c>
      <c r="G10">
        <f>_xlfn.T.DIST(G9,G3-1,1)</f>
        <v>0.24041863228763977</v>
      </c>
    </row>
    <row r="11" spans="1:7" x14ac:dyDescent="0.25">
      <c r="A11" s="1">
        <v>351</v>
      </c>
      <c r="B11" s="1"/>
      <c r="E11" s="1">
        <v>354</v>
      </c>
      <c r="F11" s="1" t="s">
        <v>9</v>
      </c>
      <c r="G11" t="str">
        <f>IF(OR(G9&lt;=G8,G9&gt;=G7),"reject H_0","accept H_0")</f>
        <v>accept H_0</v>
      </c>
    </row>
    <row r="12" spans="1:7" x14ac:dyDescent="0.25">
      <c r="A12" s="1">
        <v>351</v>
      </c>
      <c r="B12" s="1"/>
      <c r="E12" s="1">
        <v>353</v>
      </c>
    </row>
    <row r="13" spans="1:7" x14ac:dyDescent="0.25">
      <c r="A13" s="1">
        <v>351</v>
      </c>
      <c r="B13" s="1"/>
      <c r="E13" s="1">
        <v>353</v>
      </c>
    </row>
    <row r="14" spans="1:7" x14ac:dyDescent="0.25">
      <c r="A14" s="1">
        <v>348</v>
      </c>
      <c r="B14" s="1"/>
      <c r="E14" s="1">
        <v>351</v>
      </c>
    </row>
    <row r="15" spans="1:7" x14ac:dyDescent="0.25">
      <c r="A15" s="1">
        <v>353</v>
      </c>
      <c r="B15" s="1"/>
      <c r="E15" s="1">
        <v>352</v>
      </c>
    </row>
    <row r="16" spans="1:7" x14ac:dyDescent="0.25">
      <c r="A16" s="1">
        <v>351</v>
      </c>
      <c r="B16" s="1"/>
      <c r="E16" s="1">
        <v>354</v>
      </c>
    </row>
    <row r="17" spans="1:5" x14ac:dyDescent="0.25">
      <c r="A17" s="1">
        <v>352</v>
      </c>
      <c r="B17" s="1"/>
      <c r="E17" s="1">
        <v>351</v>
      </c>
    </row>
    <row r="18" spans="1:5" x14ac:dyDescent="0.25">
      <c r="A18" s="1">
        <v>354</v>
      </c>
      <c r="B18" s="1"/>
      <c r="E18" s="1">
        <v>354</v>
      </c>
    </row>
    <row r="19" spans="1:5" x14ac:dyDescent="0.25">
      <c r="A19" s="1">
        <v>342</v>
      </c>
      <c r="B19" s="1"/>
      <c r="E19" s="1">
        <v>340</v>
      </c>
    </row>
    <row r="20" spans="1:5" x14ac:dyDescent="0.25">
      <c r="A20" s="1">
        <v>347</v>
      </c>
      <c r="B20" s="1"/>
      <c r="E20" s="1">
        <v>345</v>
      </c>
    </row>
    <row r="21" spans="1:5" x14ac:dyDescent="0.25">
      <c r="A21" s="1">
        <v>343</v>
      </c>
      <c r="B21" s="1"/>
      <c r="E21" s="1">
        <v>345</v>
      </c>
    </row>
    <row r="22" spans="1:5" x14ac:dyDescent="0.25">
      <c r="A22" s="1">
        <v>346</v>
      </c>
      <c r="B22" s="1"/>
      <c r="E22" s="1">
        <v>345</v>
      </c>
    </row>
    <row r="23" spans="1:5" x14ac:dyDescent="0.25">
      <c r="A23" s="1">
        <v>346</v>
      </c>
      <c r="B23" s="1"/>
      <c r="E23" s="1">
        <v>347</v>
      </c>
    </row>
    <row r="24" spans="1:5" x14ac:dyDescent="0.25">
      <c r="A24" s="1">
        <v>346</v>
      </c>
      <c r="B24" s="1"/>
      <c r="E24" s="1">
        <v>350</v>
      </c>
    </row>
    <row r="25" spans="1:5" x14ac:dyDescent="0.25">
      <c r="A25" s="1">
        <v>347</v>
      </c>
      <c r="B25" s="1"/>
      <c r="E25" s="1">
        <v>350</v>
      </c>
    </row>
    <row r="26" spans="1:5" x14ac:dyDescent="0.25">
      <c r="A26" s="1">
        <v>346</v>
      </c>
      <c r="B26" s="1"/>
      <c r="E26" s="1">
        <v>349</v>
      </c>
    </row>
    <row r="27" spans="1:5" x14ac:dyDescent="0.25">
      <c r="A27" s="1">
        <v>343</v>
      </c>
      <c r="B27" s="1"/>
      <c r="E27" s="1">
        <v>346</v>
      </c>
    </row>
    <row r="28" spans="1:5" x14ac:dyDescent="0.25">
      <c r="A28" s="1">
        <v>336</v>
      </c>
      <c r="B28" s="1"/>
      <c r="E28" s="1">
        <v>339</v>
      </c>
    </row>
    <row r="29" spans="1:5" x14ac:dyDescent="0.25">
      <c r="A29" s="1">
        <v>344</v>
      </c>
      <c r="B29" s="1"/>
      <c r="E29" s="1">
        <v>346</v>
      </c>
    </row>
    <row r="30" spans="1:5" x14ac:dyDescent="0.25">
      <c r="A30" s="1">
        <v>345</v>
      </c>
      <c r="B30" s="1"/>
      <c r="E30" s="1">
        <v>348</v>
      </c>
    </row>
    <row r="31" spans="1:5" x14ac:dyDescent="0.25">
      <c r="A31" s="1">
        <v>345</v>
      </c>
      <c r="B31" s="1"/>
      <c r="E31" s="1">
        <v>346</v>
      </c>
    </row>
    <row r="32" spans="1:5" x14ac:dyDescent="0.25">
      <c r="A32" s="1">
        <v>344</v>
      </c>
      <c r="B32" s="1"/>
      <c r="E32" s="1">
        <v>347</v>
      </c>
    </row>
    <row r="33" spans="1:5" x14ac:dyDescent="0.25">
      <c r="A33" s="1">
        <v>348</v>
      </c>
      <c r="B33" s="1"/>
      <c r="E33" s="1">
        <v>350</v>
      </c>
    </row>
    <row r="34" spans="1:5" x14ac:dyDescent="0.25">
      <c r="A34" s="1">
        <v>350</v>
      </c>
      <c r="B34" s="1"/>
      <c r="E34" s="1">
        <v>349</v>
      </c>
    </row>
    <row r="35" spans="1:5" x14ac:dyDescent="0.25">
      <c r="A35" s="1">
        <v>345</v>
      </c>
      <c r="B35" s="1"/>
      <c r="E35" s="1">
        <v>349</v>
      </c>
    </row>
    <row r="36" spans="1:5" x14ac:dyDescent="0.25">
      <c r="A36" s="1">
        <v>345</v>
      </c>
      <c r="B36" s="1"/>
      <c r="E36" s="1">
        <v>348</v>
      </c>
    </row>
    <row r="37" spans="1:5" x14ac:dyDescent="0.25">
      <c r="A37" s="1">
        <v>350</v>
      </c>
      <c r="B37" s="1"/>
      <c r="E37" s="1">
        <v>359</v>
      </c>
    </row>
    <row r="38" spans="1:5" x14ac:dyDescent="0.25">
      <c r="A38" s="1">
        <v>342</v>
      </c>
      <c r="B38" s="1"/>
      <c r="E38" s="1">
        <v>345</v>
      </c>
    </row>
    <row r="39" spans="1:5" x14ac:dyDescent="0.25">
      <c r="A39" s="1">
        <v>352</v>
      </c>
      <c r="B39" s="1"/>
      <c r="E39" s="1">
        <v>354</v>
      </c>
    </row>
    <row r="40" spans="1:5" x14ac:dyDescent="0.25">
      <c r="A40" s="1">
        <v>340</v>
      </c>
      <c r="B40" s="1"/>
      <c r="E40" s="1">
        <v>344</v>
      </c>
    </row>
    <row r="41" spans="1:5" x14ac:dyDescent="0.25">
      <c r="A41" s="1">
        <v>347</v>
      </c>
      <c r="B41" s="1"/>
      <c r="E41" s="1">
        <v>351</v>
      </c>
    </row>
    <row r="42" spans="1:5" x14ac:dyDescent="0.25">
      <c r="A42" s="1">
        <v>347</v>
      </c>
      <c r="B42" s="1"/>
      <c r="E42" s="1">
        <v>350</v>
      </c>
    </row>
    <row r="43" spans="1:5" x14ac:dyDescent="0.25">
      <c r="A43" s="1">
        <v>350</v>
      </c>
      <c r="B43" s="1"/>
      <c r="E43" s="1">
        <v>349</v>
      </c>
    </row>
    <row r="44" spans="1:5" x14ac:dyDescent="0.25">
      <c r="A44" s="1">
        <v>347</v>
      </c>
      <c r="B44" s="1"/>
      <c r="E44" s="1">
        <v>349</v>
      </c>
    </row>
    <row r="45" spans="1:5" x14ac:dyDescent="0.25">
      <c r="A45" s="1">
        <v>346</v>
      </c>
      <c r="B45" s="1"/>
      <c r="E45" s="1">
        <v>350</v>
      </c>
    </row>
    <row r="46" spans="1:5" x14ac:dyDescent="0.25">
      <c r="A46" s="1">
        <v>338</v>
      </c>
      <c r="B46" s="1"/>
      <c r="E46" s="1">
        <v>342</v>
      </c>
    </row>
    <row r="47" spans="1:5" x14ac:dyDescent="0.25">
      <c r="A47" s="1">
        <v>347</v>
      </c>
      <c r="B47" s="1"/>
      <c r="E47" s="1">
        <v>351</v>
      </c>
    </row>
    <row r="48" spans="1:5" x14ac:dyDescent="0.25">
      <c r="A48" s="1">
        <v>349</v>
      </c>
      <c r="B48" s="1"/>
      <c r="E48" s="1">
        <v>351</v>
      </c>
    </row>
    <row r="49" spans="1:5" x14ac:dyDescent="0.25">
      <c r="A49" s="1">
        <v>342</v>
      </c>
      <c r="B49" s="1"/>
      <c r="E49" s="1">
        <v>345</v>
      </c>
    </row>
    <row r="50" spans="1:5" x14ac:dyDescent="0.25">
      <c r="A50" s="1">
        <v>342</v>
      </c>
      <c r="B50" s="1"/>
      <c r="E50" s="1">
        <v>345</v>
      </c>
    </row>
    <row r="51" spans="1:5" x14ac:dyDescent="0.25">
      <c r="A51" s="1">
        <v>347</v>
      </c>
      <c r="B51" s="1"/>
      <c r="E51" s="1">
        <v>350</v>
      </c>
    </row>
    <row r="52" spans="1:5" x14ac:dyDescent="0.25">
      <c r="A52" s="1">
        <v>348</v>
      </c>
      <c r="B52" s="1"/>
      <c r="E52" s="1">
        <v>350</v>
      </c>
    </row>
    <row r="53" spans="1:5" x14ac:dyDescent="0.25">
      <c r="A53" s="1">
        <v>353</v>
      </c>
      <c r="B53" s="1"/>
      <c r="E53" s="1">
        <v>356</v>
      </c>
    </row>
    <row r="54" spans="1:5" x14ac:dyDescent="0.25">
      <c r="A54" s="1">
        <v>347</v>
      </c>
      <c r="B54" s="1"/>
      <c r="E54" s="1">
        <v>350</v>
      </c>
    </row>
    <row r="55" spans="1:5" x14ac:dyDescent="0.25">
      <c r="A55" s="1">
        <v>348</v>
      </c>
      <c r="B55" s="1"/>
      <c r="E55" s="1">
        <v>352</v>
      </c>
    </row>
    <row r="56" spans="1:5" x14ac:dyDescent="0.25">
      <c r="A56" s="1">
        <v>348</v>
      </c>
      <c r="B56" s="1"/>
      <c r="E56" s="1">
        <v>351</v>
      </c>
    </row>
    <row r="57" spans="1:5" x14ac:dyDescent="0.25">
      <c r="A57" s="1">
        <v>345</v>
      </c>
      <c r="B57" s="1"/>
      <c r="E57" s="1">
        <v>356</v>
      </c>
    </row>
    <row r="58" spans="1:5" x14ac:dyDescent="0.25">
      <c r="A58" s="1">
        <v>346</v>
      </c>
      <c r="B58" s="1"/>
      <c r="E58" s="1">
        <v>355</v>
      </c>
    </row>
    <row r="59" spans="1:5" x14ac:dyDescent="0.25">
      <c r="A59" s="1">
        <v>346</v>
      </c>
      <c r="B59" s="1"/>
      <c r="E59" s="1">
        <v>348</v>
      </c>
    </row>
    <row r="60" spans="1:5" x14ac:dyDescent="0.25">
      <c r="A60" s="1">
        <v>346</v>
      </c>
      <c r="B60" s="1"/>
      <c r="E60" s="1">
        <v>349</v>
      </c>
    </row>
    <row r="61" spans="1:5" x14ac:dyDescent="0.25">
      <c r="A61" s="1">
        <v>350</v>
      </c>
      <c r="B61" s="1"/>
      <c r="E61" s="1">
        <v>353</v>
      </c>
    </row>
    <row r="62" spans="1:5" x14ac:dyDescent="0.25">
      <c r="A62" s="1">
        <v>350</v>
      </c>
      <c r="B62" s="1"/>
      <c r="E62" s="1">
        <v>351</v>
      </c>
    </row>
    <row r="63" spans="1:5" x14ac:dyDescent="0.25">
      <c r="A63" s="1">
        <v>350</v>
      </c>
      <c r="B63" s="1"/>
      <c r="E63" s="1">
        <v>351</v>
      </c>
    </row>
    <row r="64" spans="1:5" x14ac:dyDescent="0.25">
      <c r="A64" s="1">
        <v>344</v>
      </c>
      <c r="B64" s="1"/>
      <c r="E64" s="1">
        <v>348</v>
      </c>
    </row>
    <row r="65" spans="1:5" x14ac:dyDescent="0.25">
      <c r="A65" s="1">
        <v>348</v>
      </c>
      <c r="B65" s="1"/>
      <c r="E65" s="1">
        <v>350</v>
      </c>
    </row>
    <row r="66" spans="1:5" x14ac:dyDescent="0.25">
      <c r="A66" s="1">
        <v>349</v>
      </c>
      <c r="B66" s="1"/>
      <c r="E66" s="1">
        <v>352</v>
      </c>
    </row>
    <row r="67" spans="1:5" x14ac:dyDescent="0.25">
      <c r="A67" s="1">
        <v>346</v>
      </c>
      <c r="B67" s="1"/>
      <c r="E67" s="1">
        <v>349</v>
      </c>
    </row>
    <row r="68" spans="1:5" x14ac:dyDescent="0.25">
      <c r="A68" s="1">
        <v>347</v>
      </c>
      <c r="B68" s="1"/>
      <c r="E68" s="1">
        <v>349</v>
      </c>
    </row>
    <row r="69" spans="1:5" x14ac:dyDescent="0.25">
      <c r="A69" s="1">
        <v>346</v>
      </c>
      <c r="B69" s="1"/>
      <c r="E69" s="1">
        <v>348</v>
      </c>
    </row>
    <row r="70" spans="1:5" x14ac:dyDescent="0.25">
      <c r="A70" s="1">
        <v>345</v>
      </c>
      <c r="B70" s="1"/>
      <c r="E70" s="1">
        <v>348</v>
      </c>
    </row>
    <row r="71" spans="1:5" x14ac:dyDescent="0.25">
      <c r="A71" s="1">
        <v>349</v>
      </c>
      <c r="B71" s="1"/>
      <c r="E71" s="1">
        <v>347</v>
      </c>
    </row>
    <row r="72" spans="1:5" x14ac:dyDescent="0.25">
      <c r="A72" s="1">
        <v>347</v>
      </c>
      <c r="B72" s="1"/>
      <c r="E72" s="1">
        <v>350</v>
      </c>
    </row>
    <row r="73" spans="1:5" x14ac:dyDescent="0.25">
      <c r="A73" s="1">
        <v>336</v>
      </c>
      <c r="B73" s="1"/>
      <c r="E73" s="1">
        <v>340</v>
      </c>
    </row>
    <row r="74" spans="1:5" x14ac:dyDescent="0.25">
      <c r="A74" s="1">
        <v>346</v>
      </c>
      <c r="B74" s="1"/>
      <c r="E74" s="1">
        <v>349</v>
      </c>
    </row>
    <row r="75" spans="1:5" x14ac:dyDescent="0.25">
      <c r="A75" s="1">
        <v>346</v>
      </c>
      <c r="B75" s="1"/>
      <c r="E75" s="1">
        <v>348</v>
      </c>
    </row>
    <row r="76" spans="1:5" x14ac:dyDescent="0.25">
      <c r="A76" s="1">
        <v>344</v>
      </c>
      <c r="B76" s="1"/>
      <c r="E76" s="1">
        <v>347</v>
      </c>
    </row>
    <row r="77" spans="1:5" x14ac:dyDescent="0.25">
      <c r="A77" s="1">
        <v>346</v>
      </c>
      <c r="B77" s="1"/>
      <c r="E77" s="1">
        <v>349</v>
      </c>
    </row>
    <row r="78" spans="1:5" x14ac:dyDescent="0.25">
      <c r="A78" s="1">
        <v>345</v>
      </c>
      <c r="B78" s="1"/>
      <c r="E78" s="1">
        <v>348</v>
      </c>
    </row>
    <row r="79" spans="1:5" x14ac:dyDescent="0.25">
      <c r="A79" s="1">
        <v>347</v>
      </c>
      <c r="B79" s="1"/>
      <c r="E79" s="1">
        <v>350</v>
      </c>
    </row>
    <row r="80" spans="1:5" x14ac:dyDescent="0.25">
      <c r="A80" s="1">
        <v>348</v>
      </c>
      <c r="B80" s="1"/>
      <c r="E80" s="1">
        <v>351</v>
      </c>
    </row>
    <row r="81" spans="1:5" x14ac:dyDescent="0.25">
      <c r="A81" s="1">
        <v>348</v>
      </c>
      <c r="B81" s="1"/>
      <c r="E81" s="1">
        <v>351</v>
      </c>
    </row>
    <row r="82" spans="1:5" x14ac:dyDescent="0.25">
      <c r="A82" s="1">
        <v>346</v>
      </c>
      <c r="B82" s="1"/>
      <c r="E82" s="1">
        <v>350</v>
      </c>
    </row>
    <row r="83" spans="1:5" x14ac:dyDescent="0.25">
      <c r="A83" s="1">
        <v>347</v>
      </c>
      <c r="B83" s="1"/>
      <c r="E83" s="1">
        <v>350</v>
      </c>
    </row>
    <row r="84" spans="1:5" x14ac:dyDescent="0.25">
      <c r="A84" s="1">
        <v>348</v>
      </c>
      <c r="B84" s="1"/>
      <c r="E84" s="1">
        <v>347</v>
      </c>
    </row>
    <row r="85" spans="1:5" x14ac:dyDescent="0.25">
      <c r="A85" s="1">
        <v>348</v>
      </c>
      <c r="B85" s="1"/>
      <c r="E85" s="1">
        <v>352</v>
      </c>
    </row>
    <row r="86" spans="1:5" x14ac:dyDescent="0.25">
      <c r="A86" s="1">
        <v>346</v>
      </c>
      <c r="B86" s="1"/>
      <c r="E86" s="1">
        <v>351</v>
      </c>
    </row>
    <row r="87" spans="1:5" x14ac:dyDescent="0.25">
      <c r="B87" s="1"/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65E1-7DE5-4BB3-8FA8-FEBD72B33B8C}">
  <dimension ref="A1:O41"/>
  <sheetViews>
    <sheetView tabSelected="1" workbookViewId="0">
      <selection activeCell="N3" sqref="N3:N41"/>
    </sheetView>
  </sheetViews>
  <sheetFormatPr defaultRowHeight="16.5" x14ac:dyDescent="0.25"/>
  <sheetData>
    <row r="1" spans="1:15" x14ac:dyDescent="0.25">
      <c r="A1" s="6" t="str" cm="1">
        <f t="array" ref="A1:D1">TRANSPOSE(E3:E6)</f>
        <v>p_0</v>
      </c>
      <c r="B1" s="7">
        <v>0.15789473684210525</v>
      </c>
      <c r="C1" s="6" t="str">
        <v>s</v>
      </c>
      <c r="D1" s="7">
        <v>0.36464227527765836</v>
      </c>
      <c r="F1" s="6" t="str" cm="1">
        <f t="array" ref="F1:I1">TRANSPOSE(J3:J6)</f>
        <v>p_0</v>
      </c>
      <c r="G1" s="7">
        <v>0.15789473684210525</v>
      </c>
      <c r="H1" s="6" t="str">
        <v>s</v>
      </c>
      <c r="I1" s="7">
        <v>0.36464227527765836</v>
      </c>
      <c r="K1" s="6" t="str" cm="1">
        <f t="array" ref="K1:N1">TRANSPOSE(O3:O6)</f>
        <v>p_0</v>
      </c>
      <c r="L1" s="7">
        <v>0.15789473684210525</v>
      </c>
      <c r="M1" s="6" t="str">
        <v>s</v>
      </c>
      <c r="N1" s="7">
        <v>0.36464227527765836</v>
      </c>
    </row>
    <row r="2" spans="1:15" x14ac:dyDescent="0.25">
      <c r="A2" s="6" t="str" cm="1">
        <f t="array" ref="A2:D2">TRANSPOSE(E7:E10)</f>
        <v>z_0.95</v>
      </c>
      <c r="B2" s="7">
        <v>1.6448536269514715</v>
      </c>
      <c r="C2" s="6" t="str">
        <v>Z_0.05</v>
      </c>
      <c r="D2" s="7">
        <v>-1.6448536269514726</v>
      </c>
      <c r="F2" s="6" t="str" cm="1">
        <f t="array" ref="F2:I2">TRANSPOSE(J7:J10)</f>
        <v>z_0.95</v>
      </c>
      <c r="G2" s="7">
        <v>1.6448536269514715</v>
      </c>
      <c r="H2" s="6" t="str">
        <v>z_0.05</v>
      </c>
      <c r="I2" s="7">
        <v>-1.6448536269514726</v>
      </c>
      <c r="K2" s="6" t="str" cm="1">
        <f t="array" ref="K2:N2">TRANSPOSE(O7:O10)</f>
        <v>z_0.95</v>
      </c>
      <c r="L2" s="7">
        <v>1.6448536269514715</v>
      </c>
      <c r="M2" s="6" t="str">
        <v>z_0.05</v>
      </c>
      <c r="N2" s="7">
        <v>-1.6448536269514726</v>
      </c>
    </row>
    <row r="3" spans="1:15" x14ac:dyDescent="0.25">
      <c r="A3" s="11" t="s">
        <v>23</v>
      </c>
      <c r="B3" s="11" t="s">
        <v>13</v>
      </c>
      <c r="C3" s="11" t="s">
        <v>16</v>
      </c>
      <c r="D3" s="8" t="s">
        <v>24</v>
      </c>
      <c r="E3" t="s">
        <v>14</v>
      </c>
      <c r="F3" s="11" t="s">
        <v>23</v>
      </c>
      <c r="G3" s="11" t="s">
        <v>17</v>
      </c>
      <c r="H3" s="11" t="s">
        <v>18</v>
      </c>
      <c r="I3" s="11" t="s">
        <v>24</v>
      </c>
      <c r="J3" t="s">
        <v>14</v>
      </c>
      <c r="K3" s="11" t="s">
        <v>23</v>
      </c>
      <c r="L3" s="11" t="s">
        <v>17</v>
      </c>
      <c r="M3" s="11" t="s">
        <v>22</v>
      </c>
      <c r="N3" s="11" t="s">
        <v>24</v>
      </c>
      <c r="O3" t="s">
        <v>14</v>
      </c>
    </row>
    <row r="4" spans="1:15" x14ac:dyDescent="0.25">
      <c r="A4" s="12">
        <v>1</v>
      </c>
      <c r="B4" s="12">
        <v>0.2</v>
      </c>
      <c r="C4" s="12">
        <f>(B4-$E$4)/($E$6/50^0.5)</f>
        <v>0.81649658092772648</v>
      </c>
      <c r="D4" s="9" t="str">
        <f>IF(OR(C4&gt;=$E$8,C4&lt;=$E$10),"False","True")</f>
        <v>True</v>
      </c>
      <c r="E4">
        <f>6/38</f>
        <v>0.15789473684210525</v>
      </c>
      <c r="F4" s="12">
        <v>1</v>
      </c>
      <c r="G4" s="12">
        <v>0.16</v>
      </c>
      <c r="H4" s="12">
        <f>(G4-$J$4)/($J$6/100^0.5)</f>
        <v>5.7735026918962914E-2</v>
      </c>
      <c r="I4" s="12" t="str">
        <f>IF(OR(H4&gt;=$J$8,H4&lt;=$J$10),"False","True")</f>
        <v>True</v>
      </c>
      <c r="J4">
        <f>6/38</f>
        <v>0.15789473684210525</v>
      </c>
      <c r="K4" s="12">
        <v>1</v>
      </c>
      <c r="L4" s="12">
        <v>0.152</v>
      </c>
      <c r="M4" s="12">
        <f>(L4-$O$4)/($O$6/500^0.5)</f>
        <v>-0.36147844564602533</v>
      </c>
      <c r="N4" s="12" t="str">
        <f>IF(OR(M4&gt;=$O$8,M4&lt;=$O$10),"False","True")</f>
        <v>True</v>
      </c>
      <c r="O4">
        <f>6/38</f>
        <v>0.15789473684210525</v>
      </c>
    </row>
    <row r="5" spans="1:15" x14ac:dyDescent="0.25">
      <c r="A5" s="12">
        <v>2</v>
      </c>
      <c r="B5" s="12">
        <v>0.16</v>
      </c>
      <c r="C5" s="12">
        <f>(B5-$E$4)/($E$6/50^0.5)</f>
        <v>4.082482904638654E-2</v>
      </c>
      <c r="D5" s="9" t="str">
        <f t="shared" ref="D5:D41" si="0">IF(OR(C5&gt;=$E$8,C5&lt;=$E$10),"False","True")</f>
        <v>True</v>
      </c>
      <c r="E5" t="s">
        <v>15</v>
      </c>
      <c r="F5" s="12">
        <v>2</v>
      </c>
      <c r="G5" s="12">
        <v>0.15</v>
      </c>
      <c r="H5" s="12">
        <f t="shared" ref="H5:H41" si="1">(G5-$J$4)/($J$6/100^0.5)</f>
        <v>-0.21650635094610959</v>
      </c>
      <c r="I5" s="12" t="str">
        <f t="shared" ref="I5:I41" si="2">IF(OR(H5&gt;=$J$8,H5&lt;=$J$10),"False","True")</f>
        <v>True</v>
      </c>
      <c r="J5" t="s">
        <v>15</v>
      </c>
      <c r="K5" s="12">
        <v>2</v>
      </c>
      <c r="L5" s="12">
        <v>0.16800000000000001</v>
      </c>
      <c r="M5" s="12">
        <f t="shared" ref="M5:M41" si="3">(L5-$O$4)/($O$6/500^0.5)</f>
        <v>0.61967733539318792</v>
      </c>
      <c r="N5" s="12" t="str">
        <f t="shared" ref="N5:N41" si="4">IF(OR(M5&gt;=$O$8,M5&lt;=$O$10),"False","True")</f>
        <v>True</v>
      </c>
      <c r="O5" t="s">
        <v>15</v>
      </c>
    </row>
    <row r="6" spans="1:15" x14ac:dyDescent="0.25">
      <c r="A6" s="12">
        <v>3</v>
      </c>
      <c r="B6" s="12">
        <v>0.24</v>
      </c>
      <c r="C6" s="12">
        <f>(B6-$E$4)/($E$6/50^0.5)</f>
        <v>1.5921683328090659</v>
      </c>
      <c r="D6" s="9" t="str">
        <f t="shared" si="0"/>
        <v>True</v>
      </c>
      <c r="E6">
        <f>(E4*(1-E4))^0.5</f>
        <v>0.36464227527765836</v>
      </c>
      <c r="F6" s="12">
        <v>3</v>
      </c>
      <c r="G6" s="12">
        <v>0.21</v>
      </c>
      <c r="H6" s="12">
        <f t="shared" si="1"/>
        <v>1.428941916244324</v>
      </c>
      <c r="I6" s="12" t="str">
        <f t="shared" si="2"/>
        <v>True</v>
      </c>
      <c r="J6">
        <f>(J4*(1-J4))^0.5</f>
        <v>0.36464227527765836</v>
      </c>
      <c r="K6" s="12">
        <v>3</v>
      </c>
      <c r="L6" s="12">
        <v>0.182</v>
      </c>
      <c r="M6" s="12">
        <f t="shared" si="3"/>
        <v>1.4781886438024978</v>
      </c>
      <c r="N6" s="12" t="str">
        <f t="shared" si="4"/>
        <v>True</v>
      </c>
      <c r="O6">
        <f>(O4*(1-O4))^0.5</f>
        <v>0.36464227527765836</v>
      </c>
    </row>
    <row r="7" spans="1:15" x14ac:dyDescent="0.25">
      <c r="A7" s="12">
        <v>4</v>
      </c>
      <c r="B7" s="12">
        <v>0.2</v>
      </c>
      <c r="C7" s="12">
        <f>(B7-$E$4)/($E$6/50^0.5)</f>
        <v>0.81649658092772648</v>
      </c>
      <c r="D7" s="9" t="str">
        <f t="shared" si="0"/>
        <v>True</v>
      </c>
      <c r="E7" t="s">
        <v>19</v>
      </c>
      <c r="F7" s="12">
        <v>4</v>
      </c>
      <c r="G7" s="12">
        <v>0.16</v>
      </c>
      <c r="H7" s="12">
        <f t="shared" si="1"/>
        <v>5.7735026918962914E-2</v>
      </c>
      <c r="I7" s="12" t="str">
        <f t="shared" si="2"/>
        <v>True</v>
      </c>
      <c r="J7" t="s">
        <v>19</v>
      </c>
      <c r="K7" s="12">
        <v>4</v>
      </c>
      <c r="L7" s="12">
        <v>0.16400000000000001</v>
      </c>
      <c r="M7" s="12">
        <f t="shared" si="3"/>
        <v>0.37438839013338465</v>
      </c>
      <c r="N7" s="12" t="str">
        <f t="shared" si="4"/>
        <v>True</v>
      </c>
      <c r="O7" t="s">
        <v>19</v>
      </c>
    </row>
    <row r="8" spans="1:15" x14ac:dyDescent="0.25">
      <c r="A8" s="12">
        <v>5</v>
      </c>
      <c r="B8" s="12">
        <v>0.1</v>
      </c>
      <c r="C8" s="12">
        <f>(B8-$E$4)/($E$6/50^0.5)</f>
        <v>-1.1226827987756232</v>
      </c>
      <c r="D8" s="9" t="str">
        <f t="shared" si="0"/>
        <v>True</v>
      </c>
      <c r="E8">
        <f>_xlfn.NORM.S.INV(0.95)</f>
        <v>1.6448536269514715</v>
      </c>
      <c r="F8" s="12">
        <v>5</v>
      </c>
      <c r="G8" s="12">
        <v>0.09</v>
      </c>
      <c r="H8" s="12">
        <f t="shared" si="1"/>
        <v>-1.8619546181365432</v>
      </c>
      <c r="I8" s="12" t="str">
        <f t="shared" si="2"/>
        <v>False</v>
      </c>
      <c r="J8">
        <f>_xlfn.NORM.S.INV(0.95)</f>
        <v>1.6448536269514715</v>
      </c>
      <c r="K8" s="12">
        <v>5</v>
      </c>
      <c r="L8" s="12">
        <v>0.13600000000000001</v>
      </c>
      <c r="M8" s="12">
        <f t="shared" si="3"/>
        <v>-1.3426342266852369</v>
      </c>
      <c r="N8" s="12" t="str">
        <f t="shared" si="4"/>
        <v>True</v>
      </c>
      <c r="O8">
        <f>_xlfn.NORM.S.INV(0.95)</f>
        <v>1.6448536269514715</v>
      </c>
    </row>
    <row r="9" spans="1:15" x14ac:dyDescent="0.25">
      <c r="A9" s="12">
        <v>6</v>
      </c>
      <c r="B9" s="12">
        <v>0.08</v>
      </c>
      <c r="C9" s="12">
        <f>(B9-$E$4)/($E$6/50^0.5)</f>
        <v>-1.5105186747162931</v>
      </c>
      <c r="D9" s="9" t="str">
        <f t="shared" si="0"/>
        <v>True</v>
      </c>
      <c r="E9" t="s">
        <v>20</v>
      </c>
      <c r="F9" s="12">
        <v>6</v>
      </c>
      <c r="G9" s="12">
        <v>0.13</v>
      </c>
      <c r="H9" s="12">
        <f t="shared" si="1"/>
        <v>-0.76498910667625386</v>
      </c>
      <c r="I9" s="12" t="str">
        <f t="shared" si="2"/>
        <v>True</v>
      </c>
      <c r="J9" t="s">
        <v>21</v>
      </c>
      <c r="K9" s="12">
        <v>6</v>
      </c>
      <c r="L9" s="12">
        <v>0.156</v>
      </c>
      <c r="M9" s="12">
        <f t="shared" si="3"/>
        <v>-0.116189500386222</v>
      </c>
      <c r="N9" s="12" t="str">
        <f t="shared" si="4"/>
        <v>True</v>
      </c>
      <c r="O9" t="s">
        <v>21</v>
      </c>
    </row>
    <row r="10" spans="1:15" x14ac:dyDescent="0.25">
      <c r="A10" s="12">
        <v>7</v>
      </c>
      <c r="B10" s="12">
        <v>0.2</v>
      </c>
      <c r="C10" s="12">
        <f>(B10-$E$4)/($E$6/50^0.5)</f>
        <v>0.81649658092772648</v>
      </c>
      <c r="D10" s="9" t="str">
        <f t="shared" si="0"/>
        <v>True</v>
      </c>
      <c r="E10">
        <f>_xlfn.NORM.S.INV(0.05)</f>
        <v>-1.6448536269514726</v>
      </c>
      <c r="F10" s="12">
        <v>7</v>
      </c>
      <c r="G10" s="12">
        <v>0.16</v>
      </c>
      <c r="H10" s="12">
        <f t="shared" si="1"/>
        <v>5.7735026918962914E-2</v>
      </c>
      <c r="I10" s="12" t="str">
        <f t="shared" si="2"/>
        <v>True</v>
      </c>
      <c r="J10">
        <f>_xlfn.NORM.S.INV(0.05)</f>
        <v>-1.6448536269514726</v>
      </c>
      <c r="K10" s="12">
        <v>7</v>
      </c>
      <c r="L10" s="12">
        <v>0.158</v>
      </c>
      <c r="M10" s="12">
        <f t="shared" si="3"/>
        <v>6.4549722436796613E-3</v>
      </c>
      <c r="N10" s="12" t="str">
        <f t="shared" si="4"/>
        <v>True</v>
      </c>
      <c r="O10">
        <f>_xlfn.NORM.S.INV(0.05)</f>
        <v>-1.6448536269514726</v>
      </c>
    </row>
    <row r="11" spans="1:15" x14ac:dyDescent="0.25">
      <c r="A11" s="12">
        <v>8</v>
      </c>
      <c r="B11" s="12">
        <v>0.1</v>
      </c>
      <c r="C11" s="12">
        <f>(B11-$E$4)/($E$6/50^0.5)</f>
        <v>-1.1226827987756232</v>
      </c>
      <c r="D11" s="9" t="str">
        <f t="shared" si="0"/>
        <v>True</v>
      </c>
      <c r="F11" s="12">
        <v>8</v>
      </c>
      <c r="G11" s="12">
        <v>0.11</v>
      </c>
      <c r="H11" s="12">
        <f t="shared" si="1"/>
        <v>-1.3134718624063986</v>
      </c>
      <c r="I11" s="12" t="str">
        <f t="shared" si="2"/>
        <v>True</v>
      </c>
      <c r="K11" s="12">
        <v>8</v>
      </c>
      <c r="L11" s="12">
        <v>0.13800000000000001</v>
      </c>
      <c r="M11" s="12">
        <f t="shared" si="3"/>
        <v>-1.2199897540553353</v>
      </c>
      <c r="N11" s="12" t="str">
        <f t="shared" si="4"/>
        <v>True</v>
      </c>
    </row>
    <row r="12" spans="1:15" x14ac:dyDescent="0.25">
      <c r="A12" s="12">
        <v>9</v>
      </c>
      <c r="B12" s="12">
        <v>0.08</v>
      </c>
      <c r="C12" s="12">
        <f>(B12-$E$4)/($E$6/50^0.5)</f>
        <v>-1.5105186747162931</v>
      </c>
      <c r="D12" s="9" t="str">
        <f t="shared" si="0"/>
        <v>True</v>
      </c>
      <c r="F12" s="12">
        <v>9</v>
      </c>
      <c r="G12" s="12">
        <v>0.15</v>
      </c>
      <c r="H12" s="12">
        <f t="shared" si="1"/>
        <v>-0.21650635094610959</v>
      </c>
      <c r="I12" s="12" t="str">
        <f t="shared" si="2"/>
        <v>True</v>
      </c>
      <c r="K12" s="12">
        <v>9</v>
      </c>
      <c r="L12" s="12">
        <v>0.126</v>
      </c>
      <c r="M12" s="12">
        <f t="shared" si="3"/>
        <v>-1.9558565898347451</v>
      </c>
      <c r="N12" s="12" t="str">
        <f t="shared" si="4"/>
        <v>False</v>
      </c>
    </row>
    <row r="13" spans="1:15" x14ac:dyDescent="0.25">
      <c r="A13" s="12">
        <v>10</v>
      </c>
      <c r="B13" s="12">
        <v>0.1</v>
      </c>
      <c r="C13" s="12">
        <f>(B13-$E$4)/($E$6/50^0.5)</f>
        <v>-1.1226827987756232</v>
      </c>
      <c r="D13" s="9" t="str">
        <f t="shared" si="0"/>
        <v>True</v>
      </c>
      <c r="F13" s="12">
        <v>10</v>
      </c>
      <c r="G13" s="12">
        <v>0.18</v>
      </c>
      <c r="H13" s="12">
        <f t="shared" si="1"/>
        <v>0.6062177826491072</v>
      </c>
      <c r="I13" s="12" t="str">
        <f t="shared" si="2"/>
        <v>True</v>
      </c>
      <c r="K13" s="12">
        <v>10</v>
      </c>
      <c r="L13" s="12">
        <v>0.14799999999999999</v>
      </c>
      <c r="M13" s="12">
        <f t="shared" si="3"/>
        <v>-0.60676739090582865</v>
      </c>
      <c r="N13" s="12" t="str">
        <f t="shared" si="4"/>
        <v>True</v>
      </c>
    </row>
    <row r="14" spans="1:15" x14ac:dyDescent="0.25">
      <c r="A14" s="12">
        <v>11</v>
      </c>
      <c r="B14" s="12">
        <v>0.12</v>
      </c>
      <c r="C14" s="12">
        <f>(B14-$E$4)/($E$6/50^0.5)</f>
        <v>-0.73484692283495334</v>
      </c>
      <c r="D14" s="9" t="str">
        <f t="shared" si="0"/>
        <v>True</v>
      </c>
      <c r="F14" s="12">
        <v>11</v>
      </c>
      <c r="G14" s="12">
        <v>0.16</v>
      </c>
      <c r="H14" s="12">
        <f t="shared" si="1"/>
        <v>5.7735026918962914E-2</v>
      </c>
      <c r="I14" s="12" t="str">
        <f t="shared" si="2"/>
        <v>True</v>
      </c>
      <c r="K14" s="12">
        <v>11</v>
      </c>
      <c r="L14" s="12">
        <v>0.14799999999999999</v>
      </c>
      <c r="M14" s="12">
        <f t="shared" si="3"/>
        <v>-0.60676739090582865</v>
      </c>
      <c r="N14" s="12" t="str">
        <f t="shared" si="4"/>
        <v>True</v>
      </c>
    </row>
    <row r="15" spans="1:15" x14ac:dyDescent="0.25">
      <c r="A15" s="12">
        <v>12</v>
      </c>
      <c r="B15" s="12">
        <v>0.18</v>
      </c>
      <c r="C15" s="12">
        <f>(B15-$E$4)/($E$6/50^0.5)</f>
        <v>0.42866070498705622</v>
      </c>
      <c r="D15" s="9" t="str">
        <f t="shared" si="0"/>
        <v>True</v>
      </c>
      <c r="F15" s="12">
        <v>12</v>
      </c>
      <c r="G15" s="12">
        <v>0.19</v>
      </c>
      <c r="H15" s="12">
        <f t="shared" si="1"/>
        <v>0.88045916051417972</v>
      </c>
      <c r="I15" s="12" t="str">
        <f t="shared" si="2"/>
        <v>True</v>
      </c>
      <c r="K15" s="12">
        <v>12</v>
      </c>
      <c r="L15" s="12">
        <v>0.17</v>
      </c>
      <c r="M15" s="12">
        <f t="shared" si="3"/>
        <v>0.74232180802308956</v>
      </c>
      <c r="N15" s="12" t="str">
        <f t="shared" si="4"/>
        <v>True</v>
      </c>
    </row>
    <row r="16" spans="1:15" x14ac:dyDescent="0.25">
      <c r="A16" s="12">
        <v>13</v>
      </c>
      <c r="B16" s="12">
        <v>0.06</v>
      </c>
      <c r="C16" s="12">
        <f>(B16-$E$4)/($E$6/50^0.5)</f>
        <v>-1.898354550656963</v>
      </c>
      <c r="D16" s="9" t="str">
        <f t="shared" si="0"/>
        <v>False</v>
      </c>
      <c r="F16" s="12">
        <v>13</v>
      </c>
      <c r="G16" s="12">
        <v>0.09</v>
      </c>
      <c r="H16" s="12">
        <f t="shared" si="1"/>
        <v>-1.8619546181365432</v>
      </c>
      <c r="I16" s="12" t="str">
        <f t="shared" si="2"/>
        <v>False</v>
      </c>
      <c r="K16" s="12">
        <v>13</v>
      </c>
      <c r="L16" s="12">
        <v>0.152</v>
      </c>
      <c r="M16" s="12">
        <f t="shared" si="3"/>
        <v>-0.36147844564602533</v>
      </c>
      <c r="N16" s="12" t="str">
        <f t="shared" si="4"/>
        <v>True</v>
      </c>
    </row>
    <row r="17" spans="1:14" x14ac:dyDescent="0.25">
      <c r="A17" s="12">
        <v>14</v>
      </c>
      <c r="B17" s="12">
        <v>0.14000000000000001</v>
      </c>
      <c r="C17" s="12">
        <f>(B17-$E$4)/($E$6/50^0.5)</f>
        <v>-0.34701104689428314</v>
      </c>
      <c r="D17" s="9" t="str">
        <f t="shared" si="0"/>
        <v>True</v>
      </c>
      <c r="F17" s="12">
        <v>14</v>
      </c>
      <c r="G17" s="12">
        <v>0.12</v>
      </c>
      <c r="H17" s="12">
        <f t="shared" si="1"/>
        <v>-1.0392304845413265</v>
      </c>
      <c r="I17" s="12" t="str">
        <f t="shared" si="2"/>
        <v>True</v>
      </c>
      <c r="K17" s="12">
        <v>14</v>
      </c>
      <c r="L17" s="12">
        <v>0.16800000000000001</v>
      </c>
      <c r="M17" s="12">
        <f t="shared" si="3"/>
        <v>0.61967733539318792</v>
      </c>
      <c r="N17" s="12" t="str">
        <f t="shared" si="4"/>
        <v>True</v>
      </c>
    </row>
    <row r="18" spans="1:14" x14ac:dyDescent="0.25">
      <c r="A18" s="12">
        <v>15</v>
      </c>
      <c r="B18" s="12">
        <v>0.16</v>
      </c>
      <c r="C18" s="12">
        <f>(B18-$E$4)/($E$6/50^0.5)</f>
        <v>4.082482904638654E-2</v>
      </c>
      <c r="D18" s="9" t="str">
        <f t="shared" si="0"/>
        <v>True</v>
      </c>
      <c r="F18" s="12">
        <v>15</v>
      </c>
      <c r="G18" s="12">
        <v>0.19</v>
      </c>
      <c r="H18" s="12">
        <f t="shared" si="1"/>
        <v>0.88045916051417972</v>
      </c>
      <c r="I18" s="12" t="str">
        <f t="shared" si="2"/>
        <v>True</v>
      </c>
      <c r="K18" s="12">
        <v>15</v>
      </c>
      <c r="L18" s="12">
        <v>0.16800000000000001</v>
      </c>
      <c r="M18" s="12">
        <f t="shared" si="3"/>
        <v>0.61967733539318792</v>
      </c>
      <c r="N18" s="12" t="str">
        <f t="shared" si="4"/>
        <v>True</v>
      </c>
    </row>
    <row r="19" spans="1:14" x14ac:dyDescent="0.25">
      <c r="A19" s="12">
        <v>16</v>
      </c>
      <c r="B19" s="12">
        <v>0.12</v>
      </c>
      <c r="C19" s="12">
        <f>(B19-$E$4)/($E$6/50^0.5)</f>
        <v>-0.73484692283495334</v>
      </c>
      <c r="D19" s="9" t="str">
        <f t="shared" si="0"/>
        <v>True</v>
      </c>
      <c r="F19" s="12">
        <v>16</v>
      </c>
      <c r="G19" s="12">
        <v>0.13</v>
      </c>
      <c r="H19" s="12">
        <f t="shared" si="1"/>
        <v>-0.76498910667625386</v>
      </c>
      <c r="I19" s="12" t="str">
        <f t="shared" si="2"/>
        <v>True</v>
      </c>
      <c r="K19" s="12">
        <v>16</v>
      </c>
      <c r="L19" s="12">
        <v>0.16400000000000001</v>
      </c>
      <c r="M19" s="12">
        <f t="shared" si="3"/>
        <v>0.37438839013338465</v>
      </c>
      <c r="N19" s="12" t="str">
        <f t="shared" si="4"/>
        <v>True</v>
      </c>
    </row>
    <row r="20" spans="1:14" x14ac:dyDescent="0.25">
      <c r="A20" s="12">
        <v>17</v>
      </c>
      <c r="B20" s="12">
        <v>0.22</v>
      </c>
      <c r="C20" s="12">
        <f>(B20-$E$4)/($E$6/50^0.5)</f>
        <v>1.2043324568683962</v>
      </c>
      <c r="D20" s="9" t="str">
        <f t="shared" si="0"/>
        <v>True</v>
      </c>
      <c r="F20" s="12">
        <v>17</v>
      </c>
      <c r="G20" s="12">
        <v>0.22</v>
      </c>
      <c r="H20" s="12">
        <f t="shared" si="1"/>
        <v>1.7031832941093965</v>
      </c>
      <c r="I20" s="12" t="str">
        <f t="shared" si="2"/>
        <v>False</v>
      </c>
      <c r="K20" s="12">
        <v>17</v>
      </c>
      <c r="L20" s="12">
        <v>0.17399999999999999</v>
      </c>
      <c r="M20" s="12">
        <f t="shared" si="3"/>
        <v>0.98761075328289127</v>
      </c>
      <c r="N20" s="12" t="str">
        <f t="shared" si="4"/>
        <v>True</v>
      </c>
    </row>
    <row r="21" spans="1:14" x14ac:dyDescent="0.25">
      <c r="A21" s="12">
        <v>18</v>
      </c>
      <c r="B21" s="12">
        <v>0.2</v>
      </c>
      <c r="C21" s="12">
        <f>(B21-$E$4)/($E$6/50^0.5)</f>
        <v>0.81649658092772648</v>
      </c>
      <c r="D21" s="9" t="str">
        <f t="shared" si="0"/>
        <v>True</v>
      </c>
      <c r="F21" s="12">
        <v>18</v>
      </c>
      <c r="G21" s="12">
        <v>0.17</v>
      </c>
      <c r="H21" s="12">
        <f t="shared" si="1"/>
        <v>0.33197640478403545</v>
      </c>
      <c r="I21" s="12" t="str">
        <f t="shared" si="2"/>
        <v>True</v>
      </c>
      <c r="K21" s="12">
        <v>18</v>
      </c>
      <c r="L21" s="12">
        <v>0.14199999999999999</v>
      </c>
      <c r="M21" s="12">
        <f t="shared" si="3"/>
        <v>-0.97470080879553356</v>
      </c>
      <c r="N21" s="12" t="str">
        <f t="shared" si="4"/>
        <v>True</v>
      </c>
    </row>
    <row r="22" spans="1:14" x14ac:dyDescent="0.25">
      <c r="A22" s="12">
        <v>19</v>
      </c>
      <c r="B22" s="12">
        <v>0.14000000000000001</v>
      </c>
      <c r="C22" s="12">
        <f>(B22-$E$4)/($E$6/50^0.5)</f>
        <v>-0.34701104689428314</v>
      </c>
      <c r="D22" s="9" t="str">
        <f t="shared" si="0"/>
        <v>True</v>
      </c>
      <c r="F22" s="12">
        <v>19</v>
      </c>
      <c r="G22" s="12">
        <v>0.14000000000000001</v>
      </c>
      <c r="H22" s="12">
        <f t="shared" si="1"/>
        <v>-0.49074772881118134</v>
      </c>
      <c r="I22" s="12" t="str">
        <f t="shared" si="2"/>
        <v>True</v>
      </c>
      <c r="K22" s="12">
        <v>19</v>
      </c>
      <c r="L22" s="12">
        <v>0.182</v>
      </c>
      <c r="M22" s="12">
        <f t="shared" si="3"/>
        <v>1.4781886438024978</v>
      </c>
      <c r="N22" s="12" t="str">
        <f t="shared" si="4"/>
        <v>True</v>
      </c>
    </row>
    <row r="23" spans="1:14" x14ac:dyDescent="0.25">
      <c r="A23" s="12">
        <v>20</v>
      </c>
      <c r="B23" s="12">
        <v>0.16</v>
      </c>
      <c r="C23" s="12">
        <f>(B23-$E$4)/($E$6/50^0.5)</f>
        <v>4.082482904638654E-2</v>
      </c>
      <c r="D23" s="9" t="str">
        <f t="shared" si="0"/>
        <v>True</v>
      </c>
      <c r="F23" s="12">
        <v>20</v>
      </c>
      <c r="G23" s="12">
        <v>0.19</v>
      </c>
      <c r="H23" s="12">
        <f t="shared" si="1"/>
        <v>0.88045916051417972</v>
      </c>
      <c r="I23" s="12" t="str">
        <f t="shared" si="2"/>
        <v>True</v>
      </c>
      <c r="K23" s="12">
        <v>20</v>
      </c>
      <c r="L23" s="12">
        <v>0.14599999999999999</v>
      </c>
      <c r="M23" s="12">
        <f t="shared" si="3"/>
        <v>-0.72941186353573029</v>
      </c>
      <c r="N23" s="12" t="str">
        <f t="shared" si="4"/>
        <v>True</v>
      </c>
    </row>
    <row r="24" spans="1:14" x14ac:dyDescent="0.25">
      <c r="A24" s="12">
        <v>21</v>
      </c>
      <c r="B24" s="12">
        <v>0.16</v>
      </c>
      <c r="C24" s="12">
        <f>(B24-$E$4)/($E$6/50^0.5)</f>
        <v>4.082482904638654E-2</v>
      </c>
      <c r="D24" s="9" t="str">
        <f t="shared" si="0"/>
        <v>True</v>
      </c>
      <c r="F24" s="12">
        <v>21</v>
      </c>
      <c r="G24" s="12">
        <v>0.16</v>
      </c>
      <c r="H24" s="12">
        <f t="shared" si="1"/>
        <v>5.7735026918962914E-2</v>
      </c>
      <c r="I24" s="12" t="str">
        <f t="shared" si="2"/>
        <v>True</v>
      </c>
      <c r="K24" s="12">
        <v>21</v>
      </c>
      <c r="L24" s="12">
        <v>0.17799999999999999</v>
      </c>
      <c r="M24" s="12">
        <f t="shared" si="3"/>
        <v>1.2328996985426945</v>
      </c>
      <c r="N24" s="12" t="str">
        <f t="shared" si="4"/>
        <v>True</v>
      </c>
    </row>
    <row r="25" spans="1:14" x14ac:dyDescent="0.25">
      <c r="A25" s="12">
        <v>22</v>
      </c>
      <c r="B25" s="12">
        <v>0.08</v>
      </c>
      <c r="C25" s="12">
        <f>(B25-$E$4)/($E$6/50^0.5)</f>
        <v>-1.5105186747162931</v>
      </c>
      <c r="D25" s="9" t="str">
        <f t="shared" si="0"/>
        <v>True</v>
      </c>
      <c r="F25" s="12">
        <v>22</v>
      </c>
      <c r="G25" s="12">
        <v>0.13</v>
      </c>
      <c r="H25" s="12">
        <f t="shared" si="1"/>
        <v>-0.76498910667625386</v>
      </c>
      <c r="I25" s="12" t="str">
        <f t="shared" si="2"/>
        <v>True</v>
      </c>
      <c r="K25" s="12">
        <v>22</v>
      </c>
      <c r="L25" s="12">
        <v>0.15</v>
      </c>
      <c r="M25" s="12">
        <f t="shared" si="3"/>
        <v>-0.48412291827592696</v>
      </c>
      <c r="N25" s="12" t="str">
        <f t="shared" si="4"/>
        <v>True</v>
      </c>
    </row>
    <row r="26" spans="1:14" x14ac:dyDescent="0.25">
      <c r="A26" s="12">
        <v>23</v>
      </c>
      <c r="B26" s="12">
        <v>0.14000000000000001</v>
      </c>
      <c r="C26" s="12">
        <f>(B26-$E$4)/($E$6/50^0.5)</f>
        <v>-0.34701104689428314</v>
      </c>
      <c r="D26" s="9" t="str">
        <f t="shared" si="0"/>
        <v>True</v>
      </c>
      <c r="F26" s="12">
        <v>23</v>
      </c>
      <c r="G26" s="12">
        <v>0.18</v>
      </c>
      <c r="H26" s="12">
        <f t="shared" si="1"/>
        <v>0.6062177826491072</v>
      </c>
      <c r="I26" s="12" t="str">
        <f t="shared" si="2"/>
        <v>True</v>
      </c>
      <c r="K26" s="12">
        <v>23</v>
      </c>
      <c r="L26" s="12">
        <v>0.14799999999999999</v>
      </c>
      <c r="M26" s="12">
        <f t="shared" si="3"/>
        <v>-0.60676739090582865</v>
      </c>
      <c r="N26" s="12" t="str">
        <f t="shared" si="4"/>
        <v>True</v>
      </c>
    </row>
    <row r="27" spans="1:14" x14ac:dyDescent="0.25">
      <c r="A27" s="12">
        <v>24</v>
      </c>
      <c r="B27" s="12">
        <v>0.22</v>
      </c>
      <c r="C27" s="12">
        <f>(B27-$E$4)/($E$6/50^0.5)</f>
        <v>1.2043324568683962</v>
      </c>
      <c r="D27" s="9" t="str">
        <f t="shared" si="0"/>
        <v>True</v>
      </c>
      <c r="F27" s="12">
        <v>24</v>
      </c>
      <c r="G27" s="12">
        <v>0.17</v>
      </c>
      <c r="H27" s="12">
        <f t="shared" si="1"/>
        <v>0.33197640478403545</v>
      </c>
      <c r="I27" s="12" t="str">
        <f t="shared" si="2"/>
        <v>True</v>
      </c>
      <c r="K27" s="12">
        <v>24</v>
      </c>
      <c r="L27" s="12">
        <v>0.154</v>
      </c>
      <c r="M27" s="12">
        <f t="shared" si="3"/>
        <v>-0.23883397301612366</v>
      </c>
      <c r="N27" s="12" t="str">
        <f t="shared" si="4"/>
        <v>True</v>
      </c>
    </row>
    <row r="28" spans="1:14" x14ac:dyDescent="0.25">
      <c r="A28" s="12">
        <v>25</v>
      </c>
      <c r="B28" s="12">
        <v>0.28000000000000003</v>
      </c>
      <c r="C28" s="12">
        <f>(B28-$E$4)/($E$6/50^0.5)</f>
        <v>2.3678400846904064</v>
      </c>
      <c r="D28" s="9" t="str">
        <f t="shared" si="0"/>
        <v>False</v>
      </c>
      <c r="F28" s="12">
        <v>25</v>
      </c>
      <c r="G28" s="12">
        <v>0.23</v>
      </c>
      <c r="H28" s="12">
        <f t="shared" si="1"/>
        <v>1.977424671974469</v>
      </c>
      <c r="I28" s="12" t="str">
        <f t="shared" si="2"/>
        <v>False</v>
      </c>
      <c r="K28" s="12">
        <v>25</v>
      </c>
      <c r="L28" s="12">
        <v>0.16200000000000001</v>
      </c>
      <c r="M28" s="12">
        <f t="shared" si="3"/>
        <v>0.25174391750348296</v>
      </c>
      <c r="N28" s="12" t="str">
        <f t="shared" si="4"/>
        <v>True</v>
      </c>
    </row>
    <row r="29" spans="1:14" x14ac:dyDescent="0.25">
      <c r="A29" s="12">
        <v>26</v>
      </c>
      <c r="B29" s="12">
        <v>0.2</v>
      </c>
      <c r="C29" s="12">
        <f>(B29-$E$4)/($E$6/50^0.5)</f>
        <v>0.81649658092772648</v>
      </c>
      <c r="D29" s="9" t="str">
        <f t="shared" si="0"/>
        <v>True</v>
      </c>
      <c r="F29" s="12">
        <v>26</v>
      </c>
      <c r="G29" s="12">
        <v>0.19</v>
      </c>
      <c r="H29" s="12">
        <f t="shared" si="1"/>
        <v>0.88045916051417972</v>
      </c>
      <c r="I29" s="12" t="str">
        <f t="shared" si="2"/>
        <v>True</v>
      </c>
      <c r="K29" s="12">
        <v>26</v>
      </c>
      <c r="L29" s="12">
        <v>0.17</v>
      </c>
      <c r="M29" s="12">
        <f t="shared" si="3"/>
        <v>0.74232180802308956</v>
      </c>
      <c r="N29" s="12" t="str">
        <f t="shared" si="4"/>
        <v>True</v>
      </c>
    </row>
    <row r="30" spans="1:14" x14ac:dyDescent="0.25">
      <c r="A30" s="12">
        <v>27</v>
      </c>
      <c r="B30" s="12">
        <v>0.16</v>
      </c>
      <c r="C30" s="12">
        <f>(B30-$E$4)/($E$6/50^0.5)</f>
        <v>4.082482904638654E-2</v>
      </c>
      <c r="D30" s="9" t="str">
        <f t="shared" si="0"/>
        <v>True</v>
      </c>
      <c r="F30" s="12">
        <v>27</v>
      </c>
      <c r="G30" s="12">
        <v>0.15</v>
      </c>
      <c r="H30" s="12">
        <f t="shared" si="1"/>
        <v>-0.21650635094610959</v>
      </c>
      <c r="I30" s="12" t="str">
        <f t="shared" si="2"/>
        <v>True</v>
      </c>
      <c r="K30" s="12">
        <v>27</v>
      </c>
      <c r="L30" s="12">
        <v>0.182</v>
      </c>
      <c r="M30" s="12">
        <f t="shared" si="3"/>
        <v>1.4781886438024978</v>
      </c>
      <c r="N30" s="12" t="str">
        <f t="shared" si="4"/>
        <v>True</v>
      </c>
    </row>
    <row r="31" spans="1:14" x14ac:dyDescent="0.25">
      <c r="A31" s="12">
        <v>28</v>
      </c>
      <c r="B31" s="12">
        <v>0.16</v>
      </c>
      <c r="C31" s="12">
        <f>(B31-$E$4)/($E$6/50^0.5)</f>
        <v>4.082482904638654E-2</v>
      </c>
      <c r="D31" s="9" t="str">
        <f t="shared" si="0"/>
        <v>True</v>
      </c>
      <c r="F31" s="12">
        <v>28</v>
      </c>
      <c r="G31" s="12">
        <v>0.16</v>
      </c>
      <c r="H31" s="12">
        <f t="shared" si="1"/>
        <v>5.7735026918962914E-2</v>
      </c>
      <c r="I31" s="12" t="str">
        <f t="shared" si="2"/>
        <v>True</v>
      </c>
      <c r="K31" s="12">
        <v>28</v>
      </c>
      <c r="L31" s="12">
        <v>0.17199999999999999</v>
      </c>
      <c r="M31" s="12">
        <f t="shared" si="3"/>
        <v>0.86496628065298953</v>
      </c>
      <c r="N31" s="12" t="str">
        <f t="shared" si="4"/>
        <v>True</v>
      </c>
    </row>
    <row r="32" spans="1:14" x14ac:dyDescent="0.25">
      <c r="A32" s="12">
        <v>29</v>
      </c>
      <c r="B32" s="12">
        <v>0.26</v>
      </c>
      <c r="C32" s="12">
        <f>(B32-$E$4)/($E$6/50^0.5)</f>
        <v>1.980004208749736</v>
      </c>
      <c r="D32" s="9" t="str">
        <f t="shared" si="0"/>
        <v>False</v>
      </c>
      <c r="F32" s="12">
        <v>29</v>
      </c>
      <c r="G32" s="12">
        <v>0.23</v>
      </c>
      <c r="H32" s="12">
        <f t="shared" si="1"/>
        <v>1.977424671974469</v>
      </c>
      <c r="I32" s="12" t="str">
        <f t="shared" si="2"/>
        <v>False</v>
      </c>
      <c r="K32" s="12">
        <v>29</v>
      </c>
      <c r="L32" s="12">
        <v>0.17799999999999999</v>
      </c>
      <c r="M32" s="12">
        <f t="shared" si="3"/>
        <v>1.2328996985426945</v>
      </c>
      <c r="N32" s="12" t="str">
        <f t="shared" si="4"/>
        <v>True</v>
      </c>
    </row>
    <row r="33" spans="1:14" x14ac:dyDescent="0.25">
      <c r="A33" s="12">
        <v>30</v>
      </c>
      <c r="B33" s="12">
        <v>0.16</v>
      </c>
      <c r="C33" s="12">
        <f>(B33-$E$4)/($E$6/50^0.5)</f>
        <v>4.082482904638654E-2</v>
      </c>
      <c r="D33" s="9" t="str">
        <f t="shared" si="0"/>
        <v>True</v>
      </c>
      <c r="F33" s="12">
        <v>30</v>
      </c>
      <c r="G33" s="12">
        <v>0.14000000000000001</v>
      </c>
      <c r="H33" s="12">
        <f t="shared" si="1"/>
        <v>-0.49074772881118134</v>
      </c>
      <c r="I33" s="12" t="str">
        <f t="shared" si="2"/>
        <v>True</v>
      </c>
      <c r="K33" s="12">
        <v>30</v>
      </c>
      <c r="L33" s="12">
        <v>0.152</v>
      </c>
      <c r="M33" s="12">
        <f t="shared" si="3"/>
        <v>-0.36147844564602533</v>
      </c>
      <c r="N33" s="12" t="str">
        <f t="shared" si="4"/>
        <v>True</v>
      </c>
    </row>
    <row r="34" spans="1:14" x14ac:dyDescent="0.25">
      <c r="A34" s="12">
        <v>31</v>
      </c>
      <c r="B34" s="12">
        <v>0.08</v>
      </c>
      <c r="C34" s="12">
        <f>(B34-$E$4)/($E$6/50^0.5)</f>
        <v>-1.5105186747162931</v>
      </c>
      <c r="D34" s="9" t="str">
        <f t="shared" si="0"/>
        <v>True</v>
      </c>
      <c r="F34" s="12">
        <v>31</v>
      </c>
      <c r="G34" s="12">
        <v>7.0000000000000007E-2</v>
      </c>
      <c r="H34" s="12">
        <f t="shared" si="1"/>
        <v>-2.4104373738666873</v>
      </c>
      <c r="I34" s="12" t="str">
        <f t="shared" si="2"/>
        <v>False</v>
      </c>
      <c r="K34" s="12">
        <v>31</v>
      </c>
      <c r="L34" s="12">
        <v>0.17199999999999999</v>
      </c>
      <c r="M34" s="12">
        <f t="shared" si="3"/>
        <v>0.86496628065298953</v>
      </c>
      <c r="N34" s="12" t="str">
        <f t="shared" si="4"/>
        <v>True</v>
      </c>
    </row>
    <row r="35" spans="1:14" x14ac:dyDescent="0.25">
      <c r="A35" s="12">
        <v>32</v>
      </c>
      <c r="B35" s="12">
        <v>0.14000000000000001</v>
      </c>
      <c r="C35" s="12">
        <f>(B35-$E$4)/($E$6/50^0.5)</f>
        <v>-0.34701104689428314</v>
      </c>
      <c r="D35" s="9" t="str">
        <f t="shared" si="0"/>
        <v>True</v>
      </c>
      <c r="F35" s="12">
        <v>32</v>
      </c>
      <c r="G35" s="12">
        <v>0.12</v>
      </c>
      <c r="H35" s="12">
        <f t="shared" si="1"/>
        <v>-1.0392304845413265</v>
      </c>
      <c r="I35" s="12" t="str">
        <f t="shared" si="2"/>
        <v>True</v>
      </c>
      <c r="K35" s="12">
        <v>32</v>
      </c>
      <c r="L35" s="12">
        <v>0.14000000000000001</v>
      </c>
      <c r="M35" s="12">
        <f t="shared" si="3"/>
        <v>-1.0973452814254336</v>
      </c>
      <c r="N35" s="12" t="str">
        <f t="shared" si="4"/>
        <v>True</v>
      </c>
    </row>
    <row r="36" spans="1:14" x14ac:dyDescent="0.25">
      <c r="A36" s="12">
        <v>33</v>
      </c>
      <c r="B36" s="12">
        <v>0.18</v>
      </c>
      <c r="C36" s="12">
        <f>(B36-$E$4)/($E$6/50^0.5)</f>
        <v>0.42866070498705622</v>
      </c>
      <c r="D36" s="9" t="str">
        <f t="shared" si="0"/>
        <v>True</v>
      </c>
      <c r="F36" s="12">
        <v>33</v>
      </c>
      <c r="G36" s="12">
        <v>0.18</v>
      </c>
      <c r="H36" s="12">
        <f t="shared" si="1"/>
        <v>0.6062177826491072</v>
      </c>
      <c r="I36" s="12" t="str">
        <f t="shared" si="2"/>
        <v>True</v>
      </c>
      <c r="K36" s="12">
        <v>33</v>
      </c>
      <c r="L36" s="12">
        <v>0.152</v>
      </c>
      <c r="M36" s="12">
        <f t="shared" si="3"/>
        <v>-0.36147844564602533</v>
      </c>
      <c r="N36" s="12" t="str">
        <f t="shared" si="4"/>
        <v>True</v>
      </c>
    </row>
    <row r="37" spans="1:14" x14ac:dyDescent="0.25">
      <c r="A37" s="12">
        <v>34</v>
      </c>
      <c r="B37" s="12">
        <v>0.18</v>
      </c>
      <c r="C37" s="12">
        <f>(B37-$E$4)/($E$6/50^0.5)</f>
        <v>0.42866070498705622</v>
      </c>
      <c r="D37" s="9" t="str">
        <f t="shared" si="0"/>
        <v>True</v>
      </c>
      <c r="F37" s="12">
        <v>34</v>
      </c>
      <c r="G37" s="12">
        <v>0.17</v>
      </c>
      <c r="H37" s="12">
        <f t="shared" si="1"/>
        <v>0.33197640478403545</v>
      </c>
      <c r="I37" s="12" t="str">
        <f t="shared" si="2"/>
        <v>True</v>
      </c>
      <c r="K37" s="12">
        <v>34</v>
      </c>
      <c r="L37" s="12">
        <v>0.14199999999999999</v>
      </c>
      <c r="M37" s="12">
        <f t="shared" si="3"/>
        <v>-0.97470080879553356</v>
      </c>
      <c r="N37" s="12" t="str">
        <f t="shared" si="4"/>
        <v>True</v>
      </c>
    </row>
    <row r="38" spans="1:14" x14ac:dyDescent="0.25">
      <c r="A38" s="12">
        <v>35</v>
      </c>
      <c r="B38" s="12">
        <v>0.16</v>
      </c>
      <c r="C38" s="12">
        <f>(B38-$E$4)/($E$6/50^0.5)</f>
        <v>4.082482904638654E-2</v>
      </c>
      <c r="D38" s="9" t="str">
        <f t="shared" si="0"/>
        <v>True</v>
      </c>
      <c r="F38" s="12">
        <v>35</v>
      </c>
      <c r="G38" s="12">
        <v>0.17</v>
      </c>
      <c r="H38" s="12">
        <f t="shared" si="1"/>
        <v>0.33197640478403545</v>
      </c>
      <c r="I38" s="12" t="str">
        <f t="shared" si="2"/>
        <v>True</v>
      </c>
      <c r="K38" s="12">
        <v>35</v>
      </c>
      <c r="L38" s="12">
        <v>0.16</v>
      </c>
      <c r="M38" s="12">
        <f t="shared" si="3"/>
        <v>0.12909944487358133</v>
      </c>
      <c r="N38" s="12" t="str">
        <f t="shared" si="4"/>
        <v>True</v>
      </c>
    </row>
    <row r="39" spans="1:14" x14ac:dyDescent="0.25">
      <c r="A39" s="12">
        <v>36</v>
      </c>
      <c r="B39" s="12">
        <v>0.16</v>
      </c>
      <c r="C39" s="12">
        <f>(B39-$E$4)/($E$6/50^0.5)</f>
        <v>4.082482904638654E-2</v>
      </c>
      <c r="D39" s="9" t="str">
        <f t="shared" si="0"/>
        <v>True</v>
      </c>
      <c r="F39" s="12">
        <v>36</v>
      </c>
      <c r="G39" s="12">
        <v>0.17</v>
      </c>
      <c r="H39" s="12">
        <f t="shared" si="1"/>
        <v>0.33197640478403545</v>
      </c>
      <c r="I39" s="12" t="str">
        <f t="shared" si="2"/>
        <v>True</v>
      </c>
      <c r="K39" s="12">
        <v>36</v>
      </c>
      <c r="L39" s="12">
        <v>0.152</v>
      </c>
      <c r="M39" s="12">
        <f t="shared" si="3"/>
        <v>-0.36147844564602533</v>
      </c>
      <c r="N39" s="12" t="str">
        <f t="shared" si="4"/>
        <v>True</v>
      </c>
    </row>
    <row r="40" spans="1:14" x14ac:dyDescent="0.25">
      <c r="A40" s="12">
        <v>37</v>
      </c>
      <c r="B40" s="12">
        <v>0.12</v>
      </c>
      <c r="C40" s="12">
        <f>(B40-$E$4)/($E$6/50^0.5)</f>
        <v>-0.73484692283495334</v>
      </c>
      <c r="D40" s="9" t="str">
        <f t="shared" si="0"/>
        <v>True</v>
      </c>
      <c r="F40" s="12">
        <v>37</v>
      </c>
      <c r="G40" s="12">
        <v>0.11</v>
      </c>
      <c r="H40" s="12">
        <f t="shared" si="1"/>
        <v>-1.3134718624063986</v>
      </c>
      <c r="I40" s="12" t="str">
        <f t="shared" si="2"/>
        <v>True</v>
      </c>
      <c r="K40" s="12">
        <v>37</v>
      </c>
      <c r="L40" s="12">
        <v>0.128</v>
      </c>
      <c r="M40" s="12">
        <f t="shared" si="3"/>
        <v>-1.8332121172048434</v>
      </c>
      <c r="N40" s="12" t="str">
        <f t="shared" si="4"/>
        <v>False</v>
      </c>
    </row>
    <row r="41" spans="1:14" x14ac:dyDescent="0.25">
      <c r="A41" s="13">
        <v>38</v>
      </c>
      <c r="B41" s="13">
        <v>0.2</v>
      </c>
      <c r="C41" s="13">
        <f>(B41-$E$4)/($E$6/50^0.5)</f>
        <v>0.81649658092772648</v>
      </c>
      <c r="D41" s="10" t="str">
        <f t="shared" si="0"/>
        <v>True</v>
      </c>
      <c r="F41" s="13">
        <v>38</v>
      </c>
      <c r="G41" s="13">
        <v>0.17</v>
      </c>
      <c r="H41" s="13">
        <f t="shared" si="1"/>
        <v>0.33197640478403545</v>
      </c>
      <c r="I41" s="13" t="str">
        <f t="shared" si="2"/>
        <v>True</v>
      </c>
      <c r="K41" s="13">
        <v>38</v>
      </c>
      <c r="L41" s="13">
        <v>0.16600000000000001</v>
      </c>
      <c r="M41" s="13">
        <f t="shared" si="3"/>
        <v>0.49703286276328629</v>
      </c>
      <c r="N41" s="13" t="str">
        <f t="shared" si="4"/>
        <v>True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第1題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2024-03-27T02:27:10Z</dcterms:created>
  <dcterms:modified xsi:type="dcterms:W3CDTF">2024-03-27T11:45:19Z</dcterms:modified>
</cp:coreProperties>
</file>