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2\"/>
    </mc:Choice>
  </mc:AlternateContent>
  <xr:revisionPtr revIDLastSave="0" documentId="13_ncr:1_{EF339749-170B-4D24-AEFE-650E8C3C8D83}" xr6:coauthVersionLast="47" xr6:coauthVersionMax="47" xr10:uidLastSave="{00000000-0000-0000-0000-000000000000}"/>
  <bookViews>
    <workbookView xWindow="-120" yWindow="-120" windowWidth="29040" windowHeight="15720" activeTab="2" xr2:uid="{CB8A175E-6191-4478-A7B3-8E35534C3B7C}"/>
  </bookViews>
  <sheets>
    <sheet name="1-1" sheetId="1" r:id="rId1"/>
    <sheet name="1-2" sheetId="2" r:id="rId2"/>
    <sheet name="2-1" sheetId="3" r:id="rId3"/>
    <sheet name="2-1 check" sheetId="4" r:id="rId4"/>
    <sheet name="2-2" sheetId="5" r:id="rId5"/>
  </sheets>
  <definedNames>
    <definedName name="solver_adj" localSheetId="0" hidden="1">'1-1'!$Q$36:$S$36</definedName>
    <definedName name="solver_adj" localSheetId="1" hidden="1">'1-2'!$C$28:$E$28</definedName>
    <definedName name="solver_adj" localSheetId="2" hidden="1">'2-1'!$B$58:$E$58</definedName>
    <definedName name="solver_adj" localSheetId="4" hidden="1">'2-2'!$B$61:$D$61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0" hidden="1">'1-1'!$Q$36</definedName>
    <definedName name="solver_lhs1" localSheetId="1" hidden="1">'1-2'!$C$28</definedName>
    <definedName name="solver_lhs1" localSheetId="2" hidden="1">'2-1'!$B$58</definedName>
    <definedName name="solver_lhs1" localSheetId="4" hidden="1">'2-2'!$B$61</definedName>
    <definedName name="solver_lhs2" localSheetId="0" hidden="1">'1-1'!$Q$36</definedName>
    <definedName name="solver_lhs2" localSheetId="1" hidden="1">'1-2'!$C$28</definedName>
    <definedName name="solver_lhs2" localSheetId="2" hidden="1">'2-1'!$B$58</definedName>
    <definedName name="solver_lhs2" localSheetId="4" hidden="1">'2-2'!$B$61</definedName>
    <definedName name="solver_lhs3" localSheetId="0" hidden="1">'1-1'!$R$36</definedName>
    <definedName name="solver_lhs3" localSheetId="1" hidden="1">'1-2'!$D$28</definedName>
    <definedName name="solver_lhs3" localSheetId="2" hidden="1">'2-1'!$C$58</definedName>
    <definedName name="solver_lhs3" localSheetId="4" hidden="1">'2-2'!$C$61</definedName>
    <definedName name="solver_lhs4" localSheetId="0" hidden="1">'1-1'!$R$36</definedName>
    <definedName name="solver_lhs4" localSheetId="1" hidden="1">'1-2'!$D$28</definedName>
    <definedName name="solver_lhs4" localSheetId="2" hidden="1">'2-1'!$C$58</definedName>
    <definedName name="solver_lhs4" localSheetId="4" hidden="1">'2-2'!$C$61</definedName>
    <definedName name="solver_lhs5" localSheetId="0" hidden="1">'1-1'!$S$36</definedName>
    <definedName name="solver_lhs5" localSheetId="1" hidden="1">'1-2'!$E$28</definedName>
    <definedName name="solver_lhs5" localSheetId="2" hidden="1">'2-1'!$D$58</definedName>
    <definedName name="solver_lhs5" localSheetId="4" hidden="1">'2-2'!$D$61</definedName>
    <definedName name="solver_lhs6" localSheetId="0" hidden="1">'1-1'!$S$36</definedName>
    <definedName name="solver_lhs6" localSheetId="1" hidden="1">'1-2'!$E$28</definedName>
    <definedName name="solver_lhs6" localSheetId="2" hidden="1">'2-1'!$D$58</definedName>
    <definedName name="solver_lhs6" localSheetId="4" hidden="1">'2-2'!$D$61</definedName>
    <definedName name="solver_lhs7" localSheetId="2" hidden="1">'2-1'!$D$58</definedName>
    <definedName name="solver_lhs8" localSheetId="2" hidden="1">'2-1'!$E$58</definedName>
    <definedName name="solver_lhs9" localSheetId="2" hidden="1">'2-1'!$E$58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1" hidden="1">6</definedName>
    <definedName name="solver_num" localSheetId="2" hidden="1">9</definedName>
    <definedName name="solver_num" localSheetId="4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0" hidden="1">'1-1'!$T$36</definedName>
    <definedName name="solver_opt" localSheetId="1" hidden="1">'1-2'!$F$28</definedName>
    <definedName name="solver_opt" localSheetId="2" hidden="1">'2-1'!$F$58</definedName>
    <definedName name="solver_opt" localSheetId="4" hidden="1">'2-2'!$E$61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4" hidden="1">1</definedName>
    <definedName name="solver_rel6" localSheetId="0" hidden="1">3</definedName>
    <definedName name="solver_rel6" localSheetId="1" hidden="1">3</definedName>
    <definedName name="solver_rel6" localSheetId="2" hidden="1">2</definedName>
    <definedName name="solver_rel6" localSheetId="4" hidden="1">3</definedName>
    <definedName name="solver_rel7" localSheetId="2" hidden="1">3</definedName>
    <definedName name="solver_rel8" localSheetId="2" hidden="1">1</definedName>
    <definedName name="solver_rel9" localSheetId="2" hidden="1">3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4" hidden="1">1</definedName>
    <definedName name="solver_rhs2" localSheetId="0" hidden="1">-1</definedName>
    <definedName name="solver_rhs2" localSheetId="1" hidden="1">-1</definedName>
    <definedName name="solver_rhs2" localSheetId="2" hidden="1">-1</definedName>
    <definedName name="solver_rhs2" localSheetId="4" hidden="1">-1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4" hidden="1">1</definedName>
    <definedName name="solver_rhs4" localSheetId="0" hidden="1">-1</definedName>
    <definedName name="solver_rhs4" localSheetId="1" hidden="1">-1</definedName>
    <definedName name="solver_rhs4" localSheetId="2" hidden="1">-1</definedName>
    <definedName name="solver_rhs4" localSheetId="4" hidden="1">-1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4" hidden="1">1</definedName>
    <definedName name="solver_rhs6" localSheetId="0" hidden="1">-1</definedName>
    <definedName name="solver_rhs6" localSheetId="1" hidden="1">-1</definedName>
    <definedName name="solver_rhs6" localSheetId="2" hidden="1">-('2-1'!$A$55+'2-1'!$B$55*'2-1'!$B$58+'2-1'!$C$55*'2-1'!$C$58)/'2-1'!$D$55</definedName>
    <definedName name="solver_rhs6" localSheetId="4" hidden="1">-1</definedName>
    <definedName name="solver_rhs7" localSheetId="2" hidden="1">-1</definedName>
    <definedName name="solver_rhs8" localSheetId="2" hidden="1">1</definedName>
    <definedName name="solver_rhs9" localSheetId="2" hidden="1">-1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1" i="3" l="1"/>
  <c r="D62" i="3"/>
  <c r="D63" i="3"/>
  <c r="D60" i="3"/>
  <c r="E61" i="5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2" i="3"/>
  <c r="A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K17" i="1"/>
  <c r="K16" i="1"/>
  <c r="K15" i="1"/>
  <c r="K14" i="1"/>
  <c r="K13" i="1"/>
  <c r="K12" i="1"/>
  <c r="K11" i="1"/>
  <c r="B55" i="5"/>
  <c r="B58" i="5" s="1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7" i="5"/>
  <c r="F22" i="5"/>
  <c r="G22" i="5"/>
  <c r="H22" i="5"/>
  <c r="I22" i="5"/>
  <c r="J22" i="5"/>
  <c r="K22" i="5"/>
  <c r="L22" i="5"/>
  <c r="M22" i="5"/>
  <c r="N22" i="5"/>
  <c r="O22" i="5"/>
  <c r="P22" i="5"/>
  <c r="F23" i="5"/>
  <c r="G23" i="5"/>
  <c r="H23" i="5"/>
  <c r="I23" i="5"/>
  <c r="J23" i="5"/>
  <c r="K23" i="5"/>
  <c r="L23" i="5"/>
  <c r="M23" i="5"/>
  <c r="N23" i="5"/>
  <c r="O23" i="5"/>
  <c r="P23" i="5"/>
  <c r="F24" i="5"/>
  <c r="G24" i="5"/>
  <c r="H24" i="5"/>
  <c r="I24" i="5"/>
  <c r="J24" i="5"/>
  <c r="K24" i="5"/>
  <c r="L24" i="5"/>
  <c r="M24" i="5"/>
  <c r="N24" i="5"/>
  <c r="O24" i="5"/>
  <c r="P24" i="5"/>
  <c r="F25" i="5"/>
  <c r="G25" i="5"/>
  <c r="H25" i="5"/>
  <c r="I25" i="5"/>
  <c r="J25" i="5"/>
  <c r="K25" i="5"/>
  <c r="L25" i="5"/>
  <c r="M25" i="5"/>
  <c r="N25" i="5"/>
  <c r="O25" i="5"/>
  <c r="P25" i="5"/>
  <c r="F26" i="5"/>
  <c r="G26" i="5"/>
  <c r="H26" i="5"/>
  <c r="I26" i="5"/>
  <c r="J26" i="5"/>
  <c r="K26" i="5"/>
  <c r="L26" i="5"/>
  <c r="M26" i="5"/>
  <c r="N26" i="5"/>
  <c r="O26" i="5"/>
  <c r="P26" i="5"/>
  <c r="F27" i="5"/>
  <c r="G27" i="5"/>
  <c r="H27" i="5"/>
  <c r="I27" i="5"/>
  <c r="J27" i="5"/>
  <c r="K27" i="5"/>
  <c r="L27" i="5"/>
  <c r="M27" i="5"/>
  <c r="N27" i="5"/>
  <c r="O27" i="5"/>
  <c r="P27" i="5"/>
  <c r="F28" i="5"/>
  <c r="G28" i="5"/>
  <c r="H28" i="5"/>
  <c r="I28" i="5"/>
  <c r="J28" i="5"/>
  <c r="K28" i="5"/>
  <c r="L28" i="5"/>
  <c r="M28" i="5"/>
  <c r="N28" i="5"/>
  <c r="O28" i="5"/>
  <c r="P28" i="5"/>
  <c r="F29" i="5"/>
  <c r="G29" i="5"/>
  <c r="H29" i="5"/>
  <c r="I29" i="5"/>
  <c r="J29" i="5"/>
  <c r="K29" i="5"/>
  <c r="L29" i="5"/>
  <c r="M29" i="5"/>
  <c r="N29" i="5"/>
  <c r="O29" i="5"/>
  <c r="P29" i="5"/>
  <c r="F30" i="5"/>
  <c r="G30" i="5"/>
  <c r="H30" i="5"/>
  <c r="I30" i="5"/>
  <c r="J30" i="5"/>
  <c r="K30" i="5"/>
  <c r="L30" i="5"/>
  <c r="M30" i="5"/>
  <c r="N30" i="5"/>
  <c r="O30" i="5"/>
  <c r="P30" i="5"/>
  <c r="F31" i="5"/>
  <c r="G31" i="5"/>
  <c r="H31" i="5"/>
  <c r="I31" i="5"/>
  <c r="J31" i="5"/>
  <c r="K31" i="5"/>
  <c r="L31" i="5"/>
  <c r="M31" i="5"/>
  <c r="N31" i="5"/>
  <c r="O31" i="5"/>
  <c r="P31" i="5"/>
  <c r="F32" i="5"/>
  <c r="G32" i="5"/>
  <c r="H32" i="5"/>
  <c r="I32" i="5"/>
  <c r="J32" i="5"/>
  <c r="K32" i="5"/>
  <c r="L32" i="5"/>
  <c r="M32" i="5"/>
  <c r="N32" i="5"/>
  <c r="O32" i="5"/>
  <c r="P32" i="5"/>
  <c r="F33" i="5"/>
  <c r="G33" i="5"/>
  <c r="H33" i="5"/>
  <c r="I33" i="5"/>
  <c r="J33" i="5"/>
  <c r="K33" i="5"/>
  <c r="L33" i="5"/>
  <c r="M33" i="5"/>
  <c r="N33" i="5"/>
  <c r="O33" i="5"/>
  <c r="P33" i="5"/>
  <c r="F34" i="5"/>
  <c r="G34" i="5"/>
  <c r="H34" i="5"/>
  <c r="I34" i="5"/>
  <c r="J34" i="5"/>
  <c r="K34" i="5"/>
  <c r="L34" i="5"/>
  <c r="M34" i="5"/>
  <c r="N34" i="5"/>
  <c r="O34" i="5"/>
  <c r="P34" i="5"/>
  <c r="F35" i="5"/>
  <c r="G35" i="5"/>
  <c r="H35" i="5"/>
  <c r="I35" i="5"/>
  <c r="J35" i="5"/>
  <c r="K35" i="5"/>
  <c r="L35" i="5"/>
  <c r="M35" i="5"/>
  <c r="N35" i="5"/>
  <c r="O35" i="5"/>
  <c r="P35" i="5"/>
  <c r="F36" i="5"/>
  <c r="G36" i="5"/>
  <c r="H36" i="5"/>
  <c r="I36" i="5"/>
  <c r="J36" i="5"/>
  <c r="K36" i="5"/>
  <c r="L36" i="5"/>
  <c r="M36" i="5"/>
  <c r="N36" i="5"/>
  <c r="O36" i="5"/>
  <c r="P36" i="5"/>
  <c r="P21" i="5"/>
  <c r="O21" i="5"/>
  <c r="M21" i="5"/>
  <c r="N21" i="5"/>
  <c r="L21" i="5"/>
  <c r="K21" i="5"/>
  <c r="J21" i="5"/>
  <c r="I21" i="5"/>
  <c r="H21" i="5"/>
  <c r="G21" i="5"/>
  <c r="F21" i="5"/>
  <c r="C47" i="3" l="1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C49" i="3" s="1"/>
  <c r="D48" i="3"/>
  <c r="D49" i="3" s="1"/>
  <c r="E48" i="3"/>
  <c r="E49" i="3" s="1"/>
  <c r="F48" i="3"/>
  <c r="F49" i="3" s="1"/>
  <c r="G48" i="3"/>
  <c r="G49" i="3" s="1"/>
  <c r="H48" i="3"/>
  <c r="H49" i="3" s="1"/>
  <c r="I48" i="3"/>
  <c r="I49" i="3" s="1"/>
  <c r="J48" i="3"/>
  <c r="K48" i="3"/>
  <c r="K49" i="3" s="1"/>
  <c r="L48" i="3"/>
  <c r="L49" i="3" s="1"/>
  <c r="M48" i="3"/>
  <c r="M49" i="3" s="1"/>
  <c r="N48" i="3"/>
  <c r="N49" i="3" s="1"/>
  <c r="O48" i="3"/>
  <c r="O49" i="3" s="1"/>
  <c r="P48" i="3"/>
  <c r="P49" i="3" s="1"/>
  <c r="J49" i="3"/>
  <c r="B48" i="3"/>
  <c r="B49" i="3" s="1"/>
  <c r="B47" i="3"/>
  <c r="H40" i="3"/>
  <c r="F40" i="3"/>
  <c r="D40" i="3" l="1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Q26" i="3" s="1"/>
  <c r="I7" i="3"/>
  <c r="H7" i="3"/>
  <c r="I6" i="3"/>
  <c r="H6" i="3"/>
  <c r="I5" i="3"/>
  <c r="H5" i="3"/>
  <c r="I4" i="3"/>
  <c r="H4" i="3"/>
  <c r="I3" i="3"/>
  <c r="H3" i="3"/>
  <c r="I2" i="3"/>
  <c r="H2" i="3"/>
  <c r="Q32" i="3" l="1"/>
  <c r="Q25" i="3"/>
  <c r="Q29" i="3"/>
  <c r="Q33" i="3"/>
  <c r="Q23" i="3"/>
  <c r="Q35" i="3"/>
  <c r="Q20" i="3"/>
  <c r="Q27" i="3"/>
  <c r="Q34" i="3"/>
  <c r="Q31" i="3"/>
  <c r="Q24" i="3"/>
  <c r="Q28" i="3"/>
  <c r="Q21" i="3"/>
  <c r="Q22" i="3"/>
  <c r="Q30" i="3"/>
  <c r="A52" i="3" l="1"/>
  <c r="B37" i="3"/>
  <c r="B52" i="3" s="1"/>
  <c r="M37" i="3"/>
  <c r="M52" i="3" s="1"/>
  <c r="O37" i="3"/>
  <c r="O52" i="3" s="1"/>
  <c r="N37" i="3"/>
  <c r="N52" i="3" s="1"/>
  <c r="G37" i="3"/>
  <c r="G52" i="3" s="1"/>
  <c r="C37" i="3"/>
  <c r="C52" i="3" s="1"/>
  <c r="L37" i="3"/>
  <c r="L52" i="3" s="1"/>
  <c r="P37" i="3"/>
  <c r="P52" i="3" s="1"/>
  <c r="E37" i="3"/>
  <c r="E52" i="3" s="1"/>
  <c r="H37" i="3"/>
  <c r="H52" i="3" s="1"/>
  <c r="J37" i="3"/>
  <c r="J52" i="3" s="1"/>
  <c r="I37" i="3"/>
  <c r="I52" i="3" s="1"/>
  <c r="F37" i="3"/>
  <c r="F52" i="3" s="1"/>
  <c r="D37" i="3"/>
  <c r="D52" i="3" s="1"/>
  <c r="K37" i="3"/>
  <c r="K52" i="3" s="1"/>
  <c r="F28" i="2"/>
  <c r="F58" i="3" l="1"/>
  <c r="T2" i="3"/>
  <c r="B44" i="3"/>
  <c r="I44" i="3"/>
  <c r="J44" i="3"/>
  <c r="F44" i="3"/>
  <c r="E44" i="3"/>
  <c r="C44" i="3"/>
  <c r="G44" i="3"/>
  <c r="H44" i="3"/>
  <c r="K44" i="3"/>
  <c r="D44" i="3"/>
  <c r="N44" i="3"/>
  <c r="O44" i="3"/>
  <c r="P44" i="3"/>
  <c r="L44" i="3"/>
  <c r="M44" i="3"/>
  <c r="T8" i="3"/>
  <c r="T3" i="3"/>
  <c r="T5" i="3"/>
  <c r="T11" i="3"/>
  <c r="T6" i="3"/>
  <c r="T7" i="3"/>
  <c r="T4" i="3"/>
  <c r="T9" i="3"/>
  <c r="T10" i="3"/>
  <c r="Q37" i="3" a="1"/>
  <c r="Q37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R37" i="3" l="1"/>
  <c r="K45" i="3" s="1"/>
  <c r="U11" i="3"/>
  <c r="U5" i="3"/>
  <c r="U7" i="3"/>
  <c r="U3" i="3"/>
  <c r="U4" i="3"/>
  <c r="U2" i="3"/>
  <c r="U10" i="3"/>
  <c r="U6" i="3"/>
  <c r="U8" i="3"/>
  <c r="U9" i="3"/>
  <c r="D38" i="3"/>
  <c r="D39" i="3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V4" i="3" l="1"/>
  <c r="O38" i="3"/>
  <c r="O39" i="3" s="1"/>
  <c r="D45" i="3"/>
  <c r="V3" i="3"/>
  <c r="H45" i="3"/>
  <c r="I38" i="3"/>
  <c r="I39" i="3" s="1"/>
  <c r="J38" i="3"/>
  <c r="J39" i="3" s="1"/>
  <c r="L43" i="3"/>
  <c r="H38" i="3"/>
  <c r="H39" i="3" s="1"/>
  <c r="V5" i="3"/>
  <c r="J43" i="3"/>
  <c r="N43" i="3"/>
  <c r="B45" i="3"/>
  <c r="C38" i="3"/>
  <c r="C39" i="3" s="1"/>
  <c r="P43" i="3"/>
  <c r="K43" i="3"/>
  <c r="V7" i="3"/>
  <c r="O43" i="3"/>
  <c r="E45" i="3"/>
  <c r="V9" i="3"/>
  <c r="F38" i="3"/>
  <c r="F39" i="3" s="1"/>
  <c r="V8" i="3"/>
  <c r="V11" i="3"/>
  <c r="D43" i="3"/>
  <c r="C43" i="3"/>
  <c r="G45" i="3"/>
  <c r="M43" i="3"/>
  <c r="B38" i="3"/>
  <c r="B39" i="3" s="1"/>
  <c r="V6" i="3"/>
  <c r="N38" i="3"/>
  <c r="N39" i="3" s="1"/>
  <c r="G43" i="3"/>
  <c r="J45" i="3"/>
  <c r="P45" i="3"/>
  <c r="G38" i="3"/>
  <c r="G39" i="3" s="1"/>
  <c r="V10" i="3"/>
  <c r="M38" i="3"/>
  <c r="M39" i="3" s="1"/>
  <c r="E43" i="3"/>
  <c r="L45" i="3"/>
  <c r="I45" i="3"/>
  <c r="K38" i="3"/>
  <c r="K39" i="3" s="1"/>
  <c r="V2" i="3"/>
  <c r="P38" i="3"/>
  <c r="P39" i="3" s="1"/>
  <c r="I43" i="3"/>
  <c r="O45" i="3"/>
  <c r="N45" i="3"/>
  <c r="E38" i="3"/>
  <c r="E39" i="3" s="1"/>
  <c r="B43" i="3"/>
  <c r="M45" i="3"/>
  <c r="F45" i="3"/>
  <c r="L38" i="3"/>
  <c r="L39" i="3" s="1"/>
  <c r="F43" i="3"/>
  <c r="H43" i="3"/>
  <c r="C45" i="3"/>
  <c r="T26" i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M23" i="1" l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K8" i="1" s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O9" i="1" l="1"/>
  <c r="S26" i="1"/>
  <c r="R26" i="1"/>
  <c r="M8" i="1"/>
  <c r="L8" i="1"/>
  <c r="Q28" i="1"/>
  <c r="K28" i="1"/>
  <c r="R28" i="1" s="1"/>
  <c r="K20" i="1"/>
  <c r="L28" i="1"/>
  <c r="S28" i="1" s="1"/>
  <c r="Q27" i="1"/>
  <c r="L27" i="1"/>
  <c r="S27" i="1" s="1"/>
  <c r="K19" i="1"/>
  <c r="K27" i="1"/>
  <c r="R27" i="1" s="1"/>
  <c r="T27" i="1" s="1"/>
  <c r="T28" i="1" l="1"/>
  <c r="Q33" i="1" l="1"/>
  <c r="L33" i="1"/>
  <c r="S33" i="1" s="1"/>
  <c r="L17" i="1"/>
  <c r="M17" i="1" s="1"/>
  <c r="K25" i="1"/>
  <c r="L14" i="1"/>
  <c r="M14" i="1" s="1"/>
  <c r="Q30" i="1"/>
  <c r="K22" i="1"/>
  <c r="L30" i="1"/>
  <c r="S30" i="1" s="1"/>
  <c r="K24" i="1"/>
  <c r="Q32" i="1"/>
  <c r="L16" i="1"/>
  <c r="M16" i="1" s="1"/>
  <c r="L32" i="1"/>
  <c r="S32" i="1" s="1"/>
  <c r="L31" i="1"/>
  <c r="S31" i="1" s="1"/>
  <c r="L15" i="1"/>
  <c r="M15" i="1" s="1"/>
  <c r="Q31" i="1"/>
  <c r="K23" i="1"/>
  <c r="Q29" i="1"/>
  <c r="T36" i="1" s="1"/>
  <c r="K32" i="1"/>
  <c r="R32" i="1" s="1"/>
  <c r="K33" i="1"/>
  <c r="R33" i="1" s="1"/>
  <c r="K31" i="1"/>
  <c r="R31" i="1" s="1"/>
  <c r="T31" i="1" s="1"/>
  <c r="K30" i="1"/>
  <c r="R30" i="1"/>
  <c r="K29" i="1"/>
  <c r="R29" i="1" s="1"/>
  <c r="L11" i="1"/>
  <c r="M11" i="1" s="1"/>
  <c r="L13" i="1"/>
  <c r="M13" i="1" s="1"/>
  <c r="L12" i="1"/>
  <c r="M12" i="1" s="1"/>
  <c r="K21" i="1"/>
  <c r="B37" i="1" a="1"/>
  <c r="B37" i="1" s="1"/>
  <c r="L29" i="1"/>
  <c r="S29" i="1" s="1"/>
  <c r="T33" i="1" l="1"/>
  <c r="T32" i="1"/>
  <c r="T30" i="1"/>
  <c r="T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<sst xmlns="http://schemas.openxmlformats.org/spreadsheetml/2006/main" count="352" uniqueCount="163">
  <si>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</si>
  <si>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</si>
  <si>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</si>
  <si>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</si>
  <si>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</si>
  <si>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</si>
  <si>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</si>
  <si>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</si>
  <si>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</si>
  <si>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</si>
  <si>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</si>
  <si>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</si>
  <si>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</si>
  <si>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</si>
  <si>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</si>
  <si>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</si>
  <si>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</si>
  <si>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</si>
  <si>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</si>
  <si>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</si>
  <si>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</si>
  <si>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</si>
  <si>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</si>
  <si>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</si>
  <si>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</si>
  <si>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</si>
  <si>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</si>
  <si>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</si>
  <si>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</si>
  <si>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</si>
  <si>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</si>
  <si>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</si>
  <si>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</si>
  <si>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</si>
  <si>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</si>
  <si>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</si>
  <si>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</si>
  <si>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</si>
  <si>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</si>
  <si>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</si>
  <si>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</si>
  <si>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</si>
  <si>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</si>
  <si>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</si>
  <si>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</si>
  <si>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</si>
  <si>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</si>
  <si>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</si>
  <si>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</si>
  <si>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</si>
  <si>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</si>
  <si>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</si>
  <si>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</si>
  <si>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</si>
  <si>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</si>
  <si>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</si>
  <si>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</si>
  <si>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</si>
  <si>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</si>
  <si>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</si>
  <si>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</si>
  <si>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</si>
  <si>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</si>
  <si>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</si>
  <si>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</si>
  <si>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</si>
  <si>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</si>
  <si>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</si>
  <si>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</si>
  <si>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</si>
  <si>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</si>
  <si>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</si>
  <si>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</si>
  <si>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</si>
  <si>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</si>
  <si>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</si>
  <si>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</si>
  <si>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</si>
  <si>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</si>
  <si>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</si>
  <si>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</si>
  <si>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</si>
  <si>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</si>
  <si>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</si>
  <si>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</si>
  <si>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</si>
  <si>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</si>
  <si>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</si>
  <si>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</si>
  <si>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</si>
  <si>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</si>
  <si>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</si>
  <si>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</si>
  <si>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</si>
  <si>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</si>
  <si>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</si>
  <si>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</si>
  <si>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</si>
  <si>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</si>
  <si>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</si>
  <si>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</si>
  <si>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</si>
  <si>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</si>
  <si>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</si>
  <si>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</si>
  <si>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</si>
  <si>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</si>
  <si>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</si>
  <si>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</si>
  <si>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</si>
  <si>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</si>
  <si>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</si>
  <si>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</si>
  <si>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</si>
  <si>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</si>
  <si>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</si>
  <si>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</si>
  <si>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</si>
  <si>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</si>
  <si>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</si>
  <si>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</si>
  <si>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</si>
  <si>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</si>
  <si>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</si>
  <si>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</si>
  <si>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</si>
  <si>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</si>
  <si>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</si>
  <si>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</si>
  <si>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</si>
  <si>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</si>
  <si>
    <t>E4</t>
  </si>
  <si>
    <t>t_5,0.05</t>
    <phoneticPr fontId="1" type="noConversion"/>
  </si>
  <si>
    <t>t_5,0.95</t>
    <phoneticPr fontId="1" type="noConversion"/>
  </si>
  <si>
    <t>b4</t>
  </si>
  <si>
    <t>b14</t>
    <phoneticPr fontId="1" type="noConversion"/>
  </si>
  <si>
    <t>b24</t>
    <phoneticPr fontId="1" type="noConversion"/>
  </si>
  <si>
    <t>b34</t>
    <phoneticPr fontId="1" type="noConversion"/>
  </si>
  <si>
    <t>b124</t>
    <phoneticPr fontId="1" type="noConversion"/>
  </si>
  <si>
    <t>b134</t>
    <phoneticPr fontId="1" type="noConversion"/>
  </si>
  <si>
    <t>b234</t>
    <phoneticPr fontId="1" type="noConversion"/>
  </si>
  <si>
    <t>b1234</t>
    <phoneticPr fontId="1" type="noConversion"/>
  </si>
  <si>
    <t>x4</t>
  </si>
  <si>
    <t>x1x4</t>
  </si>
  <si>
    <t>x2x4</t>
  </si>
  <si>
    <t>x3x4</t>
  </si>
  <si>
    <t>x1x2x4</t>
  </si>
  <si>
    <t>x1x3x4</t>
  </si>
  <si>
    <t>x2x3x4</t>
  </si>
  <si>
    <t>x1x2x3x4</t>
  </si>
  <si>
    <t>b0</t>
  </si>
  <si>
    <t>b1</t>
  </si>
  <si>
    <t>b12</t>
  </si>
  <si>
    <t>b13</t>
  </si>
  <si>
    <t>b14</t>
  </si>
  <si>
    <t>b23</t>
  </si>
  <si>
    <t>b24</t>
  </si>
  <si>
    <t>b34</t>
  </si>
  <si>
    <t>b123</t>
  </si>
  <si>
    <t>b134</t>
  </si>
  <si>
    <t>b124</t>
  </si>
  <si>
    <t>b234</t>
  </si>
  <si>
    <t>b1234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</si>
</sst>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 altLang="zh-TW"/>
                      <a:t>E1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C55-4FDD-A297-95D3223E46E8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 altLang="zh-TW"/>
                      <a:t>E2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C55-4FDD-A297-95D3223E46E8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 altLang="zh-TW"/>
                      <a:t>E3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C55-4FDD-A297-95D3223E46E8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 altLang="zh-TW"/>
                      <a:t>E4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C55-4FDD-A297-95D3223E46E8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 altLang="zh-TW"/>
                      <a:t>E12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C55-4FDD-A297-95D3223E46E8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512CDCC-B884-4F89-8C72-F5A425892CCE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{1512CDCC-B884-4F89-8C72-F5A425892CCE}</c15:txfldGUID>
                      <c15:f>'2-1'!$S$7</c15:f>
                      <c15:dlblFieldTableCache>
                        <c:ptCount val="1"/>
                        <c:pt idx="0">
                          <c:v>E13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2C55-4FDD-A297-95D3223E46E8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r>
                      <a:rPr lang="en-US" altLang="zh-TW"/>
                      <a:t>E14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C55-4FDD-A297-95D3223E46E8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 altLang="zh-TW"/>
                      <a:t>E23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C55-4FDD-A297-95D3223E46E8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B781122-C19D-4CD5-8C7F-4F6A1247A5DB}" type="CELLREF">
                      <a:rPr lang="en-US" altLang="zh-TW"/>
                      <a:pPr/>
                      <a:t>[CELLREF]</a:t>
                    </a:fld>
                    <a:endParaRPr lang="zh-TW" altLang="en-US"/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{5B781122-C19D-4CD5-8C7F-4F6A1247A5DB}</c15:txfldGUID>
                      <c15:f>'2-1'!$S$10</c15:f>
                      <c15:dlblFieldTableCache>
                        <c:ptCount val="1"/>
                        <c:pt idx="0">
                          <c:v>E24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9-2C55-4FDD-A297-95D3223E46E8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 altLang="zh-TW"/>
                      <a:t>E34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C55-4FDD-A297-95D3223E46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'2-1'!$V$2:$V$11</c:f>
              <c:numCache>
                <c:formatCode>General</c:formatCode>
                <c:ptCount val="10"/>
                <c:pt idx="0">
                  <c:v>0.37028231482430768</c:v>
                </c:pt>
                <c:pt idx="1">
                  <c:v>4.8468381389957669</c:v>
                </c:pt>
                <c:pt idx="2">
                  <c:v>-1.9874976058939908</c:v>
                </c:pt>
                <c:pt idx="3">
                  <c:v>-0.37028231482430729</c:v>
                </c:pt>
                <c:pt idx="4">
                  <c:v>3.0540254758336389</c:v>
                </c:pt>
                <c:pt idx="5">
                  <c:v>-1.1354116267361563</c:v>
                </c:pt>
                <c:pt idx="6">
                  <c:v>1.9874976058939908</c:v>
                </c:pt>
                <c:pt idx="7">
                  <c:v>-4.8468381389957695</c:v>
                </c:pt>
                <c:pt idx="8">
                  <c:v>1.1354116267361563</c:v>
                </c:pt>
                <c:pt idx="9">
                  <c:v>-3.0540254758336389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6-438F-977B-A43AF62139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2.9783443018428795</c:v>
                </c:pt>
                <c:pt idx="1">
                  <c:v>7.5764626510917266</c:v>
                </c:pt>
                <c:pt idx="2">
                  <c:v>-2.2953276215420204</c:v>
                </c:pt>
                <c:pt idx="3">
                  <c:v>1.4410351811521878</c:v>
                </c:pt>
                <c:pt idx="4">
                  <c:v>7.4852399579443656</c:v>
                </c:pt>
                <c:pt idx="5">
                  <c:v>-0.98774011557397845</c:v>
                </c:pt>
                <c:pt idx="6">
                  <c:v>4.4965610861247036</c:v>
                </c:pt>
                <c:pt idx="7">
                  <c:v>-6.434317599148538</c:v>
                </c:pt>
                <c:pt idx="8">
                  <c:v>3.1574451816076907</c:v>
                </c:pt>
                <c:pt idx="9">
                  <c:v>-6.1796009301131409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6-438F-977B-A43AF62139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74422783"/>
        <c:axId val="1774417791"/>
      </c:scatterChart>
      <c:valAx>
        <c:axId val="17744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17791"/>
        <c:crosses val="autoZero"/>
        <c:crossBetween val="midCat"/>
      </c:valAx>
      <c:valAx>
        <c:axId val="17744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90% confidence intervals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'2-1'!$B$36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'2-1'!$B$43:$B$45</c:f>
              <c:numCache>
                <c:formatCode>General</c:formatCode>
                <c:ptCount val="3"/>
                <c:pt idx="0">
                  <c:v>-2.9593349832695965</c:v>
                </c:pt>
                <c:pt idx="1">
                  <c:v>2.9783443018428795</c:v>
                </c:pt>
                <c:pt idx="2">
                  <c:v>8.9160235869553546</c:v>
                </c:pt>
              </c:numCache>
            </c:numRef>
          </c:xVal>
          <c:yVal>
            <c:numRef>
              <c:f>'2-1'!$B$47:$B$49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E-4FE5-B54C-B56232DDB216}"/>
            </c:ext>
          </c:extLst>
        </c:ser>
        <c:ser>
          <c:idx val="1"/>
          <c:order val="1"/>
          <c:tx>
            <c:strRef>
              <c:f>'2-1'!$C$36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'2-1'!$C$43:$C$45</c:f>
              <c:numCache>
                <c:formatCode>General</c:formatCode>
                <c:ptCount val="3"/>
                <c:pt idx="0">
                  <c:v>1.6387833659792506</c:v>
                </c:pt>
                <c:pt idx="1">
                  <c:v>7.5764626510917266</c:v>
                </c:pt>
                <c:pt idx="2">
                  <c:v>13.514141936204203</c:v>
                </c:pt>
              </c:numCache>
            </c:numRef>
          </c:xVal>
          <c:yVal>
            <c:numRef>
              <c:f>'2-1'!$C$47:$C$49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9E-4FE5-B54C-B56232DDB216}"/>
            </c:ext>
          </c:extLst>
        </c:ser>
        <c:ser>
          <c:idx val="2"/>
          <c:order val="2"/>
          <c:tx>
            <c:strRef>
              <c:f>'2-1'!$D$36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'2-1'!$D$43:$D$45</c:f>
              <c:numCache>
                <c:formatCode>General</c:formatCode>
                <c:ptCount val="3"/>
                <c:pt idx="0">
                  <c:v>-8.2330069066544969</c:v>
                </c:pt>
                <c:pt idx="1">
                  <c:v>-2.2953276215420204</c:v>
                </c:pt>
                <c:pt idx="2">
                  <c:v>3.6423516635704556</c:v>
                </c:pt>
              </c:numCache>
            </c:numRef>
          </c:xVal>
          <c:yVal>
            <c:numRef>
              <c:f>'2-1'!$D$47:$D$49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9E-4FE5-B54C-B56232DDB216}"/>
            </c:ext>
          </c:extLst>
        </c:ser>
        <c:ser>
          <c:idx val="3"/>
          <c:order val="3"/>
          <c:tx>
            <c:strRef>
              <c:f>'2-1'!$E$36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'2-1'!$E$43:$E$45</c:f>
              <c:numCache>
                <c:formatCode>General</c:formatCode>
                <c:ptCount val="3"/>
                <c:pt idx="0">
                  <c:v>-4.4966441039602882</c:v>
                </c:pt>
                <c:pt idx="1">
                  <c:v>1.4410351811521878</c:v>
                </c:pt>
                <c:pt idx="2">
                  <c:v>7.3787144662646638</c:v>
                </c:pt>
              </c:numCache>
            </c:numRef>
          </c:xVal>
          <c:yVal>
            <c:numRef>
              <c:f>'2-1'!$E$47:$E$49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9E-4FE5-B54C-B56232DDB216}"/>
            </c:ext>
          </c:extLst>
        </c:ser>
        <c:ser>
          <c:idx val="4"/>
          <c:order val="4"/>
          <c:tx>
            <c:strRef>
              <c:f>'2-1'!$F$36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'2-1'!$F$43:$F$45</c:f>
              <c:numCache>
                <c:formatCode>General</c:formatCode>
                <c:ptCount val="3"/>
                <c:pt idx="0">
                  <c:v>1.5475606728318896</c:v>
                </c:pt>
                <c:pt idx="1">
                  <c:v>7.4852399579443656</c:v>
                </c:pt>
                <c:pt idx="2">
                  <c:v>13.422919243056842</c:v>
                </c:pt>
              </c:numCache>
            </c:numRef>
          </c:xVal>
          <c:yVal>
            <c:numRef>
              <c:f>'2-1'!$F$47:$F$49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9E-4FE5-B54C-B56232DDB216}"/>
            </c:ext>
          </c:extLst>
        </c:ser>
        <c:ser>
          <c:idx val="5"/>
          <c:order val="5"/>
          <c:tx>
            <c:strRef>
              <c:f>'2-1'!$G$36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'2-1'!$G$43:$G$45</c:f>
              <c:numCache>
                <c:formatCode>General</c:formatCode>
                <c:ptCount val="3"/>
                <c:pt idx="0">
                  <c:v>-6.9254194006864545</c:v>
                </c:pt>
                <c:pt idx="1">
                  <c:v>-0.98774011557397845</c:v>
                </c:pt>
                <c:pt idx="2">
                  <c:v>4.9499391695384976</c:v>
                </c:pt>
              </c:numCache>
            </c:numRef>
          </c:xVal>
          <c:yVal>
            <c:numRef>
              <c:f>'2-1'!$G$47:$G$49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9E-4FE5-B54C-B56232DDB216}"/>
            </c:ext>
          </c:extLst>
        </c:ser>
        <c:ser>
          <c:idx val="6"/>
          <c:order val="6"/>
          <c:tx>
            <c:strRef>
              <c:f>'2-1'!$H$36</c:f>
              <c:strCache>
                <c:ptCount val="1"/>
                <c:pt idx="0">
                  <c:v>E14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'2-1'!$H$43:$H$45</c:f>
              <c:numCache>
                <c:formatCode>General</c:formatCode>
                <c:ptCount val="3"/>
                <c:pt idx="0">
                  <c:v>-1.4411181989877724</c:v>
                </c:pt>
                <c:pt idx="1">
                  <c:v>4.4965610861247036</c:v>
                </c:pt>
                <c:pt idx="2">
                  <c:v>10.434240371237181</c:v>
                </c:pt>
              </c:numCache>
            </c:numRef>
          </c:xVal>
          <c:yVal>
            <c:numRef>
              <c:f>'2-1'!$H$47:$H$49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9E-4FE5-B54C-B56232DDB216}"/>
            </c:ext>
          </c:extLst>
        </c:ser>
        <c:ser>
          <c:idx val="7"/>
          <c:order val="7"/>
          <c:tx>
            <c:strRef>
              <c:f>'2-1'!$I$36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'2-1'!$I$43:$I$45</c:f>
              <c:numCache>
                <c:formatCode>General</c:formatCode>
                <c:ptCount val="3"/>
                <c:pt idx="0">
                  <c:v>-12.371996884261014</c:v>
                </c:pt>
                <c:pt idx="1">
                  <c:v>-6.434317599148538</c:v>
                </c:pt>
                <c:pt idx="2">
                  <c:v>-0.49663831403606196</c:v>
                </c:pt>
              </c:numCache>
            </c:numRef>
          </c:xVal>
          <c:yVal>
            <c:numRef>
              <c:f>'2-1'!$I$47:$I$49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9E-4FE5-B54C-B56232DDB216}"/>
            </c:ext>
          </c:extLst>
        </c:ser>
        <c:ser>
          <c:idx val="8"/>
          <c:order val="8"/>
          <c:tx>
            <c:strRef>
              <c:f>'2-1'!$J$36</c:f>
              <c:strCache>
                <c:ptCount val="1"/>
                <c:pt idx="0">
                  <c:v>E24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'2-1'!$J$43:$J$45</c:f>
              <c:numCache>
                <c:formatCode>General</c:formatCode>
                <c:ptCount val="3"/>
                <c:pt idx="0">
                  <c:v>-2.7802341035047853</c:v>
                </c:pt>
                <c:pt idx="1">
                  <c:v>3.1574451816076907</c:v>
                </c:pt>
                <c:pt idx="2">
                  <c:v>9.0951244667201667</c:v>
                </c:pt>
              </c:numCache>
            </c:numRef>
          </c:xVal>
          <c:yVal>
            <c:numRef>
              <c:f>'2-1'!$J$47:$J$49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9E-4FE5-B54C-B56232DDB216}"/>
            </c:ext>
          </c:extLst>
        </c:ser>
        <c:ser>
          <c:idx val="9"/>
          <c:order val="9"/>
          <c:tx>
            <c:strRef>
              <c:f>'2-1'!$K$36</c:f>
              <c:strCache>
                <c:ptCount val="1"/>
                <c:pt idx="0">
                  <c:v>E34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'2-1'!$K$43:$K$45</c:f>
              <c:numCache>
                <c:formatCode>General</c:formatCode>
                <c:ptCount val="3"/>
                <c:pt idx="0">
                  <c:v>-12.117280215225616</c:v>
                </c:pt>
                <c:pt idx="1">
                  <c:v>-6.1796009301131409</c:v>
                </c:pt>
                <c:pt idx="2">
                  <c:v>-0.24192164500066493</c:v>
                </c:pt>
              </c:numCache>
            </c:numRef>
          </c:xVal>
          <c:yVal>
            <c:numRef>
              <c:f>'2-1'!$K$47:$K$49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9E-4FE5-B54C-B56232DDB216}"/>
            </c:ext>
          </c:extLst>
        </c:ser>
        <c:ser>
          <c:idx val="10"/>
          <c:order val="10"/>
          <c:tx>
            <c:strRef>
              <c:f>'2-1'!$L$36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'2-1'!$L$43:$L$45</c:f>
              <c:numCache>
                <c:formatCode>General</c:formatCode>
                <c:ptCount val="3"/>
                <c:pt idx="0">
                  <c:v>-6.4224388028816701</c:v>
                </c:pt>
                <c:pt idx="1">
                  <c:v>-0.48475951776919457</c:v>
                </c:pt>
                <c:pt idx="2">
                  <c:v>5.4529197673432819</c:v>
                </c:pt>
              </c:numCache>
            </c:numRef>
          </c:xVal>
          <c:yVal>
            <c:numRef>
              <c:f>'2-1'!$L$47:$L$49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9E-4FE5-B54C-B56232DDB216}"/>
            </c:ext>
          </c:extLst>
        </c:ser>
        <c:ser>
          <c:idx val="11"/>
          <c:order val="11"/>
          <c:tx>
            <c:strRef>
              <c:f>'2-1'!$M$36</c:f>
              <c:strCache>
                <c:ptCount val="1"/>
                <c:pt idx="0">
                  <c:v>E124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'2-1'!$M$43:$M$45</c:f>
              <c:numCache>
                <c:formatCode>General</c:formatCode>
                <c:ptCount val="3"/>
                <c:pt idx="0">
                  <c:v>-4.3535047010252743</c:v>
                </c:pt>
                <c:pt idx="1">
                  <c:v>1.5841745840872017</c:v>
                </c:pt>
                <c:pt idx="2">
                  <c:v>7.5218538691996777</c:v>
                </c:pt>
              </c:numCache>
            </c:numRef>
          </c:xVal>
          <c:yVal>
            <c:numRef>
              <c:f>'2-1'!$M$47:$M$49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9E-4FE5-B54C-B56232DDB216}"/>
            </c:ext>
          </c:extLst>
        </c:ser>
        <c:ser>
          <c:idx val="12"/>
          <c:order val="12"/>
          <c:tx>
            <c:strRef>
              <c:f>'2-1'!$N$36</c:f>
              <c:strCache>
                <c:ptCount val="1"/>
                <c:pt idx="0">
                  <c:v>E134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'2-1'!$N$43:$N$45</c:f>
              <c:numCache>
                <c:formatCode>General</c:formatCode>
                <c:ptCount val="3"/>
                <c:pt idx="0">
                  <c:v>-8.0971470840151163</c:v>
                </c:pt>
                <c:pt idx="1">
                  <c:v>-2.1594677989026403</c:v>
                </c:pt>
                <c:pt idx="2">
                  <c:v>3.7782114862098357</c:v>
                </c:pt>
              </c:numCache>
            </c:numRef>
          </c:xVal>
          <c:yVal>
            <c:numRef>
              <c:f>'2-1'!$N$47:$N$49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9E-4FE5-B54C-B56232DDB216}"/>
            </c:ext>
          </c:extLst>
        </c:ser>
        <c:ser>
          <c:idx val="13"/>
          <c:order val="13"/>
          <c:tx>
            <c:strRef>
              <c:f>'2-1'!$O$36</c:f>
              <c:strCache>
                <c:ptCount val="1"/>
                <c:pt idx="0">
                  <c:v>E234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'2-1'!$O$43:$O$45</c:f>
              <c:numCache>
                <c:formatCode>General</c:formatCode>
                <c:ptCount val="3"/>
                <c:pt idx="0">
                  <c:v>-5.8002998478008845</c:v>
                </c:pt>
                <c:pt idx="1">
                  <c:v>0.13737943731159163</c:v>
                </c:pt>
                <c:pt idx="2">
                  <c:v>6.0750587224240675</c:v>
                </c:pt>
              </c:numCache>
            </c:numRef>
          </c:xVal>
          <c:yVal>
            <c:numRef>
              <c:f>'2-1'!$O$47:$O$49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9E-4FE5-B54C-B56232DDB216}"/>
            </c:ext>
          </c:extLst>
        </c:ser>
        <c:ser>
          <c:idx val="14"/>
          <c:order val="14"/>
          <c:tx>
            <c:strRef>
              <c:f>'2-1'!$P$36</c:f>
              <c:strCache>
                <c:ptCount val="1"/>
                <c:pt idx="0">
                  <c:v>E1234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'2-1'!$P$43:$P$45</c:f>
              <c:numCache>
                <c:formatCode>General</c:formatCode>
                <c:ptCount val="3"/>
                <c:pt idx="0">
                  <c:v>-11.936637271730438</c:v>
                </c:pt>
                <c:pt idx="1">
                  <c:v>-5.9989579866179623</c:v>
                </c:pt>
                <c:pt idx="2">
                  <c:v>-6.127870150548631E-2</c:v>
                </c:pt>
              </c:numCache>
            </c:numRef>
          </c:xVal>
          <c:yVal>
            <c:numRef>
              <c:f>'2-1'!$P$47:$P$49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9E-4FE5-B54C-B56232DD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47263"/>
        <c:axId val="1876447679"/>
      </c:scatterChart>
      <c:valAx>
        <c:axId val="18764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679"/>
        <c:crosses val="autoZero"/>
        <c:crossBetween val="midCat"/>
      </c:valAx>
      <c:valAx>
        <c:axId val="18764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68446200346494"/>
          <c:y val="0.12417527655959149"/>
          <c:w val="0.11967363996811162"/>
          <c:h val="0.78570697830922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466724</xdr:colOff>
      <xdr:row>8</xdr:row>
      <xdr:rowOff>92075</xdr:rowOff>
    </xdr:from>
    <xdr:to>
      <xdr:col>16</xdr:col>
      <xdr:colOff>123824</xdr:colOff>
      <xdr:row>25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12</xdr:row>
      <xdr:rowOff>41275</xdr:rowOff>
    </xdr:from>
    <xdr:to>
      <xdr:col>25</xdr:col>
      <xdr:colOff>266700</xdr:colOff>
      <xdr:row>24</xdr:row>
      <xdr:rowOff>174625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646337</xdr:colOff>
      <xdr:row>2</xdr:row>
      <xdr:rowOff>136071</xdr:rowOff>
    </xdr:from>
    <xdr:to>
      <xdr:col>15</xdr:col>
      <xdr:colOff>666749</xdr:colOff>
      <xdr:row>27</xdr:row>
      <xdr:rowOff>163283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BEDB25-61C9-487C-ABA8-12C3E063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197302</xdr:colOff>
      <xdr:row>11</xdr:row>
      <xdr:rowOff>43541</xdr:rowOff>
    </xdr:from>
    <xdr:to>
      <xdr:col>26</xdr:col>
      <xdr:colOff>353785</xdr:colOff>
      <xdr:row>35</xdr:row>
      <xdr:rowOff>149678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C1B9DB-CCF1-486A-B523-3C69284F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workbookViewId="0">
      <selection activeCell="K18" sqref="K18"/>
    </sheetView>
  </sheetViews>
  <sheetFormatPr defaultRowHeight="16.5" x14ac:dyDescent="0.25"/>
  <cols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</cols>
  <sheetData>
    <row r="1" spans="2:24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25" thickBot="1" x14ac:dyDescent="0.3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25" thickBot="1" x14ac:dyDescent="0.3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25" thickBot="1" x14ac:dyDescent="0.3">
      <c r="L10" s="1" t="s">
        <v>79</v>
      </c>
      <c r="M10" s="1" t="s">
        <v>81</v>
      </c>
      <c r="P10" t="s">
        <v>35</v>
      </c>
    </row>
    <row r="11" spans="2:24" x14ac:dyDescent="0.25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SUMPRODUCT(B12:B35,I12:I35)/(8/2*3)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25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SUMPRODUCT(C12:C35,I12:I35)/(8/2*3)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25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SUMPRODUCT(D12:D35,I12:I35)/(8/2*3)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25" thickBot="1" x14ac:dyDescent="0.3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SUMPRODUCT(E12:E35,I12:I35)/(8/2*3)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25" thickBot="1" x14ac:dyDescent="0.3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SUMPRODUCT(F12:F35,I12:I35)/(8/2*3)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25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SUMPRODUCT(G12:G35,I12:I35)/(8/2*3)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25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SUMPRODUCT(H12:H35,I12:I35)/(8/2*3)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25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25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25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25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25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25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25" thickBot="1" x14ac:dyDescent="0.3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25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25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25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25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25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25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25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25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25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25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25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6" priority="1" operator="lessThan">
      <formula>$L$19</formula>
    </cfRule>
    <cfRule type="cellIs" dxfId="5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workbookViewId="0">
      <selection activeCell="C27" sqref="C27:F28"/>
    </sheetView>
  </sheetViews>
  <sheetFormatPr defaultRowHeight="16.5" x14ac:dyDescent="0.25"/>
  <cols>
    <col min="9" max="11" width="0" hidden="1" customWidth="1"/>
  </cols>
  <sheetData>
    <row r="1" spans="2:17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2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2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25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25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25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25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25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25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25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25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25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25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25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25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25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25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25">
      <c r="C27" t="s">
        <v>3</v>
      </c>
      <c r="D27" t="s">
        <v>5</v>
      </c>
      <c r="E27" t="s">
        <v>7</v>
      </c>
      <c r="F27" t="s">
        <v>102</v>
      </c>
    </row>
    <row r="28" spans="2:14" x14ac:dyDescent="0.25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4" priority="1" operator="lessThan">
      <formula>$M$23</formula>
    </cfRule>
    <cfRule type="cellIs" dxfId="3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V63"/>
  <sheetViews>
    <sheetView tabSelected="1" topLeftCell="A22" zoomScale="70" zoomScaleNormal="70" workbookViewId="0">
      <selection activeCell="N63" sqref="N63"/>
    </sheetView>
  </sheetViews>
  <sheetFormatPr defaultRowHeight="16.5" x14ac:dyDescent="0.25"/>
  <cols>
    <col min="8" max="9" width="9" customWidth="1"/>
  </cols>
  <sheetData>
    <row r="1" spans="1:22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  <c r="U1" t="s">
        <v>79</v>
      </c>
      <c r="V1" t="s">
        <v>81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-10*LOG10(((F2-0)^2+(G2-0)^2)/2)</f>
        <v>-0.1703333929878037</v>
      </c>
      <c r="S2" t="s">
        <v>16</v>
      </c>
      <c r="T2">
        <f>B37</f>
        <v>2.9783443018428795</v>
      </c>
      <c r="U2">
        <f>(_xlfn.RANK.EQ(T2,$T$2:$T$11,1)-0.5)/10*100</f>
        <v>55.000000000000007</v>
      </c>
      <c r="V2">
        <f>_xlfn.NORM.INV(U2/100,0,$R$37)</f>
        <v>0.37028231482430768</v>
      </c>
    </row>
    <row r="3" spans="1:22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-10*LOG10(((F3-0)^2+(G3-0)^2)/2)</f>
        <v>-3.2471447656066834</v>
      </c>
      <c r="S3" t="s">
        <v>17</v>
      </c>
      <c r="T3">
        <f>C37</f>
        <v>7.5764626510917266</v>
      </c>
      <c r="U3">
        <f t="shared" ref="U3:U11" si="3">(_xlfn.RANK.EQ(T3,$T$2:$T$11,1)-0.5)/10*100</f>
        <v>95</v>
      </c>
      <c r="V3">
        <f t="shared" ref="V3:V11" si="4">_xlfn.NORM.INV(U3/100,0,$R$37)</f>
        <v>4.8468381389957669</v>
      </c>
    </row>
    <row r="4" spans="1:22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10.433514207947967</v>
      </c>
      <c r="S4" t="s">
        <v>96</v>
      </c>
      <c r="T4">
        <f>D37</f>
        <v>-2.2953276215420204</v>
      </c>
      <c r="U4">
        <f t="shared" si="3"/>
        <v>25</v>
      </c>
      <c r="V4">
        <f t="shared" si="4"/>
        <v>-1.9874976058939908</v>
      </c>
    </row>
    <row r="5" spans="1:22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8.1304366453458776</v>
      </c>
      <c r="S5" t="s">
        <v>131</v>
      </c>
      <c r="T5">
        <f>E37</f>
        <v>1.4410351811521878</v>
      </c>
      <c r="U5">
        <f t="shared" si="3"/>
        <v>45</v>
      </c>
      <c r="V5">
        <f t="shared" si="4"/>
        <v>-0.37028231482430729</v>
      </c>
    </row>
    <row r="6" spans="1:22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14.628107737563553</v>
      </c>
      <c r="S6" t="s">
        <v>19</v>
      </c>
      <c r="T6">
        <f>F37</f>
        <v>7.4852399579443656</v>
      </c>
      <c r="U6">
        <f t="shared" si="3"/>
        <v>85</v>
      </c>
      <c r="V6">
        <f t="shared" si="4"/>
        <v>3.0540254758336389</v>
      </c>
    </row>
    <row r="7" spans="1:22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2.8663547939044607</v>
      </c>
      <c r="S7" t="s">
        <v>21</v>
      </c>
      <c r="T7">
        <f>G37</f>
        <v>-0.98774011557397845</v>
      </c>
      <c r="U7">
        <f t="shared" si="3"/>
        <v>35</v>
      </c>
      <c r="V7">
        <f t="shared" si="4"/>
        <v>-1.1354116267361563</v>
      </c>
    </row>
    <row r="8" spans="1:22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1.0601643278815294</v>
      </c>
      <c r="S8" t="s">
        <v>118</v>
      </c>
      <c r="T8">
        <f>H37</f>
        <v>4.4965610861247036</v>
      </c>
      <c r="U8">
        <f t="shared" si="3"/>
        <v>75</v>
      </c>
      <c r="V8">
        <f t="shared" si="4"/>
        <v>1.9874976058939908</v>
      </c>
    </row>
    <row r="9" spans="1:22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12.128939069634299</v>
      </c>
      <c r="S9" t="s">
        <v>20</v>
      </c>
      <c r="T9">
        <f>I37</f>
        <v>-6.434317599148538</v>
      </c>
      <c r="U9">
        <f t="shared" si="3"/>
        <v>5</v>
      </c>
      <c r="V9">
        <f t="shared" si="4"/>
        <v>-4.8468381389957695</v>
      </c>
    </row>
    <row r="10" spans="1:22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5.357340659659247</v>
      </c>
      <c r="S10" t="s">
        <v>119</v>
      </c>
      <c r="T10">
        <f>J37</f>
        <v>3.1574451816076907</v>
      </c>
      <c r="U10">
        <f t="shared" si="3"/>
        <v>65</v>
      </c>
      <c r="V10">
        <f t="shared" si="4"/>
        <v>1.1354116267361563</v>
      </c>
    </row>
    <row r="11" spans="1:22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0.42632191568472555</v>
      </c>
      <c r="S11" t="s">
        <v>120</v>
      </c>
      <c r="T11">
        <f>K37</f>
        <v>-6.1796009301131409</v>
      </c>
      <c r="U11">
        <f t="shared" si="3"/>
        <v>15</v>
      </c>
      <c r="V11">
        <f t="shared" si="4"/>
        <v>-3.0540254758336389</v>
      </c>
    </row>
    <row r="12" spans="1:22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6.8350546077768879</v>
      </c>
    </row>
    <row r="13" spans="1:22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33.010299956639813</v>
      </c>
    </row>
    <row r="14" spans="1:22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-0.15715932006950581</v>
      </c>
    </row>
    <row r="15" spans="1:22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1.5848411157770483</v>
      </c>
    </row>
    <row r="16" spans="1:22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1.6941133131485566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8.6075078242839282</v>
      </c>
    </row>
    <row r="19" spans="1:17" x14ac:dyDescent="0.25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25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-0.1703333929878037</v>
      </c>
    </row>
    <row r="21" spans="1:17" x14ac:dyDescent="0.25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5">B21*C21</f>
        <v>-1</v>
      </c>
      <c r="G21">
        <f t="shared" ref="G21:G35" si="6">B21*D21</f>
        <v>-1</v>
      </c>
      <c r="H21">
        <f t="shared" ref="H21:H35" si="7">B21*E21</f>
        <v>-1</v>
      </c>
      <c r="I21">
        <f t="shared" ref="I21:I35" si="8">C21*D21</f>
        <v>1</v>
      </c>
      <c r="J21">
        <f t="shared" ref="J21:J35" si="9">C21*E21</f>
        <v>1</v>
      </c>
      <c r="K21">
        <f t="shared" ref="K21:K35" si="10">D21*E21</f>
        <v>1</v>
      </c>
      <c r="L21">
        <f t="shared" ref="L21:L35" si="11">B21*C21*D21</f>
        <v>1</v>
      </c>
      <c r="M21">
        <f t="shared" ref="M21:M35" si="12">B21*C21*E21</f>
        <v>1</v>
      </c>
      <c r="N21">
        <f t="shared" ref="N21:N35" si="13">B21*D21*E21</f>
        <v>1</v>
      </c>
      <c r="O21">
        <f t="shared" ref="O21:O35" si="14">C21*D21*E21</f>
        <v>-1</v>
      </c>
      <c r="P21">
        <f t="shared" ref="P21:P35" si="15">B21*C21*D21*E21</f>
        <v>-1</v>
      </c>
      <c r="Q21">
        <f t="shared" ref="Q21:Q35" si="16">J3</f>
        <v>-3.2471447656066834</v>
      </c>
    </row>
    <row r="22" spans="1:17" x14ac:dyDescent="0.25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5"/>
        <v>-1</v>
      </c>
      <c r="G22">
        <f t="shared" si="6"/>
        <v>1</v>
      </c>
      <c r="H22">
        <f t="shared" si="7"/>
        <v>1</v>
      </c>
      <c r="I22">
        <f t="shared" si="8"/>
        <v>-1</v>
      </c>
      <c r="J22">
        <f t="shared" si="9"/>
        <v>-1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-1</v>
      </c>
      <c r="O22">
        <f t="shared" si="14"/>
        <v>1</v>
      </c>
      <c r="P22">
        <f t="shared" si="15"/>
        <v>-1</v>
      </c>
      <c r="Q22">
        <f t="shared" si="16"/>
        <v>10.433514207947967</v>
      </c>
    </row>
    <row r="23" spans="1:17" x14ac:dyDescent="0.25">
      <c r="A23">
        <v>4</v>
      </c>
      <c r="B23">
        <v>1</v>
      </c>
      <c r="C23">
        <v>1</v>
      </c>
      <c r="D23">
        <v>-1</v>
      </c>
      <c r="E23">
        <v>-1</v>
      </c>
      <c r="F23">
        <f t="shared" si="5"/>
        <v>1</v>
      </c>
      <c r="G23">
        <f t="shared" si="6"/>
        <v>-1</v>
      </c>
      <c r="H23">
        <f t="shared" si="7"/>
        <v>-1</v>
      </c>
      <c r="I23">
        <f t="shared" si="8"/>
        <v>-1</v>
      </c>
      <c r="J23">
        <f t="shared" si="9"/>
        <v>-1</v>
      </c>
      <c r="K23">
        <f t="shared" si="10"/>
        <v>1</v>
      </c>
      <c r="L23">
        <f t="shared" si="11"/>
        <v>-1</v>
      </c>
      <c r="M23">
        <f t="shared" si="12"/>
        <v>-1</v>
      </c>
      <c r="N23">
        <f t="shared" si="13"/>
        <v>1</v>
      </c>
      <c r="O23">
        <f t="shared" si="14"/>
        <v>1</v>
      </c>
      <c r="P23">
        <f t="shared" si="15"/>
        <v>1</v>
      </c>
      <c r="Q23">
        <f t="shared" si="16"/>
        <v>8.1304366453458776</v>
      </c>
    </row>
    <row r="24" spans="1:17" x14ac:dyDescent="0.25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5"/>
        <v>1</v>
      </c>
      <c r="G24">
        <f t="shared" si="6"/>
        <v>-1</v>
      </c>
      <c r="H24">
        <f t="shared" si="7"/>
        <v>1</v>
      </c>
      <c r="I24">
        <f t="shared" si="8"/>
        <v>-1</v>
      </c>
      <c r="J24">
        <f t="shared" si="9"/>
        <v>1</v>
      </c>
      <c r="K24">
        <f t="shared" si="10"/>
        <v>-1</v>
      </c>
      <c r="L24">
        <f t="shared" si="11"/>
        <v>1</v>
      </c>
      <c r="M24">
        <f t="shared" si="12"/>
        <v>-1</v>
      </c>
      <c r="N24">
        <f t="shared" si="13"/>
        <v>1</v>
      </c>
      <c r="O24">
        <f t="shared" si="14"/>
        <v>1</v>
      </c>
      <c r="P24">
        <f t="shared" si="15"/>
        <v>-1</v>
      </c>
      <c r="Q24">
        <f t="shared" si="16"/>
        <v>14.628107737563553</v>
      </c>
    </row>
    <row r="25" spans="1:17" x14ac:dyDescent="0.25">
      <c r="A25">
        <v>6</v>
      </c>
      <c r="B25">
        <v>1</v>
      </c>
      <c r="C25">
        <v>-1</v>
      </c>
      <c r="D25">
        <v>1</v>
      </c>
      <c r="E25">
        <v>-1</v>
      </c>
      <c r="F25">
        <f t="shared" si="5"/>
        <v>-1</v>
      </c>
      <c r="G25">
        <f t="shared" si="6"/>
        <v>1</v>
      </c>
      <c r="H25">
        <f t="shared" si="7"/>
        <v>-1</v>
      </c>
      <c r="I25">
        <f t="shared" si="8"/>
        <v>-1</v>
      </c>
      <c r="J25">
        <f t="shared" si="9"/>
        <v>1</v>
      </c>
      <c r="K25">
        <f t="shared" si="10"/>
        <v>-1</v>
      </c>
      <c r="L25">
        <f t="shared" si="11"/>
        <v>-1</v>
      </c>
      <c r="M25">
        <f t="shared" si="12"/>
        <v>1</v>
      </c>
      <c r="N25">
        <f t="shared" si="13"/>
        <v>-1</v>
      </c>
      <c r="O25">
        <f t="shared" si="14"/>
        <v>1</v>
      </c>
      <c r="P25">
        <f t="shared" si="15"/>
        <v>1</v>
      </c>
      <c r="Q25">
        <f t="shared" si="16"/>
        <v>2.8663547939044607</v>
      </c>
    </row>
    <row r="26" spans="1:17" x14ac:dyDescent="0.25">
      <c r="A26">
        <v>7</v>
      </c>
      <c r="B26">
        <v>-1</v>
      </c>
      <c r="C26">
        <v>1</v>
      </c>
      <c r="D26">
        <v>1</v>
      </c>
      <c r="E26">
        <v>-1</v>
      </c>
      <c r="F26">
        <f t="shared" si="5"/>
        <v>-1</v>
      </c>
      <c r="G26">
        <f t="shared" si="6"/>
        <v>-1</v>
      </c>
      <c r="H26">
        <f t="shared" si="7"/>
        <v>1</v>
      </c>
      <c r="I26">
        <f t="shared" si="8"/>
        <v>1</v>
      </c>
      <c r="J26">
        <f t="shared" si="9"/>
        <v>-1</v>
      </c>
      <c r="K26">
        <f t="shared" si="10"/>
        <v>-1</v>
      </c>
      <c r="L26">
        <f t="shared" si="11"/>
        <v>-1</v>
      </c>
      <c r="M26">
        <f t="shared" si="12"/>
        <v>1</v>
      </c>
      <c r="N26">
        <f t="shared" si="13"/>
        <v>1</v>
      </c>
      <c r="O26">
        <f t="shared" si="14"/>
        <v>-1</v>
      </c>
      <c r="P26">
        <f t="shared" si="15"/>
        <v>1</v>
      </c>
      <c r="Q26">
        <f>J8</f>
        <v>1.0601643278815294</v>
      </c>
    </row>
    <row r="27" spans="1:17" x14ac:dyDescent="0.25">
      <c r="A27">
        <v>8</v>
      </c>
      <c r="B27">
        <v>1</v>
      </c>
      <c r="C27">
        <v>1</v>
      </c>
      <c r="D27">
        <v>1</v>
      </c>
      <c r="E27">
        <v>-1</v>
      </c>
      <c r="F27">
        <f t="shared" si="5"/>
        <v>1</v>
      </c>
      <c r="G27">
        <f t="shared" si="6"/>
        <v>1</v>
      </c>
      <c r="H27">
        <f t="shared" si="7"/>
        <v>-1</v>
      </c>
      <c r="I27">
        <f t="shared" si="8"/>
        <v>1</v>
      </c>
      <c r="J27">
        <f t="shared" si="9"/>
        <v>-1</v>
      </c>
      <c r="K27">
        <f t="shared" si="10"/>
        <v>-1</v>
      </c>
      <c r="L27">
        <f t="shared" si="11"/>
        <v>1</v>
      </c>
      <c r="M27">
        <f t="shared" si="12"/>
        <v>-1</v>
      </c>
      <c r="N27">
        <f t="shared" si="13"/>
        <v>-1</v>
      </c>
      <c r="O27">
        <f t="shared" si="14"/>
        <v>-1</v>
      </c>
      <c r="P27">
        <f t="shared" si="15"/>
        <v>-1</v>
      </c>
      <c r="Q27">
        <f t="shared" si="16"/>
        <v>12.128939069634299</v>
      </c>
    </row>
    <row r="28" spans="1:17" x14ac:dyDescent="0.25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5"/>
        <v>1</v>
      </c>
      <c r="G28">
        <f t="shared" si="6"/>
        <v>1</v>
      </c>
      <c r="H28">
        <f t="shared" si="7"/>
        <v>-1</v>
      </c>
      <c r="I28">
        <f t="shared" si="8"/>
        <v>1</v>
      </c>
      <c r="J28">
        <f t="shared" si="9"/>
        <v>-1</v>
      </c>
      <c r="K28">
        <f t="shared" si="10"/>
        <v>-1</v>
      </c>
      <c r="L28">
        <f t="shared" si="11"/>
        <v>-1</v>
      </c>
      <c r="M28">
        <f t="shared" si="12"/>
        <v>1</v>
      </c>
      <c r="N28">
        <f t="shared" si="13"/>
        <v>1</v>
      </c>
      <c r="O28">
        <f t="shared" si="14"/>
        <v>1</v>
      </c>
      <c r="P28">
        <f t="shared" si="15"/>
        <v>-1</v>
      </c>
      <c r="Q28">
        <f t="shared" si="16"/>
        <v>5.357340659659247</v>
      </c>
    </row>
    <row r="29" spans="1:17" x14ac:dyDescent="0.25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5"/>
        <v>-1</v>
      </c>
      <c r="G29">
        <f t="shared" si="6"/>
        <v>-1</v>
      </c>
      <c r="H29">
        <f t="shared" si="7"/>
        <v>1</v>
      </c>
      <c r="I29">
        <f t="shared" si="8"/>
        <v>1</v>
      </c>
      <c r="J29">
        <f t="shared" si="9"/>
        <v>-1</v>
      </c>
      <c r="K29">
        <f t="shared" si="10"/>
        <v>-1</v>
      </c>
      <c r="L29">
        <f t="shared" si="11"/>
        <v>1</v>
      </c>
      <c r="M29">
        <f t="shared" si="12"/>
        <v>-1</v>
      </c>
      <c r="N29">
        <f t="shared" si="13"/>
        <v>-1</v>
      </c>
      <c r="O29">
        <f t="shared" si="14"/>
        <v>1</v>
      </c>
      <c r="P29">
        <f t="shared" si="15"/>
        <v>1</v>
      </c>
      <c r="Q29">
        <f t="shared" si="16"/>
        <v>0.42632191568472555</v>
      </c>
    </row>
    <row r="30" spans="1:17" x14ac:dyDescent="0.25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5"/>
        <v>-1</v>
      </c>
      <c r="G30">
        <f t="shared" si="6"/>
        <v>1</v>
      </c>
      <c r="H30">
        <f t="shared" si="7"/>
        <v>-1</v>
      </c>
      <c r="I30">
        <f t="shared" si="8"/>
        <v>-1</v>
      </c>
      <c r="J30">
        <f t="shared" si="9"/>
        <v>1</v>
      </c>
      <c r="K30">
        <f t="shared" si="10"/>
        <v>-1</v>
      </c>
      <c r="L30">
        <f t="shared" si="11"/>
        <v>1</v>
      </c>
      <c r="M30">
        <f t="shared" si="12"/>
        <v>-1</v>
      </c>
      <c r="N30">
        <f t="shared" si="13"/>
        <v>1</v>
      </c>
      <c r="O30">
        <f t="shared" si="14"/>
        <v>-1</v>
      </c>
      <c r="P30">
        <f t="shared" si="15"/>
        <v>1</v>
      </c>
      <c r="Q30">
        <f t="shared" si="16"/>
        <v>6.8350546077768879</v>
      </c>
    </row>
    <row r="31" spans="1:17" x14ac:dyDescent="0.25">
      <c r="A31">
        <v>12</v>
      </c>
      <c r="B31">
        <v>1</v>
      </c>
      <c r="C31">
        <v>1</v>
      </c>
      <c r="D31">
        <v>-1</v>
      </c>
      <c r="E31">
        <v>1</v>
      </c>
      <c r="F31">
        <f t="shared" si="5"/>
        <v>1</v>
      </c>
      <c r="G31">
        <f t="shared" si="6"/>
        <v>-1</v>
      </c>
      <c r="H31">
        <f t="shared" si="7"/>
        <v>1</v>
      </c>
      <c r="I31">
        <f t="shared" si="8"/>
        <v>-1</v>
      </c>
      <c r="J31">
        <f t="shared" si="9"/>
        <v>1</v>
      </c>
      <c r="K31">
        <f t="shared" si="10"/>
        <v>-1</v>
      </c>
      <c r="L31">
        <f t="shared" si="11"/>
        <v>-1</v>
      </c>
      <c r="M31">
        <f t="shared" si="12"/>
        <v>1</v>
      </c>
      <c r="N31">
        <f t="shared" si="13"/>
        <v>-1</v>
      </c>
      <c r="O31">
        <f t="shared" si="14"/>
        <v>-1</v>
      </c>
      <c r="P31">
        <f t="shared" si="15"/>
        <v>-1</v>
      </c>
      <c r="Q31">
        <f t="shared" si="16"/>
        <v>33.010299956639813</v>
      </c>
    </row>
    <row r="32" spans="1:17" x14ac:dyDescent="0.25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5"/>
        <v>1</v>
      </c>
      <c r="G32">
        <f t="shared" si="6"/>
        <v>-1</v>
      </c>
      <c r="H32">
        <f t="shared" si="7"/>
        <v>-1</v>
      </c>
      <c r="I32">
        <f t="shared" si="8"/>
        <v>-1</v>
      </c>
      <c r="J32">
        <f t="shared" si="9"/>
        <v>-1</v>
      </c>
      <c r="K32">
        <f t="shared" si="10"/>
        <v>1</v>
      </c>
      <c r="L32">
        <f t="shared" si="11"/>
        <v>1</v>
      </c>
      <c r="M32">
        <f t="shared" si="12"/>
        <v>1</v>
      </c>
      <c r="N32">
        <f t="shared" si="13"/>
        <v>-1</v>
      </c>
      <c r="O32">
        <f t="shared" si="14"/>
        <v>-1</v>
      </c>
      <c r="P32">
        <f t="shared" si="15"/>
        <v>1</v>
      </c>
      <c r="Q32">
        <f t="shared" si="16"/>
        <v>-0.15715932006950581</v>
      </c>
    </row>
    <row r="33" spans="1:18" x14ac:dyDescent="0.25">
      <c r="A33">
        <v>14</v>
      </c>
      <c r="B33">
        <v>1</v>
      </c>
      <c r="C33">
        <v>-1</v>
      </c>
      <c r="D33">
        <v>1</v>
      </c>
      <c r="E33">
        <v>1</v>
      </c>
      <c r="F33">
        <f t="shared" si="5"/>
        <v>-1</v>
      </c>
      <c r="G33">
        <f t="shared" si="6"/>
        <v>1</v>
      </c>
      <c r="H33">
        <f t="shared" si="7"/>
        <v>1</v>
      </c>
      <c r="I33">
        <f t="shared" si="8"/>
        <v>-1</v>
      </c>
      <c r="J33">
        <f t="shared" si="9"/>
        <v>-1</v>
      </c>
      <c r="K33">
        <f t="shared" si="10"/>
        <v>1</v>
      </c>
      <c r="L33">
        <f t="shared" si="11"/>
        <v>-1</v>
      </c>
      <c r="M33">
        <f t="shared" si="12"/>
        <v>-1</v>
      </c>
      <c r="N33">
        <f t="shared" si="13"/>
        <v>1</v>
      </c>
      <c r="O33">
        <f t="shared" si="14"/>
        <v>-1</v>
      </c>
      <c r="P33">
        <f t="shared" si="15"/>
        <v>-1</v>
      </c>
      <c r="Q33">
        <f t="shared" si="16"/>
        <v>1.5848411157770483</v>
      </c>
    </row>
    <row r="34" spans="1:18" x14ac:dyDescent="0.25">
      <c r="A34">
        <v>15</v>
      </c>
      <c r="B34">
        <v>-1</v>
      </c>
      <c r="C34">
        <v>1</v>
      </c>
      <c r="D34">
        <v>1</v>
      </c>
      <c r="E34">
        <v>1</v>
      </c>
      <c r="F34">
        <f t="shared" si="5"/>
        <v>-1</v>
      </c>
      <c r="G34">
        <f t="shared" si="6"/>
        <v>-1</v>
      </c>
      <c r="H34">
        <f t="shared" si="7"/>
        <v>-1</v>
      </c>
      <c r="I34">
        <f t="shared" si="8"/>
        <v>1</v>
      </c>
      <c r="J34">
        <f t="shared" si="9"/>
        <v>1</v>
      </c>
      <c r="K34">
        <f t="shared" si="10"/>
        <v>1</v>
      </c>
      <c r="L34">
        <f t="shared" si="11"/>
        <v>-1</v>
      </c>
      <c r="M34">
        <f t="shared" si="12"/>
        <v>-1</v>
      </c>
      <c r="N34">
        <f t="shared" si="13"/>
        <v>-1</v>
      </c>
      <c r="O34">
        <f t="shared" si="14"/>
        <v>1</v>
      </c>
      <c r="P34">
        <f t="shared" si="15"/>
        <v>-1</v>
      </c>
      <c r="Q34">
        <f t="shared" si="16"/>
        <v>1.6941133131485566</v>
      </c>
    </row>
    <row r="35" spans="1:18" x14ac:dyDescent="0.25">
      <c r="A35">
        <v>16</v>
      </c>
      <c r="B35">
        <v>1</v>
      </c>
      <c r="C35">
        <v>1</v>
      </c>
      <c r="D35">
        <v>1</v>
      </c>
      <c r="E35"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1</v>
      </c>
      <c r="J35">
        <f t="shared" si="9"/>
        <v>1</v>
      </c>
      <c r="K35">
        <f t="shared" si="10"/>
        <v>1</v>
      </c>
      <c r="L35">
        <f t="shared" si="11"/>
        <v>1</v>
      </c>
      <c r="M35">
        <f t="shared" si="12"/>
        <v>1</v>
      </c>
      <c r="N35">
        <f t="shared" si="13"/>
        <v>1</v>
      </c>
      <c r="O35">
        <f t="shared" si="14"/>
        <v>1</v>
      </c>
      <c r="P35">
        <f t="shared" si="15"/>
        <v>1</v>
      </c>
      <c r="Q35">
        <f t="shared" si="16"/>
        <v>8.6075078242839282</v>
      </c>
    </row>
    <row r="36" spans="1:18" x14ac:dyDescent="0.25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25">
      <c r="B37">
        <f>SUMPRODUCT(B20:B35,$Q$20:$Q$35)/8</f>
        <v>2.9783443018428795</v>
      </c>
      <c r="C37">
        <f t="shared" ref="C37:P37" si="17">SUMPRODUCT(C20:C35,$Q$20:$Q$35)/8</f>
        <v>7.5764626510917266</v>
      </c>
      <c r="D37">
        <f t="shared" si="17"/>
        <v>-2.2953276215420204</v>
      </c>
      <c r="E37">
        <f t="shared" si="17"/>
        <v>1.4410351811521878</v>
      </c>
      <c r="F37">
        <f t="shared" si="17"/>
        <v>7.4852399579443656</v>
      </c>
      <c r="G37">
        <f t="shared" si="17"/>
        <v>-0.98774011557397845</v>
      </c>
      <c r="H37">
        <f t="shared" si="17"/>
        <v>4.4965610861247036</v>
      </c>
      <c r="I37">
        <f t="shared" si="17"/>
        <v>-6.434317599148538</v>
      </c>
      <c r="J37">
        <f t="shared" si="17"/>
        <v>3.1574451816076907</v>
      </c>
      <c r="K37">
        <f t="shared" si="17"/>
        <v>-6.1796009301131409</v>
      </c>
      <c r="L37">
        <f t="shared" si="17"/>
        <v>-0.48475951776919457</v>
      </c>
      <c r="M37">
        <f t="shared" si="17"/>
        <v>1.5841745840872017</v>
      </c>
      <c r="N37">
        <f t="shared" si="17"/>
        <v>-2.1594677989026403</v>
      </c>
      <c r="O37">
        <f t="shared" si="17"/>
        <v>0.13737943731159163</v>
      </c>
      <c r="P37">
        <f t="shared" si="17"/>
        <v>-5.9989579866179623</v>
      </c>
      <c r="Q37" cm="1">
        <f t="array" ref="Q37">SUM((L37:P37)^2)/5</f>
        <v>8.682854422487317</v>
      </c>
      <c r="R37">
        <f>Q37^0.5</f>
        <v>2.9466683597730023</v>
      </c>
    </row>
    <row r="38" spans="1:18" x14ac:dyDescent="0.25">
      <c r="A38" t="s">
        <v>98</v>
      </c>
      <c r="B38">
        <f>(B37-0)/$R$37</f>
        <v>1.0107497479194834</v>
      </c>
      <c r="C38">
        <f t="shared" ref="C38:P38" si="18">(C37-0)/$R$37</f>
        <v>2.5711962549037524</v>
      </c>
      <c r="D38">
        <f t="shared" si="18"/>
        <v>-0.7789568900515299</v>
      </c>
      <c r="E38">
        <f t="shared" si="18"/>
        <v>0.48903880763263036</v>
      </c>
      <c r="F38">
        <f t="shared" si="18"/>
        <v>2.5402383451529622</v>
      </c>
      <c r="G38">
        <f t="shared" si="18"/>
        <v>-0.33520572897116574</v>
      </c>
      <c r="H38">
        <f t="shared" si="18"/>
        <v>1.5259813922429661</v>
      </c>
      <c r="I38">
        <f t="shared" si="18"/>
        <v>-2.1835906907570037</v>
      </c>
      <c r="J38">
        <f t="shared" si="18"/>
        <v>1.0715305545449729</v>
      </c>
      <c r="K38">
        <f t="shared" si="18"/>
        <v>-2.0971484319291327</v>
      </c>
      <c r="L38">
        <f t="shared" si="18"/>
        <v>-0.16451105403885294</v>
      </c>
      <c r="M38">
        <f t="shared" si="18"/>
        <v>0.53761550017431858</v>
      </c>
      <c r="N38">
        <f t="shared" si="18"/>
        <v>-0.73285064189205051</v>
      </c>
      <c r="O38">
        <f t="shared" si="18"/>
        <v>4.6621954199886517E-2</v>
      </c>
      <c r="P38">
        <f t="shared" si="18"/>
        <v>-2.0358443008089631</v>
      </c>
    </row>
    <row r="39" spans="1:18" x14ac:dyDescent="0.25">
      <c r="A39" t="s">
        <v>130</v>
      </c>
      <c r="B39">
        <f>IF(_xlfn.T.DIST(B38,5,1)&gt;0.5,(1-_xlfn.T.DIST(B38,5,1))*2,_xlfn.T.DIST(B38,5,1)*2)</f>
        <v>0.35851981756311391</v>
      </c>
      <c r="C39">
        <f t="shared" ref="C39:K39" si="19">IF(_xlfn.T.DIST(C38,5,1)&gt;0.5,(1-_xlfn.T.DIST(C38,5,1))*2,_xlfn.T.DIST(C38,5,1)*2)</f>
        <v>4.9962734970466105E-2</v>
      </c>
      <c r="D39">
        <f t="shared" si="19"/>
        <v>0.47124496720546183</v>
      </c>
      <c r="E39">
        <f t="shared" si="19"/>
        <v>0.64551003866192302</v>
      </c>
      <c r="F39">
        <f t="shared" si="19"/>
        <v>5.187874765254108E-2</v>
      </c>
      <c r="G39">
        <f t="shared" si="19"/>
        <v>0.75107622458220624</v>
      </c>
      <c r="H39">
        <f t="shared" si="19"/>
        <v>0.18753686180295714</v>
      </c>
      <c r="I39">
        <f t="shared" si="19"/>
        <v>8.0746496472984181E-2</v>
      </c>
      <c r="J39">
        <f t="shared" si="19"/>
        <v>0.3329040981786533</v>
      </c>
      <c r="K39">
        <f t="shared" si="19"/>
        <v>9.0078650299402721E-2</v>
      </c>
      <c r="L39">
        <f t="shared" ref="L39" si="20">IF(_xlfn.T.DIST(L38,5,1)&gt;0.5,(1-_xlfn.T.DIST(L38,5,1))*2,_xlfn.T.DIST(L38,5,1)*2)</f>
        <v>0.87577269406559055</v>
      </c>
      <c r="M39">
        <f t="shared" ref="M39" si="21">IF(_xlfn.T.DIST(M38,5,1)&gt;0.5,(1-_xlfn.T.DIST(M38,5,1))*2,_xlfn.T.DIST(M38,5,1)*2)</f>
        <v>0.61389835954118599</v>
      </c>
      <c r="N39">
        <f t="shared" ref="N39" si="22">IF(_xlfn.T.DIST(N38,5,1)&gt;0.5,(1-_xlfn.T.DIST(N38,5,1))*2,_xlfn.T.DIST(N38,5,1)*2)</f>
        <v>0.49654583458267709</v>
      </c>
      <c r="O39">
        <f t="shared" ref="O39" si="23">IF(_xlfn.T.DIST(O38,5,1)&gt;0.5,(1-_xlfn.T.DIST(O38,5,1))*2,_xlfn.T.DIST(O38,5,1)*2)</f>
        <v>0.96461936796422432</v>
      </c>
      <c r="P39">
        <f t="shared" ref="P39" si="24">IF(_xlfn.T.DIST(P38,5,1)&gt;0.5,(1-_xlfn.T.DIST(P38,5,1))*2,_xlfn.T.DIST(P38,5,1)*2)</f>
        <v>9.738306372315518E-2</v>
      </c>
    </row>
    <row r="40" spans="1:18" x14ac:dyDescent="0.25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  <c r="E40" s="26" t="s">
        <v>132</v>
      </c>
      <c r="F40" s="27">
        <f>_xlfn.T.INV(0.05,5)</f>
        <v>-2.0150483733330233</v>
      </c>
      <c r="G40" s="26" t="s">
        <v>133</v>
      </c>
      <c r="H40" s="27">
        <f>_xlfn.T.INV(0.95,5)</f>
        <v>2.0150483733330233</v>
      </c>
    </row>
    <row r="42" spans="1:18" x14ac:dyDescent="0.25"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8" x14ac:dyDescent="0.25">
      <c r="B43">
        <f>B37-$H$40*$R$37</f>
        <v>-2.9593349832695965</v>
      </c>
      <c r="C43">
        <f t="shared" ref="C43:P43" si="25">C37-$H$40*$R$37</f>
        <v>1.6387833659792506</v>
      </c>
      <c r="D43">
        <f t="shared" si="25"/>
        <v>-8.2330069066544969</v>
      </c>
      <c r="E43">
        <f t="shared" si="25"/>
        <v>-4.4966441039602882</v>
      </c>
      <c r="F43">
        <f t="shared" si="25"/>
        <v>1.5475606728318896</v>
      </c>
      <c r="G43">
        <f t="shared" si="25"/>
        <v>-6.9254194006864545</v>
      </c>
      <c r="H43">
        <f t="shared" si="25"/>
        <v>-1.4411181989877724</v>
      </c>
      <c r="I43">
        <f t="shared" si="25"/>
        <v>-12.371996884261014</v>
      </c>
      <c r="J43">
        <f t="shared" si="25"/>
        <v>-2.7802341035047853</v>
      </c>
      <c r="K43">
        <f t="shared" si="25"/>
        <v>-12.117280215225616</v>
      </c>
      <c r="L43">
        <f t="shared" si="25"/>
        <v>-6.4224388028816701</v>
      </c>
      <c r="M43">
        <f t="shared" si="25"/>
        <v>-4.3535047010252743</v>
      </c>
      <c r="N43">
        <f t="shared" si="25"/>
        <v>-8.0971470840151163</v>
      </c>
      <c r="O43">
        <f t="shared" si="25"/>
        <v>-5.8002998478008845</v>
      </c>
      <c r="P43">
        <f t="shared" si="25"/>
        <v>-11.936637271730438</v>
      </c>
    </row>
    <row r="44" spans="1:18" x14ac:dyDescent="0.25">
      <c r="B44">
        <f>B37</f>
        <v>2.9783443018428795</v>
      </c>
      <c r="C44">
        <f t="shared" ref="C44:P44" si="26">C37</f>
        <v>7.5764626510917266</v>
      </c>
      <c r="D44">
        <f t="shared" si="26"/>
        <v>-2.2953276215420204</v>
      </c>
      <c r="E44">
        <f t="shared" si="26"/>
        <v>1.4410351811521878</v>
      </c>
      <c r="F44">
        <f t="shared" si="26"/>
        <v>7.4852399579443656</v>
      </c>
      <c r="G44">
        <f t="shared" si="26"/>
        <v>-0.98774011557397845</v>
      </c>
      <c r="H44">
        <f t="shared" si="26"/>
        <v>4.4965610861247036</v>
      </c>
      <c r="I44">
        <f t="shared" si="26"/>
        <v>-6.434317599148538</v>
      </c>
      <c r="J44">
        <f t="shared" si="26"/>
        <v>3.1574451816076907</v>
      </c>
      <c r="K44">
        <f t="shared" si="26"/>
        <v>-6.1796009301131409</v>
      </c>
      <c r="L44">
        <f t="shared" si="26"/>
        <v>-0.48475951776919457</v>
      </c>
      <c r="M44">
        <f t="shared" si="26"/>
        <v>1.5841745840872017</v>
      </c>
      <c r="N44">
        <f t="shared" si="26"/>
        <v>-2.1594677989026403</v>
      </c>
      <c r="O44">
        <f t="shared" si="26"/>
        <v>0.13737943731159163</v>
      </c>
      <c r="P44">
        <f t="shared" si="26"/>
        <v>-5.9989579866179623</v>
      </c>
    </row>
    <row r="45" spans="1:18" x14ac:dyDescent="0.25">
      <c r="B45">
        <f>B37+$H$40*$R$37</f>
        <v>8.9160235869553546</v>
      </c>
      <c r="C45">
        <f t="shared" ref="C45:P45" si="27">C37+$H$40*$R$37</f>
        <v>13.514141936204203</v>
      </c>
      <c r="D45">
        <f t="shared" si="27"/>
        <v>3.6423516635704556</v>
      </c>
      <c r="E45">
        <f t="shared" si="27"/>
        <v>7.3787144662646638</v>
      </c>
      <c r="F45">
        <f t="shared" si="27"/>
        <v>13.422919243056842</v>
      </c>
      <c r="G45">
        <f t="shared" si="27"/>
        <v>4.9499391695384976</v>
      </c>
      <c r="H45">
        <f t="shared" si="27"/>
        <v>10.434240371237181</v>
      </c>
      <c r="I45">
        <f t="shared" si="27"/>
        <v>-0.49663831403606196</v>
      </c>
      <c r="J45">
        <f t="shared" si="27"/>
        <v>9.0951244667201667</v>
      </c>
      <c r="K45">
        <f t="shared" si="27"/>
        <v>-0.24192164500066493</v>
      </c>
      <c r="L45">
        <f t="shared" si="27"/>
        <v>5.4529197673432819</v>
      </c>
      <c r="M45">
        <f t="shared" si="27"/>
        <v>7.5218538691996777</v>
      </c>
      <c r="N45">
        <f t="shared" si="27"/>
        <v>3.7782114862098357</v>
      </c>
      <c r="O45">
        <f t="shared" si="27"/>
        <v>6.0750587224240675</v>
      </c>
      <c r="P45">
        <f t="shared" si="27"/>
        <v>-6.127870150548631E-2</v>
      </c>
    </row>
    <row r="47" spans="1:18" x14ac:dyDescent="0.25">
      <c r="B47">
        <f>B42</f>
        <v>15</v>
      </c>
      <c r="C47">
        <f t="shared" ref="C47:P47" si="28">C42</f>
        <v>14</v>
      </c>
      <c r="D47">
        <f t="shared" si="28"/>
        <v>13</v>
      </c>
      <c r="E47">
        <f t="shared" si="28"/>
        <v>12</v>
      </c>
      <c r="F47">
        <f t="shared" si="28"/>
        <v>11</v>
      </c>
      <c r="G47">
        <f t="shared" si="28"/>
        <v>10</v>
      </c>
      <c r="H47">
        <f t="shared" si="28"/>
        <v>9</v>
      </c>
      <c r="I47">
        <f t="shared" si="28"/>
        <v>8</v>
      </c>
      <c r="J47">
        <f t="shared" si="28"/>
        <v>7</v>
      </c>
      <c r="K47">
        <f t="shared" si="28"/>
        <v>6</v>
      </c>
      <c r="L47">
        <f t="shared" si="28"/>
        <v>5</v>
      </c>
      <c r="M47">
        <f t="shared" si="28"/>
        <v>4</v>
      </c>
      <c r="N47">
        <f t="shared" si="28"/>
        <v>3</v>
      </c>
      <c r="O47">
        <f t="shared" si="28"/>
        <v>2</v>
      </c>
      <c r="P47">
        <f t="shared" si="28"/>
        <v>1</v>
      </c>
    </row>
    <row r="48" spans="1:18" x14ac:dyDescent="0.25">
      <c r="B48">
        <f>B42</f>
        <v>15</v>
      </c>
      <c r="C48">
        <f t="shared" ref="C48:P48" si="29">C42</f>
        <v>14</v>
      </c>
      <c r="D48">
        <f t="shared" si="29"/>
        <v>13</v>
      </c>
      <c r="E48">
        <f t="shared" si="29"/>
        <v>12</v>
      </c>
      <c r="F48">
        <f t="shared" si="29"/>
        <v>11</v>
      </c>
      <c r="G48">
        <f t="shared" si="29"/>
        <v>10</v>
      </c>
      <c r="H48">
        <f t="shared" si="29"/>
        <v>9</v>
      </c>
      <c r="I48">
        <f t="shared" si="29"/>
        <v>8</v>
      </c>
      <c r="J48">
        <f t="shared" si="29"/>
        <v>7</v>
      </c>
      <c r="K48">
        <f t="shared" si="29"/>
        <v>6</v>
      </c>
      <c r="L48">
        <f t="shared" si="29"/>
        <v>5</v>
      </c>
      <c r="M48">
        <f t="shared" si="29"/>
        <v>4</v>
      </c>
      <c r="N48">
        <f t="shared" si="29"/>
        <v>3</v>
      </c>
      <c r="O48">
        <f t="shared" si="29"/>
        <v>2</v>
      </c>
      <c r="P48">
        <f t="shared" si="29"/>
        <v>1</v>
      </c>
    </row>
    <row r="49" spans="1:16" x14ac:dyDescent="0.25">
      <c r="B49">
        <f>B48</f>
        <v>15</v>
      </c>
      <c r="C49">
        <f t="shared" ref="C49:P49" si="30">C48</f>
        <v>14</v>
      </c>
      <c r="D49">
        <f t="shared" si="30"/>
        <v>13</v>
      </c>
      <c r="E49">
        <f t="shared" si="30"/>
        <v>12</v>
      </c>
      <c r="F49">
        <f t="shared" si="30"/>
        <v>11</v>
      </c>
      <c r="G49">
        <f t="shared" si="30"/>
        <v>10</v>
      </c>
      <c r="H49">
        <f t="shared" si="30"/>
        <v>9</v>
      </c>
      <c r="I49">
        <f t="shared" si="30"/>
        <v>8</v>
      </c>
      <c r="J49">
        <f t="shared" si="30"/>
        <v>7</v>
      </c>
      <c r="K49">
        <f t="shared" si="30"/>
        <v>6</v>
      </c>
      <c r="L49">
        <f t="shared" si="30"/>
        <v>5</v>
      </c>
      <c r="M49">
        <f t="shared" si="30"/>
        <v>4</v>
      </c>
      <c r="N49">
        <f t="shared" si="30"/>
        <v>3</v>
      </c>
      <c r="O49">
        <f t="shared" si="30"/>
        <v>2</v>
      </c>
      <c r="P49">
        <f t="shared" si="30"/>
        <v>1</v>
      </c>
    </row>
    <row r="50" spans="1:16" x14ac:dyDescent="0.25">
      <c r="A50" s="28" t="s">
        <v>94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</row>
    <row r="51" spans="1:16" x14ac:dyDescent="0.25">
      <c r="A51" t="s">
        <v>82</v>
      </c>
      <c r="B51" t="s">
        <v>52</v>
      </c>
      <c r="C51" t="s">
        <v>54</v>
      </c>
      <c r="D51" t="s">
        <v>89</v>
      </c>
      <c r="E51" t="s">
        <v>134</v>
      </c>
      <c r="F51" t="s">
        <v>55</v>
      </c>
      <c r="G51" t="s">
        <v>57</v>
      </c>
      <c r="H51" t="s">
        <v>135</v>
      </c>
      <c r="I51" t="s">
        <v>56</v>
      </c>
      <c r="J51" t="s">
        <v>136</v>
      </c>
      <c r="K51" t="s">
        <v>137</v>
      </c>
      <c r="L51" t="s">
        <v>58</v>
      </c>
      <c r="M51" t="s">
        <v>138</v>
      </c>
      <c r="N51" t="s">
        <v>139</v>
      </c>
      <c r="O51" t="s">
        <v>140</v>
      </c>
      <c r="P51" t="s">
        <v>141</v>
      </c>
    </row>
    <row r="52" spans="1:16" x14ac:dyDescent="0.25">
      <c r="A52">
        <f>SUM(Q20:Q35)/16</f>
        <v>6.449272418536494</v>
      </c>
      <c r="B52">
        <f>B37/2</f>
        <v>1.4891721509214397</v>
      </c>
      <c r="C52">
        <f t="shared" ref="C52:P52" si="31">C37/2</f>
        <v>3.7882313255458633</v>
      </c>
      <c r="D52">
        <f t="shared" si="31"/>
        <v>-1.1476638107710102</v>
      </c>
      <c r="E52">
        <f t="shared" si="31"/>
        <v>0.72051759057609388</v>
      </c>
      <c r="F52">
        <f t="shared" si="31"/>
        <v>3.7426199789721828</v>
      </c>
      <c r="G52">
        <f t="shared" si="31"/>
        <v>-0.49387005778698922</v>
      </c>
      <c r="H52">
        <f>H37/2</f>
        <v>2.2482805430623518</v>
      </c>
      <c r="I52">
        <f t="shared" si="31"/>
        <v>-3.217158799574269</v>
      </c>
      <c r="J52">
        <f t="shared" si="31"/>
        <v>1.5787225908038454</v>
      </c>
      <c r="K52">
        <f t="shared" si="31"/>
        <v>-3.0898004650565705</v>
      </c>
      <c r="L52">
        <f t="shared" si="31"/>
        <v>-0.24237975888459729</v>
      </c>
      <c r="M52">
        <f t="shared" si="31"/>
        <v>0.79208729204360084</v>
      </c>
      <c r="N52">
        <f t="shared" si="31"/>
        <v>-1.0797338994513201</v>
      </c>
      <c r="O52">
        <f t="shared" si="31"/>
        <v>6.8689718655795817E-2</v>
      </c>
      <c r="P52">
        <f t="shared" si="31"/>
        <v>-2.9994789933089812</v>
      </c>
    </row>
    <row r="53" spans="1:16" x14ac:dyDescent="0.25">
      <c r="A53" s="28" t="s">
        <v>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</row>
    <row r="54" spans="1:16" x14ac:dyDescent="0.25">
      <c r="A54" t="s">
        <v>150</v>
      </c>
      <c r="B54" t="s">
        <v>151</v>
      </c>
      <c r="C54" t="s">
        <v>88</v>
      </c>
      <c r="D54" t="s">
        <v>89</v>
      </c>
      <c r="E54" t="s">
        <v>134</v>
      </c>
      <c r="F54" t="s">
        <v>152</v>
      </c>
      <c r="G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158</v>
      </c>
      <c r="M54" t="s">
        <v>159</v>
      </c>
      <c r="N54" t="s">
        <v>160</v>
      </c>
      <c r="O54" t="s">
        <v>161</v>
      </c>
      <c r="P54" t="s">
        <v>162</v>
      </c>
    </row>
    <row r="55" spans="1:16" x14ac:dyDescent="0.25">
      <c r="A55">
        <v>-8.7187499999999987E-2</v>
      </c>
      <c r="B55">
        <v>-0.32718749999999996</v>
      </c>
      <c r="C55">
        <v>0.39718749999999997</v>
      </c>
      <c r="D55">
        <v>0.31906250000000008</v>
      </c>
      <c r="E55">
        <v>0.16093750000000001</v>
      </c>
      <c r="F55">
        <v>7.3437500000000031E-2</v>
      </c>
      <c r="G55">
        <v>-5.8437499999999996E-2</v>
      </c>
      <c r="H55">
        <v>-1.5312499999999953E-2</v>
      </c>
      <c r="I55">
        <v>-9.5312499999999981E-2</v>
      </c>
      <c r="J55">
        <v>-7.7187499999999992E-2</v>
      </c>
      <c r="K55">
        <v>4.6875000000000024E-3</v>
      </c>
      <c r="L55">
        <v>8.5937499999999986E-2</v>
      </c>
      <c r="M55">
        <v>-6.9062500000000013E-2</v>
      </c>
      <c r="N55">
        <v>5.0312499999999989E-2</v>
      </c>
      <c r="O55">
        <v>-5.2187500000000019E-2</v>
      </c>
      <c r="P55">
        <v>6.0312499999999956E-2</v>
      </c>
    </row>
    <row r="57" spans="1:16" x14ac:dyDescent="0.25">
      <c r="B57" t="s">
        <v>3</v>
      </c>
      <c r="C57" t="s">
        <v>5</v>
      </c>
      <c r="D57" t="s">
        <v>7</v>
      </c>
      <c r="E57" t="s">
        <v>109</v>
      </c>
      <c r="F57" t="s">
        <v>102</v>
      </c>
    </row>
    <row r="58" spans="1:16" x14ac:dyDescent="0.25">
      <c r="B58">
        <v>3.077769532086766E-2</v>
      </c>
      <c r="C58">
        <v>0.99999999999999989</v>
      </c>
      <c r="D58">
        <v>-0.94003500714089616</v>
      </c>
      <c r="E58">
        <v>1</v>
      </c>
      <c r="F58">
        <f>A52+C52*C58+I52*C58*D58+K52*D58*E58+F52*B58*C58+P52*B58*C58*D58*E58</f>
        <v>16.368236718160308</v>
      </c>
    </row>
    <row r="60" spans="1:16" x14ac:dyDescent="0.25">
      <c r="B60">
        <v>1</v>
      </c>
      <c r="C60">
        <v>1</v>
      </c>
      <c r="D60">
        <f>-($A$55+$B$55*B60+$C$55*C60)/$D$55</f>
        <v>5.3868756121449438E-2</v>
      </c>
    </row>
    <row r="61" spans="1:16" x14ac:dyDescent="0.25">
      <c r="B61">
        <v>1</v>
      </c>
      <c r="C61">
        <v>-1</v>
      </c>
      <c r="D61">
        <f t="shared" ref="D61:D63" si="32">-($A$55+$B$55*B61+$C$55*C61)/$D$55</f>
        <v>2.5435847208618991</v>
      </c>
    </row>
    <row r="62" spans="1:16" x14ac:dyDescent="0.25">
      <c r="B62">
        <v>-1</v>
      </c>
      <c r="C62">
        <v>1</v>
      </c>
      <c r="D62">
        <f t="shared" si="32"/>
        <v>-1.9970617042115568</v>
      </c>
    </row>
    <row r="63" spans="1:16" x14ac:dyDescent="0.25">
      <c r="B63">
        <v>-1</v>
      </c>
      <c r="C63">
        <v>-1</v>
      </c>
      <c r="D63">
        <f t="shared" si="32"/>
        <v>0.49265426052889305</v>
      </c>
    </row>
  </sheetData>
  <scenarios current="0">
    <scenario name="4" count="4" user="SOLab" comment="建立者 SOLab 於 5/21/2024">
      <inputCells r="B58" val="-1"/>
      <inputCells r="C58" val="-1"/>
      <inputCells r="D58" val="1"/>
      <inputCells r="E58" val="0"/>
    </scenario>
  </scenarios>
  <mergeCells count="2">
    <mergeCell ref="A50:P50"/>
    <mergeCell ref="A53:P53"/>
  </mergeCells>
  <phoneticPr fontId="1" type="noConversion"/>
  <conditionalFormatting sqref="B38:P39">
    <cfRule type="cellIs" dxfId="2" priority="2" operator="lessThan">
      <formula>$B$40</formula>
    </cfRule>
    <cfRule type="cellIs" dxfId="1" priority="3" operator="greaterThan">
      <formula>$D$40</formula>
    </cfRule>
  </conditionalFormatting>
  <conditionalFormatting sqref="B39:P39">
    <cfRule type="cellIs" dxfId="0" priority="1" operator="lessThan">
      <formula>0.01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449-15EC-488D-8C1E-44427377A40A}">
  <dimension ref="A1:I32"/>
  <sheetViews>
    <sheetView topLeftCell="A4" workbookViewId="0">
      <selection activeCell="K28" sqref="K28"/>
    </sheetView>
  </sheetViews>
  <sheetFormatPr defaultRowHeight="16.5" x14ac:dyDescent="0.25"/>
  <sheetData>
    <row r="1" spans="1:9" x14ac:dyDescent="0.25">
      <c r="A1" t="s">
        <v>28</v>
      </c>
    </row>
    <row r="2" spans="1:9" ht="17.25" thickBot="1" x14ac:dyDescent="0.3"/>
    <row r="3" spans="1:9" x14ac:dyDescent="0.25">
      <c r="A3" s="4" t="s">
        <v>29</v>
      </c>
      <c r="B3" s="4"/>
    </row>
    <row r="4" spans="1:9" x14ac:dyDescent="0.25">
      <c r="A4" s="1" t="s">
        <v>30</v>
      </c>
      <c r="B4" s="1">
        <v>1</v>
      </c>
    </row>
    <row r="5" spans="1:9" x14ac:dyDescent="0.25">
      <c r="A5" s="1" t="s">
        <v>31</v>
      </c>
      <c r="B5" s="1">
        <v>1</v>
      </c>
    </row>
    <row r="6" spans="1:9" x14ac:dyDescent="0.25">
      <c r="A6" s="1" t="s">
        <v>32</v>
      </c>
      <c r="B6" s="1">
        <v>65535</v>
      </c>
    </row>
    <row r="7" spans="1:9" x14ac:dyDescent="0.25">
      <c r="A7" s="1" t="s">
        <v>33</v>
      </c>
      <c r="B7" s="1">
        <v>0</v>
      </c>
    </row>
    <row r="8" spans="1:9" ht="17.25" thickBot="1" x14ac:dyDescent="0.3">
      <c r="A8" s="2" t="s">
        <v>34</v>
      </c>
      <c r="B8" s="2">
        <v>16</v>
      </c>
    </row>
    <row r="10" spans="1:9" ht="17.25" thickBot="1" x14ac:dyDescent="0.3">
      <c r="A10" t="s">
        <v>35</v>
      </c>
    </row>
    <row r="11" spans="1:9" x14ac:dyDescent="0.25">
      <c r="A11" s="3"/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9" x14ac:dyDescent="0.25">
      <c r="A12" s="1" t="s">
        <v>36</v>
      </c>
      <c r="B12" s="1">
        <v>15</v>
      </c>
      <c r="C12" s="1">
        <v>1954.7968601343034</v>
      </c>
      <c r="D12" s="1">
        <v>130.31979067562023</v>
      </c>
      <c r="E12" s="1" t="e">
        <v>#NUM!</v>
      </c>
      <c r="F12" s="1" t="e">
        <v>#NUM!</v>
      </c>
    </row>
    <row r="13" spans="1:9" x14ac:dyDescent="0.25">
      <c r="A13" s="1" t="s">
        <v>37</v>
      </c>
      <c r="B13" s="1">
        <v>0</v>
      </c>
      <c r="C13" s="1">
        <v>0</v>
      </c>
      <c r="D13" s="1">
        <v>65535</v>
      </c>
      <c r="E13" s="1"/>
      <c r="F13" s="1"/>
    </row>
    <row r="14" spans="1:9" ht="17.25" thickBot="1" x14ac:dyDescent="0.3">
      <c r="A14" s="2" t="s">
        <v>38</v>
      </c>
      <c r="B14" s="2">
        <v>15</v>
      </c>
      <c r="C14" s="2">
        <v>1954.7968601343034</v>
      </c>
      <c r="D14" s="2"/>
      <c r="E14" s="2"/>
      <c r="F14" s="2"/>
    </row>
    <row r="15" spans="1:9" ht="17.25" thickBot="1" x14ac:dyDescent="0.3"/>
    <row r="16" spans="1:9" x14ac:dyDescent="0.25">
      <c r="A16" s="3"/>
      <c r="B16" s="3" t="s">
        <v>45</v>
      </c>
      <c r="C16" s="3" t="s">
        <v>33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</row>
    <row r="17" spans="1:9" x14ac:dyDescent="0.25">
      <c r="A17" s="1" t="s">
        <v>39</v>
      </c>
      <c r="B17" s="1">
        <v>5.9910543475853233</v>
      </c>
      <c r="C17" s="1">
        <v>0</v>
      </c>
      <c r="D17" s="1">
        <v>65535</v>
      </c>
      <c r="E17" s="1" t="e">
        <v>#NUM!</v>
      </c>
      <c r="F17" s="1">
        <v>5.9910543475853233</v>
      </c>
      <c r="G17" s="1">
        <v>5.9910543475853233</v>
      </c>
      <c r="H17" s="1">
        <v>5.9910543475853233</v>
      </c>
      <c r="I17" s="1">
        <v>5.9910543475853233</v>
      </c>
    </row>
    <row r="18" spans="1:9" x14ac:dyDescent="0.25">
      <c r="A18" s="1" t="s">
        <v>2</v>
      </c>
      <c r="B18" s="1">
        <v>2.5817066304627003</v>
      </c>
      <c r="C18" s="1">
        <v>0</v>
      </c>
      <c r="D18" s="1">
        <v>65535</v>
      </c>
      <c r="E18" s="1" t="e">
        <v>#NUM!</v>
      </c>
      <c r="F18" s="1">
        <v>2.5817066304627003</v>
      </c>
      <c r="G18" s="1">
        <v>2.5817066304627003</v>
      </c>
      <c r="H18" s="1">
        <v>2.5817066304627003</v>
      </c>
      <c r="I18" s="1">
        <v>2.5817066304627003</v>
      </c>
    </row>
    <row r="19" spans="1:9" x14ac:dyDescent="0.25">
      <c r="A19" s="1" t="s">
        <v>4</v>
      </c>
      <c r="B19" s="1">
        <v>4.0141669290265183</v>
      </c>
      <c r="C19" s="1">
        <v>0</v>
      </c>
      <c r="D19" s="1">
        <v>65535</v>
      </c>
      <c r="E19" s="1" t="e">
        <v>#NUM!</v>
      </c>
      <c r="F19" s="1">
        <v>4.0141669290265183</v>
      </c>
      <c r="G19" s="1">
        <v>4.0141669290265183</v>
      </c>
      <c r="H19" s="1">
        <v>4.0141669290265183</v>
      </c>
      <c r="I19" s="1">
        <v>4.0141669290265183</v>
      </c>
    </row>
    <row r="20" spans="1:9" x14ac:dyDescent="0.25">
      <c r="A20" s="1" t="s">
        <v>6</v>
      </c>
      <c r="B20" s="1">
        <v>-1.9523322228064461</v>
      </c>
      <c r="C20" s="1">
        <v>0</v>
      </c>
      <c r="D20" s="1">
        <v>65535</v>
      </c>
      <c r="E20" s="1" t="e">
        <v>#NUM!</v>
      </c>
      <c r="F20" s="1">
        <v>-1.9523322228064461</v>
      </c>
      <c r="G20" s="1">
        <v>-1.9523322228064461</v>
      </c>
      <c r="H20" s="1">
        <v>-1.9523322228064461</v>
      </c>
      <c r="I20" s="1">
        <v>-1.9523322228064461</v>
      </c>
    </row>
    <row r="21" spans="1:9" x14ac:dyDescent="0.25">
      <c r="A21" s="1" t="s">
        <v>142</v>
      </c>
      <c r="B21" s="1">
        <v>3.0023103524682937</v>
      </c>
      <c r="C21" s="1">
        <v>0</v>
      </c>
      <c r="D21" s="1">
        <v>65535</v>
      </c>
      <c r="E21" s="1" t="e">
        <v>#NUM!</v>
      </c>
      <c r="F21" s="1">
        <v>3.0023103524682937</v>
      </c>
      <c r="G21" s="1">
        <v>3.0023103524682937</v>
      </c>
      <c r="H21" s="1">
        <v>3.0023103524682937</v>
      </c>
      <c r="I21" s="1">
        <v>3.0023103524682937</v>
      </c>
    </row>
    <row r="22" spans="1:9" x14ac:dyDescent="0.25">
      <c r="A22" s="1" t="s">
        <v>8</v>
      </c>
      <c r="B22" s="1">
        <v>-2.1398934797857168</v>
      </c>
      <c r="C22" s="1">
        <v>0</v>
      </c>
      <c r="D22" s="1">
        <v>65535</v>
      </c>
      <c r="E22" s="1" t="e">
        <v>#NUM!</v>
      </c>
      <c r="F22" s="1">
        <v>-2.1398934797857168</v>
      </c>
      <c r="G22" s="1">
        <v>-2.1398934797857168</v>
      </c>
      <c r="H22" s="1">
        <v>-2.1398934797857168</v>
      </c>
      <c r="I22" s="1">
        <v>-2.1398934797857168</v>
      </c>
    </row>
    <row r="23" spans="1:9" x14ac:dyDescent="0.25">
      <c r="A23" s="1" t="s">
        <v>12</v>
      </c>
      <c r="B23" s="1">
        <v>4.4242173722205216</v>
      </c>
      <c r="C23" s="1">
        <v>0</v>
      </c>
      <c r="D23" s="1">
        <v>65535</v>
      </c>
      <c r="E23" s="1" t="e">
        <v>#NUM!</v>
      </c>
      <c r="F23" s="1">
        <v>4.4242173722205216</v>
      </c>
      <c r="G23" s="1">
        <v>4.4242173722205216</v>
      </c>
      <c r="H23" s="1">
        <v>4.4242173722205216</v>
      </c>
      <c r="I23" s="1">
        <v>4.4242173722205216</v>
      </c>
    </row>
    <row r="24" spans="1:9" x14ac:dyDescent="0.25">
      <c r="A24" s="1" t="s">
        <v>143</v>
      </c>
      <c r="B24" s="1">
        <v>-5.5875725119581503</v>
      </c>
      <c r="C24" s="1">
        <v>0</v>
      </c>
      <c r="D24" s="1">
        <v>65535</v>
      </c>
      <c r="E24" s="1" t="e">
        <v>#NUM!</v>
      </c>
      <c r="F24" s="1">
        <v>-5.5875725119581503</v>
      </c>
      <c r="G24" s="1">
        <v>-5.5875725119581503</v>
      </c>
      <c r="H24" s="1">
        <v>-5.5875725119581503</v>
      </c>
      <c r="I24" s="1">
        <v>-5.5875725119581503</v>
      </c>
    </row>
    <row r="25" spans="1:9" x14ac:dyDescent="0.25">
      <c r="A25" s="1" t="s">
        <v>10</v>
      </c>
      <c r="B25" s="1">
        <v>1.7529842000102775</v>
      </c>
      <c r="C25" s="1">
        <v>0</v>
      </c>
      <c r="D25" s="1">
        <v>65535</v>
      </c>
      <c r="E25" s="1" t="e">
        <v>#NUM!</v>
      </c>
      <c r="F25" s="1">
        <v>1.7529842000102775</v>
      </c>
      <c r="G25" s="1">
        <v>1.7529842000102775</v>
      </c>
      <c r="H25" s="1">
        <v>1.7529842000102775</v>
      </c>
      <c r="I25" s="1">
        <v>1.7529842000102775</v>
      </c>
    </row>
    <row r="26" spans="1:9" x14ac:dyDescent="0.25">
      <c r="A26" s="1" t="s">
        <v>144</v>
      </c>
      <c r="B26" s="1">
        <v>0.47278506371140627</v>
      </c>
      <c r="C26" s="1">
        <v>0</v>
      </c>
      <c r="D26" s="1">
        <v>65535</v>
      </c>
      <c r="E26" s="1" t="e">
        <v>#NUM!</v>
      </c>
      <c r="F26" s="1">
        <v>0.47278506371140627</v>
      </c>
      <c r="G26" s="1">
        <v>0.47278506371140627</v>
      </c>
      <c r="H26" s="1">
        <v>0.47278506371140627</v>
      </c>
      <c r="I26" s="1">
        <v>0.47278506371140627</v>
      </c>
    </row>
    <row r="27" spans="1:9" x14ac:dyDescent="0.25">
      <c r="A27" s="1" t="s">
        <v>145</v>
      </c>
      <c r="B27" s="1">
        <v>-0.63441704371106145</v>
      </c>
      <c r="C27" s="1">
        <v>0</v>
      </c>
      <c r="D27" s="1">
        <v>65535</v>
      </c>
      <c r="E27" s="1" t="e">
        <v>#NUM!</v>
      </c>
      <c r="F27" s="1">
        <v>-0.63441704371106145</v>
      </c>
      <c r="G27" s="1">
        <v>-0.63441704371106145</v>
      </c>
      <c r="H27" s="1">
        <v>-0.63441704371106145</v>
      </c>
      <c r="I27" s="1">
        <v>-0.63441704371106145</v>
      </c>
    </row>
    <row r="28" spans="1:9" x14ac:dyDescent="0.25">
      <c r="A28" s="1" t="s">
        <v>14</v>
      </c>
      <c r="B28" s="1">
        <v>1.6795813602628948</v>
      </c>
      <c r="C28" s="1">
        <v>0</v>
      </c>
      <c r="D28" s="1">
        <v>65535</v>
      </c>
      <c r="E28" s="1" t="e">
        <v>#NUM!</v>
      </c>
      <c r="F28" s="1">
        <v>1.6795813602628948</v>
      </c>
      <c r="G28" s="1">
        <v>1.6795813602628948</v>
      </c>
      <c r="H28" s="1">
        <v>1.6795813602628948</v>
      </c>
      <c r="I28" s="1">
        <v>1.6795813602628948</v>
      </c>
    </row>
    <row r="29" spans="1:9" x14ac:dyDescent="0.25">
      <c r="A29" s="1" t="s">
        <v>146</v>
      </c>
      <c r="B29" s="1">
        <v>2.5762473619629476</v>
      </c>
      <c r="C29" s="1">
        <v>0</v>
      </c>
      <c r="D29" s="1">
        <v>65535</v>
      </c>
      <c r="E29" s="1" t="e">
        <v>#NUM!</v>
      </c>
      <c r="F29" s="1">
        <v>2.5762473619629476</v>
      </c>
      <c r="G29" s="1">
        <v>2.5762473619629476</v>
      </c>
      <c r="H29" s="1">
        <v>2.5762473619629476</v>
      </c>
      <c r="I29" s="1">
        <v>2.5762473619629476</v>
      </c>
    </row>
    <row r="30" spans="1:9" x14ac:dyDescent="0.25">
      <c r="A30" s="1" t="s">
        <v>147</v>
      </c>
      <c r="B30" s="1">
        <v>-0.96880289693358945</v>
      </c>
      <c r="C30" s="1">
        <v>0</v>
      </c>
      <c r="D30" s="1">
        <v>65535</v>
      </c>
      <c r="E30" s="1" t="e">
        <v>#NUM!</v>
      </c>
      <c r="F30" s="1">
        <v>-0.96880289693358945</v>
      </c>
      <c r="G30" s="1">
        <v>-0.96880289693358945</v>
      </c>
      <c r="H30" s="1">
        <v>-0.96880289693358945</v>
      </c>
      <c r="I30" s="1">
        <v>-0.96880289693358945</v>
      </c>
    </row>
    <row r="31" spans="1:9" x14ac:dyDescent="0.25">
      <c r="A31" s="1" t="s">
        <v>148</v>
      </c>
      <c r="B31" s="1">
        <v>-0.50511961671554306</v>
      </c>
      <c r="C31" s="1">
        <v>0</v>
      </c>
      <c r="D31" s="1">
        <v>65535</v>
      </c>
      <c r="E31" s="1" t="e">
        <v>#NUM!</v>
      </c>
      <c r="F31" s="1">
        <v>-0.50511961671554306</v>
      </c>
      <c r="G31" s="1">
        <v>-0.50511961671554306</v>
      </c>
      <c r="H31" s="1">
        <v>-0.50511961671554306</v>
      </c>
      <c r="I31" s="1">
        <v>-0.50511961671554306</v>
      </c>
    </row>
    <row r="32" spans="1:9" ht="17.25" thickBot="1" x14ac:dyDescent="0.3">
      <c r="A32" s="2" t="s">
        <v>149</v>
      </c>
      <c r="B32" s="2">
        <v>4.1043935845064574</v>
      </c>
      <c r="C32" s="2">
        <v>0</v>
      </c>
      <c r="D32" s="2">
        <v>65535</v>
      </c>
      <c r="E32" s="2" t="e">
        <v>#NUM!</v>
      </c>
      <c r="F32" s="2">
        <v>4.1043935845064574</v>
      </c>
      <c r="G32" s="2">
        <v>4.1043935845064574</v>
      </c>
      <c r="H32" s="2">
        <v>4.1043935845064574</v>
      </c>
      <c r="I32" s="2">
        <v>4.1043935845064574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194-8B24-4BF4-9C6E-F07C86AABADE}">
  <dimension ref="A1:Q61"/>
  <sheetViews>
    <sheetView topLeftCell="A28" zoomScale="70" zoomScaleNormal="70" workbookViewId="0">
      <selection activeCell="A57" sqref="A57:P58"/>
    </sheetView>
  </sheetViews>
  <sheetFormatPr defaultRowHeight="16.5" x14ac:dyDescent="0.25"/>
  <sheetData>
    <row r="1" spans="1:7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</row>
    <row r="2" spans="1:7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20" spans="1:17" x14ac:dyDescent="0.25">
      <c r="B20" t="s">
        <v>3</v>
      </c>
      <c r="C20" t="s">
        <v>5</v>
      </c>
      <c r="D20" t="s">
        <v>7</v>
      </c>
      <c r="E20" t="s">
        <v>109</v>
      </c>
      <c r="F20" t="s">
        <v>9</v>
      </c>
      <c r="G20" t="s">
        <v>13</v>
      </c>
      <c r="H20" t="s">
        <v>111</v>
      </c>
      <c r="I20" t="s">
        <v>11</v>
      </c>
      <c r="J20" t="s">
        <v>112</v>
      </c>
      <c r="K20" t="s">
        <v>110</v>
      </c>
      <c r="L20" t="s">
        <v>15</v>
      </c>
      <c r="M20" t="s">
        <v>124</v>
      </c>
      <c r="N20" t="s">
        <v>113</v>
      </c>
      <c r="O20" t="s">
        <v>114</v>
      </c>
      <c r="P20" t="s">
        <v>115</v>
      </c>
    </row>
    <row r="21" spans="1:17" x14ac:dyDescent="0.25">
      <c r="A21">
        <v>1</v>
      </c>
      <c r="B21">
        <v>-1</v>
      </c>
      <c r="C21">
        <v>-1</v>
      </c>
      <c r="D21">
        <v>-1</v>
      </c>
      <c r="E21">
        <v>-1</v>
      </c>
      <c r="F21">
        <f>B21*C21</f>
        <v>1</v>
      </c>
      <c r="G21">
        <f>B21*D21</f>
        <v>1</v>
      </c>
      <c r="H21">
        <f>B21*E21</f>
        <v>1</v>
      </c>
      <c r="I21">
        <f>C21*D21</f>
        <v>1</v>
      </c>
      <c r="J21">
        <f>C21*E21</f>
        <v>1</v>
      </c>
      <c r="K21">
        <f>D21*E21</f>
        <v>1</v>
      </c>
      <c r="L21">
        <f>B21*C21*D21</f>
        <v>-1</v>
      </c>
      <c r="M21">
        <f>B21*D21*E21</f>
        <v>-1</v>
      </c>
      <c r="N21">
        <f>B21*C21*E21</f>
        <v>-1</v>
      </c>
      <c r="O21">
        <f>C21*D21*E21</f>
        <v>-1</v>
      </c>
      <c r="P21">
        <f>B21*C21*D21*E21</f>
        <v>1</v>
      </c>
      <c r="Q21">
        <v>-1.44</v>
      </c>
    </row>
    <row r="22" spans="1:17" x14ac:dyDescent="0.25">
      <c r="A22">
        <v>2</v>
      </c>
      <c r="B22">
        <v>1</v>
      </c>
      <c r="C22">
        <v>-1</v>
      </c>
      <c r="D22">
        <v>-1</v>
      </c>
      <c r="E22">
        <v>-1</v>
      </c>
      <c r="F22">
        <f t="shared" ref="F22:F36" si="0">B22*C22</f>
        <v>-1</v>
      </c>
      <c r="G22">
        <f t="shared" ref="G22:G36" si="1">B22*D22</f>
        <v>-1</v>
      </c>
      <c r="H22">
        <f t="shared" ref="H22:H36" si="2">B22*E22</f>
        <v>-1</v>
      </c>
      <c r="I22">
        <f t="shared" ref="I22:I36" si="3">C22*D22</f>
        <v>1</v>
      </c>
      <c r="J22">
        <f t="shared" ref="J22:J36" si="4">C22*E22</f>
        <v>1</v>
      </c>
      <c r="K22">
        <f t="shared" ref="K22:K36" si="5">D22*E22</f>
        <v>1</v>
      </c>
      <c r="L22">
        <f t="shared" ref="L22:L36" si="6">B22*C22*D22</f>
        <v>1</v>
      </c>
      <c r="M22">
        <f t="shared" ref="M22:M36" si="7">B22*D22*E22</f>
        <v>1</v>
      </c>
      <c r="N22">
        <f t="shared" ref="N22:N36" si="8">B22*C22*E22</f>
        <v>1</v>
      </c>
      <c r="O22">
        <f t="shared" ref="O22:O36" si="9">C22*D22*E22</f>
        <v>-1</v>
      </c>
      <c r="P22">
        <f t="shared" ref="P22:P36" si="10">B22*C22*D22*E22</f>
        <v>-1</v>
      </c>
      <c r="Q22">
        <v>-1.79</v>
      </c>
    </row>
    <row r="23" spans="1:17" x14ac:dyDescent="0.25">
      <c r="A23">
        <v>3</v>
      </c>
      <c r="B23">
        <v>-1</v>
      </c>
      <c r="C23">
        <v>1</v>
      </c>
      <c r="D23">
        <v>-1</v>
      </c>
      <c r="E23">
        <v>-1</v>
      </c>
      <c r="F23">
        <f t="shared" si="0"/>
        <v>-1</v>
      </c>
      <c r="G23">
        <f t="shared" si="1"/>
        <v>1</v>
      </c>
      <c r="H23">
        <f t="shared" si="2"/>
        <v>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-1</v>
      </c>
      <c r="Q23">
        <v>0.39</v>
      </c>
    </row>
    <row r="24" spans="1:17" x14ac:dyDescent="0.25">
      <c r="A24">
        <v>4</v>
      </c>
      <c r="B24">
        <v>1</v>
      </c>
      <c r="C24">
        <v>1</v>
      </c>
      <c r="D24">
        <v>-1</v>
      </c>
      <c r="E24">
        <v>-1</v>
      </c>
      <c r="F24">
        <f t="shared" si="0"/>
        <v>1</v>
      </c>
      <c r="G24">
        <f t="shared" si="1"/>
        <v>-1</v>
      </c>
      <c r="H24">
        <f t="shared" si="2"/>
        <v>-1</v>
      </c>
      <c r="I24">
        <f t="shared" si="3"/>
        <v>-1</v>
      </c>
      <c r="J24">
        <f t="shared" si="4"/>
        <v>-1</v>
      </c>
      <c r="K24">
        <f t="shared" si="5"/>
        <v>1</v>
      </c>
      <c r="L24">
        <f t="shared" si="6"/>
        <v>-1</v>
      </c>
      <c r="M24">
        <f t="shared" si="7"/>
        <v>1</v>
      </c>
      <c r="N24">
        <f t="shared" si="8"/>
        <v>-1</v>
      </c>
      <c r="O24">
        <f t="shared" si="9"/>
        <v>1</v>
      </c>
      <c r="P24">
        <f t="shared" si="10"/>
        <v>1</v>
      </c>
      <c r="Q24">
        <v>-0.5</v>
      </c>
    </row>
    <row r="25" spans="1:17" x14ac:dyDescent="0.25">
      <c r="A25">
        <v>5</v>
      </c>
      <c r="B25">
        <v>-1</v>
      </c>
      <c r="C25">
        <v>-1</v>
      </c>
      <c r="D25">
        <v>1</v>
      </c>
      <c r="E25">
        <v>-1</v>
      </c>
      <c r="F25">
        <f t="shared" si="0"/>
        <v>1</v>
      </c>
      <c r="G25">
        <f t="shared" si="1"/>
        <v>-1</v>
      </c>
      <c r="H25">
        <f t="shared" si="2"/>
        <v>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-1</v>
      </c>
      <c r="Q25">
        <v>-0.2</v>
      </c>
    </row>
    <row r="26" spans="1:17" x14ac:dyDescent="0.25">
      <c r="A26">
        <v>6</v>
      </c>
      <c r="B26">
        <v>1</v>
      </c>
      <c r="C26">
        <v>-1</v>
      </c>
      <c r="D26">
        <v>1</v>
      </c>
      <c r="E26">
        <v>-1</v>
      </c>
      <c r="F26">
        <f t="shared" si="0"/>
        <v>-1</v>
      </c>
      <c r="G26">
        <f t="shared" si="1"/>
        <v>1</v>
      </c>
      <c r="H26">
        <f t="shared" si="2"/>
        <v>-1</v>
      </c>
      <c r="I26">
        <f t="shared" si="3"/>
        <v>-1</v>
      </c>
      <c r="J26">
        <f t="shared" si="4"/>
        <v>1</v>
      </c>
      <c r="K26">
        <f t="shared" si="5"/>
        <v>-1</v>
      </c>
      <c r="L26">
        <f t="shared" si="6"/>
        <v>-1</v>
      </c>
      <c r="M26">
        <f t="shared" si="7"/>
        <v>-1</v>
      </c>
      <c r="N26">
        <f t="shared" si="8"/>
        <v>1</v>
      </c>
      <c r="O26">
        <f t="shared" si="9"/>
        <v>1</v>
      </c>
      <c r="P26">
        <f t="shared" si="10"/>
        <v>1</v>
      </c>
      <c r="Q26">
        <v>-0.79</v>
      </c>
    </row>
    <row r="27" spans="1:17" x14ac:dyDescent="0.25">
      <c r="A27">
        <v>7</v>
      </c>
      <c r="B27">
        <v>-1</v>
      </c>
      <c r="C27">
        <v>1</v>
      </c>
      <c r="D27">
        <v>1</v>
      </c>
      <c r="E27">
        <v>-1</v>
      </c>
      <c r="F27">
        <f t="shared" si="0"/>
        <v>-1</v>
      </c>
      <c r="G27">
        <f t="shared" si="1"/>
        <v>-1</v>
      </c>
      <c r="H27">
        <f t="shared" si="2"/>
        <v>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-1</v>
      </c>
      <c r="M27">
        <f t="shared" si="7"/>
        <v>1</v>
      </c>
      <c r="N27">
        <f t="shared" si="8"/>
        <v>1</v>
      </c>
      <c r="O27">
        <f t="shared" si="9"/>
        <v>-1</v>
      </c>
      <c r="P27">
        <f t="shared" si="10"/>
        <v>1</v>
      </c>
      <c r="Q27">
        <v>1.22</v>
      </c>
    </row>
    <row r="28" spans="1:17" x14ac:dyDescent="0.25">
      <c r="A28">
        <v>8</v>
      </c>
      <c r="B28">
        <v>1</v>
      </c>
      <c r="C28">
        <v>1</v>
      </c>
      <c r="D28">
        <v>1</v>
      </c>
      <c r="E28">
        <v>-1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1</v>
      </c>
      <c r="M28">
        <f t="shared" si="7"/>
        <v>-1</v>
      </c>
      <c r="N28">
        <f t="shared" si="8"/>
        <v>-1</v>
      </c>
      <c r="O28">
        <f t="shared" si="9"/>
        <v>-1</v>
      </c>
      <c r="P28">
        <f t="shared" si="10"/>
        <v>-1</v>
      </c>
      <c r="Q28">
        <v>0.21</v>
      </c>
    </row>
    <row r="29" spans="1:17" x14ac:dyDescent="0.25">
      <c r="A29">
        <v>9</v>
      </c>
      <c r="B29">
        <v>-1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1</v>
      </c>
      <c r="H29">
        <f t="shared" si="2"/>
        <v>-1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-1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-1</v>
      </c>
      <c r="Q29">
        <v>-0.4</v>
      </c>
    </row>
    <row r="30" spans="1:17" x14ac:dyDescent="0.25">
      <c r="A30">
        <v>10</v>
      </c>
      <c r="B30">
        <v>1</v>
      </c>
      <c r="C30">
        <v>-1</v>
      </c>
      <c r="D30">
        <v>-1</v>
      </c>
      <c r="E30">
        <v>1</v>
      </c>
      <c r="F30">
        <f t="shared" si="0"/>
        <v>-1</v>
      </c>
      <c r="G30">
        <f t="shared" si="1"/>
        <v>-1</v>
      </c>
      <c r="H30">
        <f t="shared" si="2"/>
        <v>1</v>
      </c>
      <c r="I30">
        <f t="shared" si="3"/>
        <v>1</v>
      </c>
      <c r="J30">
        <f t="shared" si="4"/>
        <v>-1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v>-0.63</v>
      </c>
    </row>
    <row r="31" spans="1:17" x14ac:dyDescent="0.25">
      <c r="A31">
        <v>11</v>
      </c>
      <c r="B31">
        <v>-1</v>
      </c>
      <c r="C31">
        <v>1</v>
      </c>
      <c r="D31">
        <v>-1</v>
      </c>
      <c r="E31">
        <v>1</v>
      </c>
      <c r="F31">
        <f t="shared" si="0"/>
        <v>-1</v>
      </c>
      <c r="G31">
        <f t="shared" si="1"/>
        <v>1</v>
      </c>
      <c r="H31">
        <f t="shared" si="2"/>
        <v>-1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1</v>
      </c>
      <c r="Q31">
        <v>0.47</v>
      </c>
    </row>
    <row r="32" spans="1:17" x14ac:dyDescent="0.25">
      <c r="A32">
        <v>12</v>
      </c>
      <c r="B32">
        <v>1</v>
      </c>
      <c r="C32">
        <v>1</v>
      </c>
      <c r="D32">
        <v>-1</v>
      </c>
      <c r="E32">
        <v>1</v>
      </c>
      <c r="F32">
        <f t="shared" si="0"/>
        <v>1</v>
      </c>
      <c r="G32">
        <f t="shared" si="1"/>
        <v>-1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-1</v>
      </c>
      <c r="L32">
        <f t="shared" si="6"/>
        <v>-1</v>
      </c>
      <c r="M32">
        <f t="shared" si="7"/>
        <v>-1</v>
      </c>
      <c r="N32">
        <f t="shared" si="8"/>
        <v>1</v>
      </c>
      <c r="O32">
        <f t="shared" si="9"/>
        <v>-1</v>
      </c>
      <c r="P32">
        <f t="shared" si="10"/>
        <v>-1</v>
      </c>
      <c r="Q32">
        <v>-0.01</v>
      </c>
    </row>
    <row r="33" spans="1:17" x14ac:dyDescent="0.25">
      <c r="A33">
        <v>13</v>
      </c>
      <c r="B33">
        <v>-1</v>
      </c>
      <c r="C33">
        <v>-1</v>
      </c>
      <c r="D33">
        <v>1</v>
      </c>
      <c r="E33">
        <v>1</v>
      </c>
      <c r="F33">
        <f t="shared" si="0"/>
        <v>1</v>
      </c>
      <c r="G33">
        <f t="shared" si="1"/>
        <v>-1</v>
      </c>
      <c r="H33">
        <f t="shared" si="2"/>
        <v>-1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1</v>
      </c>
      <c r="Q33">
        <v>1.29</v>
      </c>
    </row>
    <row r="34" spans="1:17" x14ac:dyDescent="0.25">
      <c r="A34">
        <v>14</v>
      </c>
      <c r="B34">
        <v>1</v>
      </c>
      <c r="C34">
        <v>-1</v>
      </c>
      <c r="D34">
        <v>1</v>
      </c>
      <c r="E34">
        <v>1</v>
      </c>
      <c r="F34">
        <f t="shared" si="0"/>
        <v>-1</v>
      </c>
      <c r="G34">
        <f t="shared" si="1"/>
        <v>1</v>
      </c>
      <c r="H34">
        <f t="shared" si="2"/>
        <v>1</v>
      </c>
      <c r="I34">
        <f t="shared" si="3"/>
        <v>-1</v>
      </c>
      <c r="J34">
        <f t="shared" si="4"/>
        <v>-1</v>
      </c>
      <c r="K34">
        <f t="shared" si="5"/>
        <v>1</v>
      </c>
      <c r="L34">
        <f t="shared" si="6"/>
        <v>-1</v>
      </c>
      <c r="M34">
        <f t="shared" si="7"/>
        <v>1</v>
      </c>
      <c r="N34">
        <f t="shared" si="8"/>
        <v>-1</v>
      </c>
      <c r="O34">
        <f t="shared" si="9"/>
        <v>-1</v>
      </c>
      <c r="P34">
        <f t="shared" si="10"/>
        <v>-1</v>
      </c>
      <c r="Q34">
        <v>-1.17</v>
      </c>
    </row>
    <row r="35" spans="1:17" x14ac:dyDescent="0.25">
      <c r="A35">
        <v>15</v>
      </c>
      <c r="B35">
        <v>-1</v>
      </c>
      <c r="C35">
        <v>1</v>
      </c>
      <c r="D35">
        <v>1</v>
      </c>
      <c r="E35">
        <v>1</v>
      </c>
      <c r="F35">
        <f t="shared" si="0"/>
        <v>-1</v>
      </c>
      <c r="G35">
        <f t="shared" si="1"/>
        <v>-1</v>
      </c>
      <c r="H35">
        <f t="shared" si="2"/>
        <v>-1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-1</v>
      </c>
      <c r="M35">
        <f t="shared" si="7"/>
        <v>-1</v>
      </c>
      <c r="N35">
        <f t="shared" si="8"/>
        <v>-1</v>
      </c>
      <c r="O35">
        <f t="shared" si="9"/>
        <v>1</v>
      </c>
      <c r="P35">
        <f t="shared" si="10"/>
        <v>-1</v>
      </c>
      <c r="Q35">
        <v>0.48</v>
      </c>
    </row>
    <row r="36" spans="1:17" x14ac:dyDescent="0.25">
      <c r="A36">
        <v>16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1</v>
      </c>
      <c r="N36">
        <f t="shared" si="8"/>
        <v>1</v>
      </c>
      <c r="O36">
        <f t="shared" si="9"/>
        <v>1</v>
      </c>
      <c r="P36">
        <f t="shared" si="10"/>
        <v>1</v>
      </c>
      <c r="Q36">
        <v>0.4</v>
      </c>
    </row>
    <row r="37" spans="1:17" x14ac:dyDescent="0.25">
      <c r="A37">
        <v>1</v>
      </c>
      <c r="B37">
        <f>B21</f>
        <v>-1</v>
      </c>
      <c r="C37">
        <f t="shared" ref="C37:P37" si="11">C21</f>
        <v>-1</v>
      </c>
      <c r="D37">
        <f t="shared" si="11"/>
        <v>-1</v>
      </c>
      <c r="E37">
        <f t="shared" si="11"/>
        <v>-1</v>
      </c>
      <c r="F37">
        <f t="shared" si="11"/>
        <v>1</v>
      </c>
      <c r="G37">
        <f t="shared" si="11"/>
        <v>1</v>
      </c>
      <c r="H37">
        <f t="shared" si="11"/>
        <v>1</v>
      </c>
      <c r="I37">
        <f t="shared" si="11"/>
        <v>1</v>
      </c>
      <c r="J37">
        <f t="shared" si="11"/>
        <v>1</v>
      </c>
      <c r="K37">
        <f t="shared" si="11"/>
        <v>1</v>
      </c>
      <c r="L37">
        <f t="shared" si="11"/>
        <v>-1</v>
      </c>
      <c r="M37">
        <f t="shared" si="11"/>
        <v>-1</v>
      </c>
      <c r="N37">
        <f t="shared" si="11"/>
        <v>-1</v>
      </c>
      <c r="O37">
        <f t="shared" si="11"/>
        <v>-1</v>
      </c>
      <c r="P37">
        <f t="shared" si="11"/>
        <v>1</v>
      </c>
      <c r="Q37">
        <v>-0.08</v>
      </c>
    </row>
    <row r="38" spans="1:17" x14ac:dyDescent="0.25">
      <c r="A38">
        <v>2</v>
      </c>
      <c r="B38">
        <f t="shared" ref="B38:P38" si="12">B22</f>
        <v>1</v>
      </c>
      <c r="C38">
        <f t="shared" si="12"/>
        <v>-1</v>
      </c>
      <c r="D38">
        <f t="shared" si="12"/>
        <v>-1</v>
      </c>
      <c r="E38">
        <f t="shared" si="12"/>
        <v>-1</v>
      </c>
      <c r="F38">
        <f t="shared" si="12"/>
        <v>-1</v>
      </c>
      <c r="G38">
        <f t="shared" si="12"/>
        <v>-1</v>
      </c>
      <c r="H38">
        <f t="shared" si="12"/>
        <v>-1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-1</v>
      </c>
      <c r="P38">
        <f t="shared" si="12"/>
        <v>-1</v>
      </c>
      <c r="Q38">
        <v>-1.01</v>
      </c>
    </row>
    <row r="39" spans="1:17" x14ac:dyDescent="0.25">
      <c r="A39">
        <v>3</v>
      </c>
      <c r="B39">
        <f t="shared" ref="B39:P39" si="13">B23</f>
        <v>-1</v>
      </c>
      <c r="C39">
        <f t="shared" si="13"/>
        <v>1</v>
      </c>
      <c r="D39">
        <f t="shared" si="13"/>
        <v>-1</v>
      </c>
      <c r="E39">
        <f t="shared" si="13"/>
        <v>-1</v>
      </c>
      <c r="F39">
        <f t="shared" si="13"/>
        <v>-1</v>
      </c>
      <c r="G39">
        <f t="shared" si="13"/>
        <v>1</v>
      </c>
      <c r="H39">
        <f t="shared" si="13"/>
        <v>1</v>
      </c>
      <c r="I39">
        <f t="shared" si="13"/>
        <v>-1</v>
      </c>
      <c r="J39">
        <f t="shared" si="13"/>
        <v>-1</v>
      </c>
      <c r="K39">
        <f t="shared" si="13"/>
        <v>1</v>
      </c>
      <c r="L39">
        <f t="shared" si="13"/>
        <v>1</v>
      </c>
      <c r="M39">
        <f t="shared" si="13"/>
        <v>-1</v>
      </c>
      <c r="N39">
        <f t="shared" si="13"/>
        <v>1</v>
      </c>
      <c r="O39">
        <f t="shared" si="13"/>
        <v>1</v>
      </c>
      <c r="P39">
        <f t="shared" si="13"/>
        <v>-1</v>
      </c>
      <c r="Q39">
        <v>0.17</v>
      </c>
    </row>
    <row r="40" spans="1:17" x14ac:dyDescent="0.25">
      <c r="A40">
        <v>4</v>
      </c>
      <c r="B40">
        <f t="shared" ref="B40:P40" si="14">B24</f>
        <v>1</v>
      </c>
      <c r="C40">
        <f t="shared" si="14"/>
        <v>1</v>
      </c>
      <c r="D40">
        <f t="shared" si="14"/>
        <v>-1</v>
      </c>
      <c r="E40">
        <f t="shared" si="14"/>
        <v>-1</v>
      </c>
      <c r="F40">
        <f t="shared" si="14"/>
        <v>1</v>
      </c>
      <c r="G40">
        <f t="shared" si="14"/>
        <v>-1</v>
      </c>
      <c r="H40">
        <f t="shared" si="14"/>
        <v>-1</v>
      </c>
      <c r="I40">
        <f t="shared" si="14"/>
        <v>-1</v>
      </c>
      <c r="J40">
        <f t="shared" si="14"/>
        <v>-1</v>
      </c>
      <c r="K40">
        <f t="shared" si="14"/>
        <v>1</v>
      </c>
      <c r="L40">
        <f t="shared" si="14"/>
        <v>-1</v>
      </c>
      <c r="M40">
        <f t="shared" si="14"/>
        <v>1</v>
      </c>
      <c r="N40">
        <f t="shared" si="14"/>
        <v>-1</v>
      </c>
      <c r="O40">
        <f t="shared" si="14"/>
        <v>1</v>
      </c>
      <c r="P40">
        <f t="shared" si="14"/>
        <v>1</v>
      </c>
      <c r="Q40">
        <v>-0.24</v>
      </c>
    </row>
    <row r="41" spans="1:17" x14ac:dyDescent="0.25">
      <c r="A41">
        <v>5</v>
      </c>
      <c r="B41">
        <f t="shared" ref="B41:P41" si="15">B25</f>
        <v>-1</v>
      </c>
      <c r="C41">
        <f t="shared" si="15"/>
        <v>-1</v>
      </c>
      <c r="D41">
        <f t="shared" si="15"/>
        <v>1</v>
      </c>
      <c r="E41">
        <f t="shared" si="15"/>
        <v>-1</v>
      </c>
      <c r="F41">
        <f t="shared" si="15"/>
        <v>1</v>
      </c>
      <c r="G41">
        <f t="shared" si="15"/>
        <v>-1</v>
      </c>
      <c r="H41">
        <f t="shared" si="15"/>
        <v>1</v>
      </c>
      <c r="I41">
        <f t="shared" si="15"/>
        <v>-1</v>
      </c>
      <c r="J41">
        <f t="shared" si="15"/>
        <v>1</v>
      </c>
      <c r="K41">
        <f t="shared" si="15"/>
        <v>-1</v>
      </c>
      <c r="L41">
        <f t="shared" si="15"/>
        <v>1</v>
      </c>
      <c r="M41">
        <f t="shared" si="15"/>
        <v>1</v>
      </c>
      <c r="N41">
        <f t="shared" si="15"/>
        <v>-1</v>
      </c>
      <c r="O41">
        <f t="shared" si="15"/>
        <v>1</v>
      </c>
      <c r="P41">
        <f t="shared" si="15"/>
        <v>-1</v>
      </c>
      <c r="Q41">
        <v>0.17</v>
      </c>
    </row>
    <row r="42" spans="1:17" x14ac:dyDescent="0.25">
      <c r="A42">
        <v>6</v>
      </c>
      <c r="B42">
        <f t="shared" ref="B42:P42" si="16">B26</f>
        <v>1</v>
      </c>
      <c r="C42">
        <f t="shared" si="16"/>
        <v>-1</v>
      </c>
      <c r="D42">
        <f t="shared" si="16"/>
        <v>1</v>
      </c>
      <c r="E42">
        <f t="shared" si="16"/>
        <v>-1</v>
      </c>
      <c r="F42">
        <f t="shared" si="16"/>
        <v>-1</v>
      </c>
      <c r="G42">
        <f t="shared" si="16"/>
        <v>1</v>
      </c>
      <c r="H42">
        <f t="shared" si="16"/>
        <v>-1</v>
      </c>
      <c r="I42">
        <f t="shared" si="16"/>
        <v>-1</v>
      </c>
      <c r="J42">
        <f t="shared" si="16"/>
        <v>1</v>
      </c>
      <c r="K42">
        <f t="shared" si="16"/>
        <v>-1</v>
      </c>
      <c r="L42">
        <f t="shared" si="16"/>
        <v>-1</v>
      </c>
      <c r="M42">
        <f t="shared" si="16"/>
        <v>-1</v>
      </c>
      <c r="N42">
        <f t="shared" si="16"/>
        <v>1</v>
      </c>
      <c r="O42">
        <f t="shared" si="16"/>
        <v>1</v>
      </c>
      <c r="P42">
        <f t="shared" si="16"/>
        <v>1</v>
      </c>
      <c r="Q42">
        <v>-0.64</v>
      </c>
    </row>
    <row r="43" spans="1:17" x14ac:dyDescent="0.25">
      <c r="A43">
        <v>7</v>
      </c>
      <c r="B43">
        <f t="shared" ref="B43:P43" si="17">B27</f>
        <v>-1</v>
      </c>
      <c r="C43">
        <f t="shared" si="17"/>
        <v>1</v>
      </c>
      <c r="D43">
        <f t="shared" si="17"/>
        <v>1</v>
      </c>
      <c r="E43">
        <f t="shared" si="17"/>
        <v>-1</v>
      </c>
      <c r="F43">
        <f t="shared" si="17"/>
        <v>-1</v>
      </c>
      <c r="G43">
        <f t="shared" si="17"/>
        <v>-1</v>
      </c>
      <c r="H43">
        <f t="shared" si="17"/>
        <v>1</v>
      </c>
      <c r="I43">
        <f t="shared" si="17"/>
        <v>1</v>
      </c>
      <c r="J43">
        <f t="shared" si="17"/>
        <v>-1</v>
      </c>
      <c r="K43">
        <f t="shared" si="17"/>
        <v>-1</v>
      </c>
      <c r="L43">
        <f t="shared" si="17"/>
        <v>-1</v>
      </c>
      <c r="M43">
        <f t="shared" si="17"/>
        <v>1</v>
      </c>
      <c r="N43">
        <f t="shared" si="17"/>
        <v>1</v>
      </c>
      <c r="O43">
        <f t="shared" si="17"/>
        <v>-1</v>
      </c>
      <c r="P43">
        <f t="shared" si="17"/>
        <v>1</v>
      </c>
      <c r="Q43">
        <v>0.28000000000000003</v>
      </c>
    </row>
    <row r="44" spans="1:17" x14ac:dyDescent="0.25">
      <c r="A44">
        <v>8</v>
      </c>
      <c r="B44">
        <f t="shared" ref="B44:P44" si="18">B28</f>
        <v>1</v>
      </c>
      <c r="C44">
        <f t="shared" si="18"/>
        <v>1</v>
      </c>
      <c r="D44">
        <f t="shared" si="18"/>
        <v>1</v>
      </c>
      <c r="E44">
        <f t="shared" si="18"/>
        <v>-1</v>
      </c>
      <c r="F44">
        <f t="shared" si="18"/>
        <v>1</v>
      </c>
      <c r="G44">
        <f t="shared" si="18"/>
        <v>1</v>
      </c>
      <c r="H44">
        <f t="shared" si="18"/>
        <v>-1</v>
      </c>
      <c r="I44">
        <f t="shared" si="18"/>
        <v>1</v>
      </c>
      <c r="J44">
        <f t="shared" si="18"/>
        <v>-1</v>
      </c>
      <c r="K44">
        <f t="shared" si="18"/>
        <v>-1</v>
      </c>
      <c r="L44">
        <f t="shared" si="18"/>
        <v>1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-1</v>
      </c>
      <c r="Q44">
        <v>0.28000000000000003</v>
      </c>
    </row>
    <row r="45" spans="1:17" x14ac:dyDescent="0.25">
      <c r="A45">
        <v>9</v>
      </c>
      <c r="B45">
        <f t="shared" ref="B45:P45" si="19">B29</f>
        <v>-1</v>
      </c>
      <c r="C45">
        <f t="shared" si="19"/>
        <v>-1</v>
      </c>
      <c r="D45">
        <f t="shared" si="19"/>
        <v>-1</v>
      </c>
      <c r="E45">
        <f t="shared" si="19"/>
        <v>1</v>
      </c>
      <c r="F45">
        <f t="shared" si="19"/>
        <v>1</v>
      </c>
      <c r="G45">
        <f t="shared" si="19"/>
        <v>1</v>
      </c>
      <c r="H45">
        <f t="shared" si="19"/>
        <v>-1</v>
      </c>
      <c r="I45">
        <f t="shared" si="19"/>
        <v>1</v>
      </c>
      <c r="J45">
        <f t="shared" si="19"/>
        <v>-1</v>
      </c>
      <c r="K45">
        <f t="shared" si="19"/>
        <v>-1</v>
      </c>
      <c r="L45">
        <f t="shared" si="19"/>
        <v>-1</v>
      </c>
      <c r="M45">
        <f t="shared" si="19"/>
        <v>1</v>
      </c>
      <c r="N45">
        <f t="shared" si="19"/>
        <v>1</v>
      </c>
      <c r="O45">
        <f t="shared" si="19"/>
        <v>1</v>
      </c>
      <c r="P45">
        <f t="shared" si="19"/>
        <v>-1</v>
      </c>
      <c r="Q45">
        <v>-0.65</v>
      </c>
    </row>
    <row r="46" spans="1:17" x14ac:dyDescent="0.25">
      <c r="A46">
        <v>10</v>
      </c>
      <c r="B46">
        <f t="shared" ref="B46:P46" si="20">B30</f>
        <v>1</v>
      </c>
      <c r="C46">
        <f t="shared" si="20"/>
        <v>-1</v>
      </c>
      <c r="D46">
        <f t="shared" si="20"/>
        <v>-1</v>
      </c>
      <c r="E46">
        <f t="shared" si="20"/>
        <v>1</v>
      </c>
      <c r="F46">
        <f t="shared" si="20"/>
        <v>-1</v>
      </c>
      <c r="G46">
        <f t="shared" si="20"/>
        <v>-1</v>
      </c>
      <c r="H46">
        <f t="shared" si="20"/>
        <v>1</v>
      </c>
      <c r="I46">
        <f t="shared" si="20"/>
        <v>1</v>
      </c>
      <c r="J46">
        <f t="shared" si="20"/>
        <v>-1</v>
      </c>
      <c r="K46">
        <f t="shared" si="20"/>
        <v>-1</v>
      </c>
      <c r="L46">
        <f t="shared" si="20"/>
        <v>1</v>
      </c>
      <c r="M46">
        <f t="shared" si="20"/>
        <v>-1</v>
      </c>
      <c r="N46">
        <f t="shared" si="20"/>
        <v>-1</v>
      </c>
      <c r="O46">
        <f t="shared" si="20"/>
        <v>1</v>
      </c>
      <c r="P46">
        <f t="shared" si="20"/>
        <v>1</v>
      </c>
      <c r="Q46">
        <v>-1.19</v>
      </c>
    </row>
    <row r="47" spans="1:17" x14ac:dyDescent="0.25">
      <c r="A47">
        <v>11</v>
      </c>
      <c r="B47">
        <f t="shared" ref="B47:P47" si="21">B31</f>
        <v>-1</v>
      </c>
      <c r="C47">
        <f t="shared" si="21"/>
        <v>1</v>
      </c>
      <c r="D47">
        <f t="shared" si="21"/>
        <v>-1</v>
      </c>
      <c r="E47">
        <f t="shared" si="21"/>
        <v>1</v>
      </c>
      <c r="F47">
        <f t="shared" si="21"/>
        <v>-1</v>
      </c>
      <c r="G47">
        <f t="shared" si="21"/>
        <v>1</v>
      </c>
      <c r="H47">
        <f t="shared" si="21"/>
        <v>-1</v>
      </c>
      <c r="I47">
        <f t="shared" si="21"/>
        <v>-1</v>
      </c>
      <c r="J47">
        <f t="shared" si="21"/>
        <v>1</v>
      </c>
      <c r="K47">
        <f t="shared" si="21"/>
        <v>-1</v>
      </c>
      <c r="L47">
        <f t="shared" si="21"/>
        <v>1</v>
      </c>
      <c r="M47">
        <f t="shared" si="21"/>
        <v>1</v>
      </c>
      <c r="N47">
        <f t="shared" si="21"/>
        <v>-1</v>
      </c>
      <c r="O47">
        <f t="shared" si="21"/>
        <v>-1</v>
      </c>
      <c r="P47">
        <f t="shared" si="21"/>
        <v>1</v>
      </c>
      <c r="Q47">
        <v>0.44</v>
      </c>
    </row>
    <row r="48" spans="1:17" x14ac:dyDescent="0.25">
      <c r="A48">
        <v>12</v>
      </c>
      <c r="B48">
        <f t="shared" ref="B48:P48" si="22">B32</f>
        <v>1</v>
      </c>
      <c r="C48">
        <f t="shared" si="22"/>
        <v>1</v>
      </c>
      <c r="D48">
        <f t="shared" si="22"/>
        <v>-1</v>
      </c>
      <c r="E48">
        <f t="shared" si="22"/>
        <v>1</v>
      </c>
      <c r="F48">
        <f t="shared" si="22"/>
        <v>1</v>
      </c>
      <c r="G48">
        <f t="shared" si="22"/>
        <v>-1</v>
      </c>
      <c r="H48">
        <f t="shared" si="22"/>
        <v>1</v>
      </c>
      <c r="I48">
        <f t="shared" si="22"/>
        <v>-1</v>
      </c>
      <c r="J48">
        <f t="shared" si="22"/>
        <v>1</v>
      </c>
      <c r="K48">
        <f t="shared" si="22"/>
        <v>-1</v>
      </c>
      <c r="L48">
        <f t="shared" si="22"/>
        <v>-1</v>
      </c>
      <c r="M48">
        <f t="shared" si="22"/>
        <v>-1</v>
      </c>
      <c r="N48">
        <f t="shared" si="22"/>
        <v>1</v>
      </c>
      <c r="O48">
        <f t="shared" si="22"/>
        <v>-1</v>
      </c>
      <c r="P48">
        <f t="shared" si="22"/>
        <v>-1</v>
      </c>
      <c r="Q48">
        <v>-0.03</v>
      </c>
    </row>
    <row r="49" spans="1:17" x14ac:dyDescent="0.25">
      <c r="A49">
        <v>13</v>
      </c>
      <c r="B49">
        <f t="shared" ref="B49:P49" si="23">B33</f>
        <v>-1</v>
      </c>
      <c r="C49">
        <f t="shared" si="23"/>
        <v>-1</v>
      </c>
      <c r="D49">
        <f t="shared" si="23"/>
        <v>1</v>
      </c>
      <c r="E49">
        <f t="shared" si="23"/>
        <v>1</v>
      </c>
      <c r="F49">
        <f t="shared" si="23"/>
        <v>1</v>
      </c>
      <c r="G49">
        <f t="shared" si="23"/>
        <v>-1</v>
      </c>
      <c r="H49">
        <f t="shared" si="23"/>
        <v>-1</v>
      </c>
      <c r="I49">
        <f t="shared" si="23"/>
        <v>-1</v>
      </c>
      <c r="J49">
        <f t="shared" si="23"/>
        <v>-1</v>
      </c>
      <c r="K49">
        <f t="shared" si="23"/>
        <v>1</v>
      </c>
      <c r="L49">
        <f t="shared" si="23"/>
        <v>1</v>
      </c>
      <c r="M49">
        <f t="shared" si="23"/>
        <v>-1</v>
      </c>
      <c r="N49">
        <f t="shared" si="23"/>
        <v>1</v>
      </c>
      <c r="O49">
        <f t="shared" si="23"/>
        <v>-1</v>
      </c>
      <c r="P49">
        <f t="shared" si="23"/>
        <v>1</v>
      </c>
      <c r="Q49">
        <v>0.64</v>
      </c>
    </row>
    <row r="50" spans="1:17" x14ac:dyDescent="0.25">
      <c r="A50">
        <v>14</v>
      </c>
      <c r="B50">
        <f t="shared" ref="B50:P50" si="24">B34</f>
        <v>1</v>
      </c>
      <c r="C50">
        <f t="shared" si="24"/>
        <v>-1</v>
      </c>
      <c r="D50">
        <f t="shared" si="24"/>
        <v>1</v>
      </c>
      <c r="E50">
        <f t="shared" si="24"/>
        <v>1</v>
      </c>
      <c r="F50">
        <f t="shared" si="24"/>
        <v>-1</v>
      </c>
      <c r="G50">
        <f t="shared" si="24"/>
        <v>1</v>
      </c>
      <c r="H50">
        <f t="shared" si="24"/>
        <v>1</v>
      </c>
      <c r="I50">
        <f t="shared" si="24"/>
        <v>-1</v>
      </c>
      <c r="J50">
        <f t="shared" si="24"/>
        <v>-1</v>
      </c>
      <c r="K50">
        <f t="shared" si="24"/>
        <v>1</v>
      </c>
      <c r="L50">
        <f t="shared" si="24"/>
        <v>-1</v>
      </c>
      <c r="M50">
        <f t="shared" si="24"/>
        <v>1</v>
      </c>
      <c r="N50">
        <f t="shared" si="24"/>
        <v>-1</v>
      </c>
      <c r="O50">
        <f t="shared" si="24"/>
        <v>-1</v>
      </c>
      <c r="P50">
        <f t="shared" si="24"/>
        <v>-1</v>
      </c>
      <c r="Q50">
        <v>0.14000000000000001</v>
      </c>
    </row>
    <row r="51" spans="1:17" x14ac:dyDescent="0.25">
      <c r="A51">
        <v>15</v>
      </c>
      <c r="B51">
        <f t="shared" ref="B51:P51" si="25">B35</f>
        <v>-1</v>
      </c>
      <c r="C51">
        <f t="shared" si="25"/>
        <v>1</v>
      </c>
      <c r="D51">
        <f t="shared" si="25"/>
        <v>1</v>
      </c>
      <c r="E51">
        <f t="shared" si="25"/>
        <v>1</v>
      </c>
      <c r="F51">
        <f t="shared" si="25"/>
        <v>-1</v>
      </c>
      <c r="G51">
        <f t="shared" si="25"/>
        <v>-1</v>
      </c>
      <c r="H51">
        <f t="shared" si="25"/>
        <v>-1</v>
      </c>
      <c r="I51">
        <f t="shared" si="25"/>
        <v>1</v>
      </c>
      <c r="J51">
        <f t="shared" si="25"/>
        <v>1</v>
      </c>
      <c r="K51">
        <f t="shared" si="25"/>
        <v>1</v>
      </c>
      <c r="L51">
        <f t="shared" si="25"/>
        <v>-1</v>
      </c>
      <c r="M51">
        <f t="shared" si="25"/>
        <v>-1</v>
      </c>
      <c r="N51">
        <f t="shared" si="25"/>
        <v>-1</v>
      </c>
      <c r="O51">
        <f t="shared" si="25"/>
        <v>1</v>
      </c>
      <c r="P51">
        <f t="shared" si="25"/>
        <v>-1</v>
      </c>
      <c r="Q51">
        <v>1.06</v>
      </c>
    </row>
    <row r="52" spans="1:17" x14ac:dyDescent="0.25">
      <c r="A52">
        <v>16</v>
      </c>
      <c r="B52">
        <f t="shared" ref="B52:P52" si="26">B36</f>
        <v>1</v>
      </c>
      <c r="C52">
        <f t="shared" si="26"/>
        <v>1</v>
      </c>
      <c r="D52">
        <f t="shared" si="26"/>
        <v>1</v>
      </c>
      <c r="E52">
        <f t="shared" si="26"/>
        <v>1</v>
      </c>
      <c r="F52">
        <f t="shared" si="26"/>
        <v>1</v>
      </c>
      <c r="G52">
        <f t="shared" si="26"/>
        <v>1</v>
      </c>
      <c r="H52">
        <f t="shared" si="26"/>
        <v>1</v>
      </c>
      <c r="I52">
        <f t="shared" si="26"/>
        <v>1</v>
      </c>
      <c r="J52">
        <f t="shared" si="26"/>
        <v>1</v>
      </c>
      <c r="K52">
        <f t="shared" si="26"/>
        <v>1</v>
      </c>
      <c r="L52">
        <f t="shared" si="26"/>
        <v>1</v>
      </c>
      <c r="M52">
        <f t="shared" si="26"/>
        <v>1</v>
      </c>
      <c r="N52">
        <f t="shared" si="26"/>
        <v>1</v>
      </c>
      <c r="O52">
        <f t="shared" si="26"/>
        <v>1</v>
      </c>
      <c r="P52">
        <f t="shared" si="26"/>
        <v>1</v>
      </c>
      <c r="Q52">
        <v>0.34</v>
      </c>
    </row>
    <row r="54" spans="1:17" x14ac:dyDescent="0.25">
      <c r="B54" t="s">
        <v>16</v>
      </c>
      <c r="C54" t="s">
        <v>17</v>
      </c>
      <c r="D54" t="s">
        <v>18</v>
      </c>
      <c r="E54" t="s">
        <v>117</v>
      </c>
      <c r="F54" t="s">
        <v>19</v>
      </c>
      <c r="G54" t="s">
        <v>21</v>
      </c>
      <c r="H54" t="s">
        <v>118</v>
      </c>
      <c r="I54" t="s">
        <v>20</v>
      </c>
      <c r="J54" t="s">
        <v>119</v>
      </c>
      <c r="K54" t="s">
        <v>120</v>
      </c>
      <c r="L54" t="s">
        <v>22</v>
      </c>
      <c r="M54" t="s">
        <v>125</v>
      </c>
      <c r="N54" t="s">
        <v>125</v>
      </c>
      <c r="O54" t="s">
        <v>122</v>
      </c>
      <c r="P54" t="s">
        <v>123</v>
      </c>
    </row>
    <row r="55" spans="1:17" x14ac:dyDescent="0.25">
      <c r="B55">
        <f>SUMPRODUCT(B21:B52,$Q$21:$Q$52)/16</f>
        <v>-0.65437499999999993</v>
      </c>
      <c r="C55">
        <f t="shared" ref="C55:P55" si="27">SUMPRODUCT(C21:C52,$Q$21:$Q$52)/16</f>
        <v>0.79437499999999994</v>
      </c>
      <c r="D55">
        <f t="shared" si="27"/>
        <v>0.63812500000000016</v>
      </c>
      <c r="E55">
        <f t="shared" si="27"/>
        <v>0.32187500000000002</v>
      </c>
      <c r="F55">
        <f t="shared" si="27"/>
        <v>0.14687500000000006</v>
      </c>
      <c r="G55">
        <f t="shared" si="27"/>
        <v>-0.11687499999999999</v>
      </c>
      <c r="H55">
        <f t="shared" si="27"/>
        <v>-3.0624999999999906E-2</v>
      </c>
      <c r="I55">
        <f t="shared" si="27"/>
        <v>-0.19062499999999996</v>
      </c>
      <c r="J55">
        <f t="shared" si="27"/>
        <v>-0.15437499999999998</v>
      </c>
      <c r="K55">
        <f t="shared" si="27"/>
        <v>9.3750000000000049E-3</v>
      </c>
      <c r="L55">
        <f t="shared" si="27"/>
        <v>0.17187499999999997</v>
      </c>
      <c r="M55">
        <f t="shared" si="27"/>
        <v>-0.13812500000000003</v>
      </c>
      <c r="N55">
        <f t="shared" si="27"/>
        <v>0.10062499999999998</v>
      </c>
      <c r="O55">
        <f t="shared" si="27"/>
        <v>-0.10437500000000004</v>
      </c>
      <c r="P55">
        <f t="shared" si="27"/>
        <v>0.12062499999999991</v>
      </c>
    </row>
    <row r="57" spans="1:17" x14ac:dyDescent="0.25">
      <c r="A57" t="s">
        <v>82</v>
      </c>
      <c r="B57" t="s">
        <v>52</v>
      </c>
      <c r="C57" t="s">
        <v>88</v>
      </c>
      <c r="D57" t="s">
        <v>89</v>
      </c>
      <c r="E57" t="s">
        <v>134</v>
      </c>
      <c r="F57" t="s">
        <v>55</v>
      </c>
      <c r="G57" t="s">
        <v>57</v>
      </c>
      <c r="H57" t="s">
        <v>135</v>
      </c>
      <c r="I57" t="s">
        <v>56</v>
      </c>
      <c r="J57" t="s">
        <v>136</v>
      </c>
      <c r="K57" t="s">
        <v>137</v>
      </c>
      <c r="L57" t="s">
        <v>58</v>
      </c>
      <c r="M57" t="s">
        <v>139</v>
      </c>
      <c r="N57" t="s">
        <v>138</v>
      </c>
      <c r="O57" t="s">
        <v>140</v>
      </c>
      <c r="P57" t="s">
        <v>141</v>
      </c>
    </row>
    <row r="58" spans="1:17" x14ac:dyDescent="0.25">
      <c r="A58">
        <f>SUM(Q21:Q52)/32</f>
        <v>-8.7187499999999987E-2</v>
      </c>
      <c r="B58">
        <f>B55/2</f>
        <v>-0.32718749999999996</v>
      </c>
      <c r="C58">
        <f t="shared" ref="C58:P58" si="28">C55/2</f>
        <v>0.39718749999999997</v>
      </c>
      <c r="D58">
        <f t="shared" si="28"/>
        <v>0.31906250000000008</v>
      </c>
      <c r="E58">
        <f t="shared" si="28"/>
        <v>0.16093750000000001</v>
      </c>
      <c r="F58">
        <f t="shared" si="28"/>
        <v>7.3437500000000031E-2</v>
      </c>
      <c r="G58">
        <f t="shared" si="28"/>
        <v>-5.8437499999999996E-2</v>
      </c>
      <c r="H58">
        <f t="shared" si="28"/>
        <v>-1.5312499999999953E-2</v>
      </c>
      <c r="I58">
        <f t="shared" si="28"/>
        <v>-9.5312499999999981E-2</v>
      </c>
      <c r="J58">
        <f t="shared" si="28"/>
        <v>-7.7187499999999992E-2</v>
      </c>
      <c r="K58">
        <f t="shared" si="28"/>
        <v>4.6875000000000024E-3</v>
      </c>
      <c r="L58">
        <f t="shared" si="28"/>
        <v>8.5937499999999986E-2</v>
      </c>
      <c r="M58">
        <f t="shared" si="28"/>
        <v>-6.9062500000000013E-2</v>
      </c>
      <c r="N58">
        <f t="shared" si="28"/>
        <v>5.0312499999999989E-2</v>
      </c>
      <c r="O58">
        <f t="shared" si="28"/>
        <v>-5.2187500000000019E-2</v>
      </c>
      <c r="P58">
        <f t="shared" si="28"/>
        <v>6.0312499999999956E-2</v>
      </c>
    </row>
    <row r="60" spans="1:17" x14ac:dyDescent="0.25">
      <c r="B60" t="s">
        <v>3</v>
      </c>
      <c r="C60" t="s">
        <v>5</v>
      </c>
      <c r="D60" t="s">
        <v>7</v>
      </c>
      <c r="E60" t="s">
        <v>101</v>
      </c>
    </row>
    <row r="61" spans="1:17" x14ac:dyDescent="0.25">
      <c r="B61">
        <v>-7.7811991682638179E-2</v>
      </c>
      <c r="C61">
        <v>9.4459443071006025E-2</v>
      </c>
      <c r="D61">
        <v>7.5879697908941321E-2</v>
      </c>
      <c r="E61">
        <f>A58+B58*B61+C58*C61+D58*D61</f>
        <v>8.7187499990537543E-8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1-2</vt:lpstr>
      <vt:lpstr>2-1</vt:lpstr>
      <vt:lpstr>2-1 check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2024-05-15T06:12:23Z</dcterms:created>
  <dcterms:modified xsi:type="dcterms:W3CDTF">2024-05-21T03:48:42Z</dcterms:modified>
</cp:coreProperties>
</file>