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drawings/drawing4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drawings/drawing6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7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9C37B93-9DAB-49FB-BC4F-2C5569844837}" xr6:coauthVersionLast="34" xr6:coauthVersionMax="34" xr10:uidLastSave="{00000000-0000-0000-0000-000000000000}"/>
  <bookViews>
    <workbookView xWindow="0" yWindow="0" windowWidth="22260" windowHeight="12645" activeTab="5" xr2:uid="{00000000-000D-0000-FFFF-FFFF00000000}"/>
  </bookViews>
  <sheets>
    <sheet name="六合彩" sheetId="10" r:id="rId1"/>
    <sheet name="十一選五" sheetId="1" r:id="rId2"/>
    <sheet name="快三" sheetId="4" r:id="rId3"/>
    <sheet name="時時彩" sheetId="6" r:id="rId4"/>
    <sheet name="PK拾" sheetId="7" r:id="rId5"/>
    <sheet name="幸運28" sheetId="8" r:id="rId6"/>
    <sheet name="低頻彩" sheetId="9" r:id="rId7"/>
    <sheet name="返點模板歷史變化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8" l="1"/>
  <c r="E34" i="8"/>
  <c r="E33" i="8"/>
  <c r="E32" i="8"/>
  <c r="E31" i="7"/>
  <c r="E11" i="1" l="1"/>
  <c r="AV37" i="8" l="1"/>
  <c r="E38" i="8"/>
  <c r="E37" i="8"/>
  <c r="D58" i="6" l="1"/>
  <c r="D57" i="6"/>
  <c r="D46" i="6"/>
  <c r="D44" i="6"/>
  <c r="D45" i="6"/>
  <c r="G98" i="10" l="1"/>
  <c r="G97" i="10"/>
  <c r="G96" i="10"/>
  <c r="G95" i="10"/>
  <c r="G94" i="10"/>
  <c r="G93" i="10" s="1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1" i="10"/>
  <c r="G10" i="10"/>
  <c r="G9" i="10"/>
  <c r="G8" i="10"/>
  <c r="G7" i="10"/>
  <c r="G6" i="10"/>
  <c r="G5" i="10"/>
  <c r="G4" i="10"/>
  <c r="G3" i="10"/>
  <c r="G12" i="10"/>
  <c r="A23" i="1" l="1"/>
  <c r="AA12" i="10" l="1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W98" i="10"/>
  <c r="W97" i="10"/>
  <c r="AU98" i="10"/>
  <c r="AT98" i="10"/>
  <c r="AS98" i="10"/>
  <c r="AR98" i="10"/>
  <c r="AQ98" i="10"/>
  <c r="AP98" i="10"/>
  <c r="AO98" i="10"/>
  <c r="AN98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AU97" i="10"/>
  <c r="AT97" i="10"/>
  <c r="AS97" i="10"/>
  <c r="AR97" i="10"/>
  <c r="AQ97" i="10"/>
  <c r="AP97" i="10"/>
  <c r="AO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AU96" i="10"/>
  <c r="AT96" i="10"/>
  <c r="AS96" i="10"/>
  <c r="AR96" i="10"/>
  <c r="AQ96" i="10"/>
  <c r="AP96" i="10"/>
  <c r="AO96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8" i="10"/>
  <c r="H97" i="10"/>
  <c r="H96" i="10"/>
  <c r="H91" i="10" l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W91" i="10" s="1"/>
  <c r="X91" i="10" s="1"/>
  <c r="Y91" i="10" s="1"/>
  <c r="Z91" i="10" s="1"/>
  <c r="AA91" i="10" s="1"/>
  <c r="AB91" i="10" s="1"/>
  <c r="AC91" i="10" s="1"/>
  <c r="AD91" i="10" s="1"/>
  <c r="AE91" i="10" s="1"/>
  <c r="AF91" i="10" s="1"/>
  <c r="AG91" i="10" s="1"/>
  <c r="AH91" i="10" s="1"/>
  <c r="AI91" i="10" s="1"/>
  <c r="AJ91" i="10" s="1"/>
  <c r="AK91" i="10" s="1"/>
  <c r="AL91" i="10" s="1"/>
  <c r="AM91" i="10" s="1"/>
  <c r="AN91" i="10" s="1"/>
  <c r="AO91" i="10" s="1"/>
  <c r="AP91" i="10" s="1"/>
  <c r="AQ91" i="10" s="1"/>
  <c r="AR91" i="10" s="1"/>
  <c r="AS91" i="10" s="1"/>
  <c r="AT91" i="10" s="1"/>
  <c r="AU91" i="10" s="1"/>
  <c r="AU90" i="10"/>
  <c r="AT90" i="10"/>
  <c r="AS90" i="10"/>
  <c r="AR90" i="10"/>
  <c r="AQ90" i="10"/>
  <c r="AP90" i="10"/>
  <c r="AO90" i="10"/>
  <c r="AN90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AU92" i="10"/>
  <c r="AT92" i="10"/>
  <c r="AS92" i="10"/>
  <c r="AR92" i="10"/>
  <c r="AQ92" i="10"/>
  <c r="AP92" i="10"/>
  <c r="AO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AU89" i="10"/>
  <c r="AT89" i="10"/>
  <c r="AS89" i="10"/>
  <c r="AR89" i="10"/>
  <c r="AQ89" i="10"/>
  <c r="AP89" i="10"/>
  <c r="AO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AU94" i="10"/>
  <c r="AU93" i="10" s="1"/>
  <c r="AT94" i="10"/>
  <c r="AT93" i="10" s="1"/>
  <c r="AS94" i="10"/>
  <c r="AS93" i="10" s="1"/>
  <c r="AR94" i="10"/>
  <c r="AR93" i="10" s="1"/>
  <c r="AQ94" i="10"/>
  <c r="AQ93" i="10" s="1"/>
  <c r="AP94" i="10"/>
  <c r="AP93" i="10" s="1"/>
  <c r="AO94" i="10"/>
  <c r="AO93" i="10" s="1"/>
  <c r="AN94" i="10"/>
  <c r="AN93" i="10" s="1"/>
  <c r="AM94" i="10"/>
  <c r="AM93" i="10" s="1"/>
  <c r="AL94" i="10"/>
  <c r="AL93" i="10" s="1"/>
  <c r="AK94" i="10"/>
  <c r="AK93" i="10" s="1"/>
  <c r="AJ94" i="10"/>
  <c r="AJ93" i="10" s="1"/>
  <c r="AI94" i="10"/>
  <c r="AI93" i="10" s="1"/>
  <c r="AH94" i="10"/>
  <c r="AH93" i="10" s="1"/>
  <c r="AG94" i="10"/>
  <c r="AG93" i="10" s="1"/>
  <c r="AF94" i="10"/>
  <c r="AF93" i="10" s="1"/>
  <c r="AE94" i="10"/>
  <c r="AE93" i="10" s="1"/>
  <c r="AD94" i="10"/>
  <c r="AD93" i="10" s="1"/>
  <c r="AC94" i="10"/>
  <c r="AC93" i="10" s="1"/>
  <c r="AB94" i="10"/>
  <c r="AB93" i="10" s="1"/>
  <c r="AA94" i="10"/>
  <c r="AA93" i="10" s="1"/>
  <c r="Z94" i="10"/>
  <c r="Z93" i="10" s="1"/>
  <c r="Y94" i="10"/>
  <c r="Y93" i="10" s="1"/>
  <c r="X94" i="10"/>
  <c r="X93" i="10" s="1"/>
  <c r="W94" i="10"/>
  <c r="W93" i="10" s="1"/>
  <c r="V94" i="10"/>
  <c r="V93" i="10" s="1"/>
  <c r="U94" i="10"/>
  <c r="U93" i="10" s="1"/>
  <c r="T94" i="10"/>
  <c r="T93" i="10" s="1"/>
  <c r="S94" i="10"/>
  <c r="S93" i="10" s="1"/>
  <c r="R94" i="10"/>
  <c r="R93" i="10" s="1"/>
  <c r="Q94" i="10"/>
  <c r="Q93" i="10" s="1"/>
  <c r="P94" i="10"/>
  <c r="P93" i="10" s="1"/>
  <c r="O94" i="10"/>
  <c r="O93" i="10" s="1"/>
  <c r="N94" i="10"/>
  <c r="N93" i="10" s="1"/>
  <c r="M94" i="10"/>
  <c r="M93" i="10" s="1"/>
  <c r="L94" i="10"/>
  <c r="L93" i="10" s="1"/>
  <c r="K94" i="10"/>
  <c r="K93" i="10" s="1"/>
  <c r="J94" i="10"/>
  <c r="J93" i="10" s="1"/>
  <c r="I94" i="10"/>
  <c r="I93" i="10" s="1"/>
  <c r="H94" i="10"/>
  <c r="H93" i="10" s="1"/>
  <c r="AU3" i="10" l="1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K4" i="10" l="1"/>
  <c r="AU12" i="10" l="1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J4" i="10"/>
  <c r="I4" i="10"/>
  <c r="A5" i="10"/>
  <c r="A21" i="9" l="1"/>
  <c r="AU20" i="9"/>
  <c r="AU19" i="9"/>
  <c r="AU18" i="9"/>
  <c r="AU17" i="9"/>
  <c r="AU16" i="9"/>
  <c r="AU15" i="9"/>
  <c r="AU14" i="9"/>
  <c r="AU13" i="9"/>
  <c r="AU12" i="9"/>
  <c r="AU11" i="9"/>
  <c r="AU10" i="9"/>
  <c r="AU9" i="9"/>
  <c r="AU7" i="9"/>
  <c r="AU6" i="9"/>
  <c r="AU5" i="9"/>
  <c r="AU4" i="9"/>
  <c r="AU3" i="9"/>
  <c r="A22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V77" i="6"/>
  <c r="AV76" i="6"/>
  <c r="AV68" i="6"/>
  <c r="AV67" i="6"/>
  <c r="AW23" i="4"/>
  <c r="AW22" i="4"/>
  <c r="AW21" i="4"/>
  <c r="AW20" i="4"/>
  <c r="AW19" i="4"/>
  <c r="AW17" i="4"/>
  <c r="AW16" i="4"/>
  <c r="AW12" i="4"/>
  <c r="AW9" i="4"/>
  <c r="AW7" i="4"/>
  <c r="AW6" i="4"/>
  <c r="AW5" i="4"/>
  <c r="AW4" i="4"/>
  <c r="AW3" i="4"/>
  <c r="AV4" i="1"/>
  <c r="AV3" i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A25" i="6"/>
  <c r="A21" i="4"/>
  <c r="A21" i="8" l="1"/>
  <c r="AV45" i="8"/>
  <c r="AV44" i="8"/>
  <c r="AV43" i="8"/>
  <c r="AV42" i="8"/>
  <c r="AV41" i="8"/>
  <c r="AV40" i="8"/>
  <c r="AV39" i="8"/>
  <c r="AV38" i="8"/>
  <c r="AV36" i="8"/>
  <c r="AV35" i="8"/>
  <c r="AV34" i="8"/>
  <c r="AV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V5" i="8"/>
  <c r="AV4" i="8"/>
  <c r="AV3" i="8"/>
  <c r="E3" i="10" l="1"/>
  <c r="G2" i="10" l="1"/>
  <c r="H2" i="10" l="1"/>
  <c r="A5" i="9"/>
  <c r="H12" i="10" l="1"/>
  <c r="H8" i="10"/>
  <c r="H5" i="10"/>
  <c r="H11" i="10"/>
  <c r="H7" i="10"/>
  <c r="H9" i="10"/>
  <c r="H6" i="10"/>
  <c r="H10" i="10"/>
  <c r="H4" i="10"/>
  <c r="H75" i="10"/>
  <c r="H81" i="10"/>
  <c r="H48" i="10"/>
  <c r="H43" i="10"/>
  <c r="H82" i="10"/>
  <c r="H44" i="10"/>
  <c r="H51" i="10"/>
  <c r="H35" i="10"/>
  <c r="H40" i="10"/>
  <c r="H17" i="10"/>
  <c r="H37" i="10"/>
  <c r="H61" i="10"/>
  <c r="H38" i="10"/>
  <c r="H62" i="10"/>
  <c r="H95" i="10"/>
  <c r="H41" i="10"/>
  <c r="H74" i="10"/>
  <c r="H69" i="10"/>
  <c r="H57" i="10"/>
  <c r="H36" i="10"/>
  <c r="H78" i="10"/>
  <c r="H45" i="10"/>
  <c r="H71" i="10"/>
  <c r="H25" i="10"/>
  <c r="H84" i="10"/>
  <c r="H55" i="10"/>
  <c r="H21" i="10"/>
  <c r="H27" i="10"/>
  <c r="H33" i="10"/>
  <c r="H23" i="10"/>
  <c r="H46" i="10"/>
  <c r="H54" i="10"/>
  <c r="H39" i="10"/>
  <c r="H16" i="10"/>
  <c r="H32" i="10"/>
  <c r="H85" i="10"/>
  <c r="H58" i="10"/>
  <c r="H49" i="10"/>
  <c r="H59" i="10"/>
  <c r="H20" i="10"/>
  <c r="H70" i="10"/>
  <c r="H67" i="10"/>
  <c r="H15" i="10"/>
  <c r="H72" i="10"/>
  <c r="H50" i="10"/>
  <c r="H28" i="10"/>
  <c r="H53" i="10"/>
  <c r="H31" i="10"/>
  <c r="H65" i="10"/>
  <c r="H76" i="10"/>
  <c r="H47" i="10"/>
  <c r="H73" i="10"/>
  <c r="H26" i="10"/>
  <c r="H87" i="10"/>
  <c r="H29" i="10"/>
  <c r="H77" i="10"/>
  <c r="H68" i="10"/>
  <c r="H19" i="10"/>
  <c r="H79" i="10"/>
  <c r="H56" i="10"/>
  <c r="H83" i="10"/>
  <c r="H30" i="10"/>
  <c r="H22" i="10"/>
  <c r="H88" i="10"/>
  <c r="H34" i="10"/>
  <c r="H52" i="10"/>
  <c r="H63" i="10"/>
  <c r="H24" i="10"/>
  <c r="H66" i="10"/>
  <c r="H60" i="10"/>
  <c r="H86" i="10"/>
  <c r="H64" i="10"/>
  <c r="H18" i="10"/>
  <c r="H42" i="10"/>
  <c r="H80" i="10"/>
  <c r="I2" i="10"/>
  <c r="F2" i="9"/>
  <c r="G2" i="9" s="1"/>
  <c r="E3" i="9"/>
  <c r="E19" i="9"/>
  <c r="E11" i="9"/>
  <c r="E9" i="9"/>
  <c r="E7" i="9"/>
  <c r="E6" i="9"/>
  <c r="E5" i="9"/>
  <c r="E13" i="9"/>
  <c r="E20" i="9"/>
  <c r="E18" i="9"/>
  <c r="E10" i="9"/>
  <c r="E17" i="9"/>
  <c r="E15" i="9"/>
  <c r="E14" i="9"/>
  <c r="E12" i="9"/>
  <c r="E16" i="9"/>
  <c r="E4" i="9"/>
  <c r="I18" i="10" l="1"/>
  <c r="I26" i="10"/>
  <c r="I80" i="10"/>
  <c r="I78" i="10"/>
  <c r="I58" i="10"/>
  <c r="I53" i="10"/>
  <c r="I54" i="10"/>
  <c r="I48" i="10"/>
  <c r="I15" i="10"/>
  <c r="I87" i="10"/>
  <c r="I41" i="10"/>
  <c r="I55" i="10"/>
  <c r="I56" i="10"/>
  <c r="I61" i="10"/>
  <c r="I38" i="10"/>
  <c r="I36" i="10"/>
  <c r="I51" i="10"/>
  <c r="I40" i="10"/>
  <c r="I71" i="10"/>
  <c r="I28" i="10"/>
  <c r="I21" i="10"/>
  <c r="I79" i="10"/>
  <c r="I70" i="10"/>
  <c r="I33" i="10"/>
  <c r="I72" i="10"/>
  <c r="I27" i="10"/>
  <c r="I22" i="10"/>
  <c r="I43" i="10"/>
  <c r="I65" i="10"/>
  <c r="I42" i="10"/>
  <c r="I67" i="10"/>
  <c r="I59" i="10"/>
  <c r="J2" i="10"/>
  <c r="I34" i="10"/>
  <c r="I82" i="10"/>
  <c r="I24" i="10"/>
  <c r="I63" i="10"/>
  <c r="I66" i="10"/>
  <c r="I31" i="10"/>
  <c r="I47" i="10"/>
  <c r="I68" i="10"/>
  <c r="I83" i="10"/>
  <c r="I88" i="10"/>
  <c r="I49" i="10"/>
  <c r="I39" i="10"/>
  <c r="I32" i="10"/>
  <c r="I76" i="10"/>
  <c r="I62" i="10"/>
  <c r="I60" i="10"/>
  <c r="I73" i="10"/>
  <c r="I86" i="10"/>
  <c r="I25" i="10"/>
  <c r="I52" i="10"/>
  <c r="I95" i="10"/>
  <c r="I23" i="10"/>
  <c r="I77" i="10"/>
  <c r="I84" i="10"/>
  <c r="I75" i="10"/>
  <c r="I74" i="10"/>
  <c r="I29" i="10"/>
  <c r="I17" i="10"/>
  <c r="I20" i="10"/>
  <c r="I46" i="10"/>
  <c r="I85" i="10"/>
  <c r="I69" i="10"/>
  <c r="I16" i="10"/>
  <c r="I45" i="10"/>
  <c r="I19" i="10"/>
  <c r="I37" i="10"/>
  <c r="I50" i="10"/>
  <c r="I64" i="10"/>
  <c r="I30" i="10"/>
  <c r="I35" i="10"/>
  <c r="I81" i="10"/>
  <c r="I57" i="10"/>
  <c r="I44" i="10"/>
  <c r="G12" i="9"/>
  <c r="G7" i="9"/>
  <c r="H2" i="9"/>
  <c r="G9" i="9"/>
  <c r="G18" i="9"/>
  <c r="G13" i="9"/>
  <c r="G16" i="9"/>
  <c r="G20" i="9"/>
  <c r="G6" i="9"/>
  <c r="G11" i="9"/>
  <c r="G19" i="9"/>
  <c r="G5" i="9"/>
  <c r="G4" i="9"/>
  <c r="G10" i="9"/>
  <c r="G15" i="9"/>
  <c r="G17" i="9"/>
  <c r="G14" i="9"/>
  <c r="G3" i="9"/>
  <c r="J21" i="10" l="1"/>
  <c r="J29" i="10"/>
  <c r="J76" i="10"/>
  <c r="J75" i="10"/>
  <c r="J63" i="10"/>
  <c r="J78" i="10"/>
  <c r="J59" i="10"/>
  <c r="J51" i="10"/>
  <c r="J43" i="10"/>
  <c r="J42" i="10"/>
  <c r="J84" i="10"/>
  <c r="J23" i="10"/>
  <c r="J34" i="10"/>
  <c r="J15" i="10"/>
  <c r="J64" i="10"/>
  <c r="J67" i="10"/>
  <c r="J28" i="10"/>
  <c r="J69" i="10"/>
  <c r="J54" i="10"/>
  <c r="J56" i="10"/>
  <c r="J27" i="10"/>
  <c r="J39" i="10"/>
  <c r="J70" i="10"/>
  <c r="J33" i="10"/>
  <c r="J88" i="10"/>
  <c r="J26" i="10"/>
  <c r="J55" i="10"/>
  <c r="J79" i="10"/>
  <c r="J52" i="10"/>
  <c r="J31" i="10"/>
  <c r="J45" i="10"/>
  <c r="J35" i="10"/>
  <c r="J50" i="10"/>
  <c r="J77" i="10"/>
  <c r="K2" i="10"/>
  <c r="J82" i="10"/>
  <c r="J86" i="10"/>
  <c r="J85" i="10"/>
  <c r="J41" i="10"/>
  <c r="J46" i="10"/>
  <c r="J38" i="10"/>
  <c r="J36" i="10"/>
  <c r="J40" i="10"/>
  <c r="J24" i="10"/>
  <c r="J87" i="10"/>
  <c r="J74" i="10"/>
  <c r="J83" i="10"/>
  <c r="J65" i="10"/>
  <c r="J72" i="10"/>
  <c r="J47" i="10"/>
  <c r="J53" i="10"/>
  <c r="J32" i="10"/>
  <c r="J71" i="10"/>
  <c r="J44" i="10"/>
  <c r="J18" i="10"/>
  <c r="J95" i="10"/>
  <c r="J60" i="10"/>
  <c r="J73" i="10"/>
  <c r="J66" i="10"/>
  <c r="J68" i="10"/>
  <c r="J37" i="10"/>
  <c r="J48" i="10"/>
  <c r="J30" i="10"/>
  <c r="J20" i="10"/>
  <c r="J22" i="10"/>
  <c r="J62" i="10"/>
  <c r="J17" i="10"/>
  <c r="J61" i="10"/>
  <c r="J81" i="10"/>
  <c r="J49" i="10"/>
  <c r="J57" i="10"/>
  <c r="J58" i="10"/>
  <c r="J25" i="10"/>
  <c r="J19" i="10"/>
  <c r="J16" i="10"/>
  <c r="J80" i="10"/>
  <c r="I2" i="9"/>
  <c r="H20" i="9"/>
  <c r="H12" i="9"/>
  <c r="H18" i="9"/>
  <c r="H10" i="9"/>
  <c r="H13" i="9"/>
  <c r="H16" i="9"/>
  <c r="H7" i="9"/>
  <c r="H14" i="9"/>
  <c r="H5" i="9"/>
  <c r="H11" i="9"/>
  <c r="H19" i="9"/>
  <c r="H15" i="9"/>
  <c r="H17" i="9"/>
  <c r="H9" i="9"/>
  <c r="H6" i="9"/>
  <c r="H4" i="9"/>
  <c r="H3" i="9"/>
  <c r="K30" i="10" l="1"/>
  <c r="K84" i="10"/>
  <c r="K72" i="10"/>
  <c r="K62" i="10"/>
  <c r="K63" i="10"/>
  <c r="K75" i="10"/>
  <c r="K52" i="10"/>
  <c r="K32" i="10"/>
  <c r="K33" i="10"/>
  <c r="K24" i="10"/>
  <c r="K83" i="10"/>
  <c r="K31" i="10"/>
  <c r="K23" i="10"/>
  <c r="K29" i="10"/>
  <c r="K37" i="10"/>
  <c r="K71" i="10"/>
  <c r="K54" i="10"/>
  <c r="K70" i="10"/>
  <c r="K46" i="10"/>
  <c r="K42" i="10"/>
  <c r="K35" i="10"/>
  <c r="K48" i="10"/>
  <c r="K58" i="10"/>
  <c r="K28" i="10"/>
  <c r="K41" i="10"/>
  <c r="K34" i="10"/>
  <c r="K85" i="10"/>
  <c r="K56" i="10"/>
  <c r="K20" i="10"/>
  <c r="K64" i="10"/>
  <c r="K57" i="10"/>
  <c r="K19" i="10"/>
  <c r="K16" i="10"/>
  <c r="K73" i="10"/>
  <c r="K81" i="10"/>
  <c r="K60" i="10"/>
  <c r="K95" i="10"/>
  <c r="K36" i="10"/>
  <c r="K21" i="10"/>
  <c r="K82" i="10"/>
  <c r="K76" i="10"/>
  <c r="K80" i="10"/>
  <c r="K47" i="10"/>
  <c r="K22" i="10"/>
  <c r="K53" i="10"/>
  <c r="K87" i="10"/>
  <c r="K25" i="10"/>
  <c r="K66" i="10"/>
  <c r="K79" i="10"/>
  <c r="K68" i="10"/>
  <c r="K27" i="10"/>
  <c r="K49" i="10"/>
  <c r="K65" i="10"/>
  <c r="K51" i="10"/>
  <c r="K18" i="10"/>
  <c r="K15" i="10"/>
  <c r="K67" i="10"/>
  <c r="K50" i="10"/>
  <c r="K61" i="10"/>
  <c r="K74" i="10"/>
  <c r="K69" i="10"/>
  <c r="K38" i="10"/>
  <c r="K43" i="10"/>
  <c r="K26" i="10"/>
  <c r="K44" i="10"/>
  <c r="K55" i="10"/>
  <c r="K88" i="10"/>
  <c r="K40" i="10"/>
  <c r="L2" i="10"/>
  <c r="K17" i="10"/>
  <c r="K39" i="10"/>
  <c r="K86" i="10"/>
  <c r="K59" i="10"/>
  <c r="K45" i="10"/>
  <c r="K78" i="10"/>
  <c r="K77" i="10"/>
  <c r="J2" i="9"/>
  <c r="I18" i="9"/>
  <c r="I10" i="9"/>
  <c r="I16" i="9"/>
  <c r="I7" i="9"/>
  <c r="I19" i="9"/>
  <c r="I11" i="9"/>
  <c r="I14" i="9"/>
  <c r="I20" i="9"/>
  <c r="I12" i="9"/>
  <c r="I5" i="9"/>
  <c r="I6" i="9"/>
  <c r="I15" i="9"/>
  <c r="I4" i="9"/>
  <c r="I9" i="9"/>
  <c r="I17" i="9"/>
  <c r="I13" i="9"/>
  <c r="I3" i="9"/>
  <c r="L17" i="10" l="1"/>
  <c r="L86" i="10"/>
  <c r="L85" i="10"/>
  <c r="L69" i="10"/>
  <c r="L74" i="10"/>
  <c r="L70" i="10"/>
  <c r="L16" i="10"/>
  <c r="L50" i="10"/>
  <c r="L58" i="10"/>
  <c r="L31" i="10"/>
  <c r="L37" i="10"/>
  <c r="L24" i="10"/>
  <c r="L23" i="10"/>
  <c r="L82" i="10"/>
  <c r="L75" i="10"/>
  <c r="L95" i="10"/>
  <c r="L71" i="10"/>
  <c r="L62" i="10"/>
  <c r="L44" i="10"/>
  <c r="L48" i="10"/>
  <c r="L33" i="10"/>
  <c r="L25" i="10"/>
  <c r="L84" i="10"/>
  <c r="L43" i="10"/>
  <c r="L20" i="10"/>
  <c r="L36" i="10"/>
  <c r="L59" i="10"/>
  <c r="L26" i="10"/>
  <c r="L39" i="10"/>
  <c r="L15" i="10"/>
  <c r="L83" i="10"/>
  <c r="L18" i="10"/>
  <c r="L73" i="10"/>
  <c r="L72" i="10"/>
  <c r="L54" i="10"/>
  <c r="L63" i="10"/>
  <c r="L41" i="10"/>
  <c r="L64" i="10"/>
  <c r="L52" i="10"/>
  <c r="L40" i="10"/>
  <c r="L46" i="10"/>
  <c r="L45" i="10"/>
  <c r="L68" i="10"/>
  <c r="L79" i="10"/>
  <c r="L32" i="10"/>
  <c r="L81" i="10"/>
  <c r="L76" i="10"/>
  <c r="L65" i="10"/>
  <c r="L78" i="10"/>
  <c r="L61" i="10"/>
  <c r="L60" i="10"/>
  <c r="L21" i="10"/>
  <c r="L29" i="10"/>
  <c r="L22" i="10"/>
  <c r="L77" i="10"/>
  <c r="L57" i="10"/>
  <c r="L55" i="10"/>
  <c r="L28" i="10"/>
  <c r="L53" i="10"/>
  <c r="L49" i="10"/>
  <c r="L38" i="10"/>
  <c r="L56" i="10"/>
  <c r="L34" i="10"/>
  <c r="L47" i="10"/>
  <c r="M2" i="10"/>
  <c r="L88" i="10"/>
  <c r="L19" i="10"/>
  <c r="L67" i="10"/>
  <c r="L87" i="10"/>
  <c r="L66" i="10"/>
  <c r="L51" i="10"/>
  <c r="L27" i="10"/>
  <c r="L42" i="10"/>
  <c r="L35" i="10"/>
  <c r="L30" i="10"/>
  <c r="L80" i="10"/>
  <c r="K2" i="9"/>
  <c r="J16" i="9"/>
  <c r="J14" i="9"/>
  <c r="J5" i="9"/>
  <c r="J3" i="9"/>
  <c r="J17" i="9"/>
  <c r="J20" i="9"/>
  <c r="J18" i="9"/>
  <c r="J11" i="9"/>
  <c r="J19" i="9"/>
  <c r="J10" i="9"/>
  <c r="J4" i="9"/>
  <c r="J7" i="9"/>
  <c r="J12" i="9"/>
  <c r="J6" i="9"/>
  <c r="J13" i="9"/>
  <c r="J9" i="9"/>
  <c r="J15" i="9"/>
  <c r="M27" i="10" l="1"/>
  <c r="M31" i="10"/>
  <c r="M78" i="10"/>
  <c r="M87" i="10"/>
  <c r="M58" i="10"/>
  <c r="M46" i="10"/>
  <c r="M45" i="10"/>
  <c r="M59" i="10"/>
  <c r="M48" i="10"/>
  <c r="M30" i="10"/>
  <c r="M16" i="10"/>
  <c r="M33" i="10"/>
  <c r="M22" i="10"/>
  <c r="M35" i="10"/>
  <c r="M72" i="10"/>
  <c r="M17" i="10"/>
  <c r="M44" i="10"/>
  <c r="M39" i="10"/>
  <c r="M67" i="10"/>
  <c r="N2" i="10"/>
  <c r="M52" i="10"/>
  <c r="M25" i="10"/>
  <c r="M47" i="10"/>
  <c r="M65" i="10"/>
  <c r="M70" i="10"/>
  <c r="M88" i="10"/>
  <c r="M50" i="10"/>
  <c r="M54" i="10"/>
  <c r="M20" i="10"/>
  <c r="M56" i="10"/>
  <c r="M37" i="10"/>
  <c r="M53" i="10"/>
  <c r="M19" i="10"/>
  <c r="M34" i="10"/>
  <c r="M29" i="10"/>
  <c r="M24" i="10"/>
  <c r="M55" i="10"/>
  <c r="M69" i="10"/>
  <c r="M73" i="10"/>
  <c r="M83" i="10"/>
  <c r="M26" i="10"/>
  <c r="M68" i="10"/>
  <c r="M36" i="10"/>
  <c r="M49" i="10"/>
  <c r="M51" i="10"/>
  <c r="M85" i="10"/>
  <c r="M82" i="10"/>
  <c r="M57" i="10"/>
  <c r="M21" i="10"/>
  <c r="M63" i="10"/>
  <c r="M80" i="10"/>
  <c r="M77" i="10"/>
  <c r="M95" i="10"/>
  <c r="M62" i="10"/>
  <c r="M15" i="10"/>
  <c r="M42" i="10"/>
  <c r="M23" i="10"/>
  <c r="M60" i="10"/>
  <c r="M76" i="10"/>
  <c r="M79" i="10"/>
  <c r="M81" i="10"/>
  <c r="M71" i="10"/>
  <c r="M38" i="10"/>
  <c r="M32" i="10"/>
  <c r="M28" i="10"/>
  <c r="M75" i="10"/>
  <c r="M18" i="10"/>
  <c r="M86" i="10"/>
  <c r="M74" i="10"/>
  <c r="M84" i="10"/>
  <c r="M64" i="10"/>
  <c r="M43" i="10"/>
  <c r="M66" i="10"/>
  <c r="M40" i="10"/>
  <c r="M61" i="10"/>
  <c r="M41" i="10"/>
  <c r="L2" i="9"/>
  <c r="K16" i="9"/>
  <c r="K7" i="9"/>
  <c r="K14" i="9"/>
  <c r="K5" i="9"/>
  <c r="K17" i="9"/>
  <c r="K9" i="9"/>
  <c r="K20" i="9"/>
  <c r="K12" i="9"/>
  <c r="K18" i="9"/>
  <c r="K10" i="9"/>
  <c r="K6" i="9"/>
  <c r="K15" i="9"/>
  <c r="K11" i="9"/>
  <c r="K4" i="9"/>
  <c r="K13" i="9"/>
  <c r="K19" i="9"/>
  <c r="K3" i="9"/>
  <c r="N24" i="10" l="1"/>
  <c r="N62" i="10"/>
  <c r="N66" i="10"/>
  <c r="N69" i="10"/>
  <c r="N65" i="10"/>
  <c r="N52" i="10"/>
  <c r="N85" i="10"/>
  <c r="N21" i="10"/>
  <c r="N31" i="10"/>
  <c r="N41" i="10"/>
  <c r="N16" i="10"/>
  <c r="N30" i="10"/>
  <c r="N79" i="10"/>
  <c r="N42" i="10"/>
  <c r="N34" i="10"/>
  <c r="N58" i="10"/>
  <c r="N68" i="10"/>
  <c r="N22" i="10"/>
  <c r="N17" i="10"/>
  <c r="N59" i="10"/>
  <c r="N25" i="10"/>
  <c r="N44" i="10"/>
  <c r="N48" i="10"/>
  <c r="N64" i="10"/>
  <c r="N63" i="10"/>
  <c r="N80" i="10"/>
  <c r="N19" i="10"/>
  <c r="N95" i="10"/>
  <c r="N61" i="10"/>
  <c r="N55" i="10"/>
  <c r="N18" i="10"/>
  <c r="N43" i="10"/>
  <c r="N33" i="10"/>
  <c r="N86" i="10"/>
  <c r="N76" i="10"/>
  <c r="N75" i="10"/>
  <c r="N54" i="10"/>
  <c r="N35" i="10"/>
  <c r="N29" i="10"/>
  <c r="N40" i="10"/>
  <c r="N56" i="10"/>
  <c r="N23" i="10"/>
  <c r="N37" i="10"/>
  <c r="N32" i="10"/>
  <c r="N39" i="10"/>
  <c r="N49" i="10"/>
  <c r="N84" i="10"/>
  <c r="N15" i="10"/>
  <c r="N77" i="10"/>
  <c r="N27" i="10"/>
  <c r="N26" i="10"/>
  <c r="N83" i="10"/>
  <c r="N78" i="10"/>
  <c r="N57" i="10"/>
  <c r="N67" i="10"/>
  <c r="N82" i="10"/>
  <c r="N38" i="10"/>
  <c r="N73" i="10"/>
  <c r="N88" i="10"/>
  <c r="N74" i="10"/>
  <c r="N87" i="10"/>
  <c r="N70" i="10"/>
  <c r="N81" i="10"/>
  <c r="N51" i="10"/>
  <c r="N50" i="10"/>
  <c r="N36" i="10"/>
  <c r="N28" i="10"/>
  <c r="N20" i="10"/>
  <c r="N46" i="10"/>
  <c r="O2" i="10"/>
  <c r="N53" i="10"/>
  <c r="N71" i="10"/>
  <c r="N45" i="10"/>
  <c r="N60" i="10"/>
  <c r="N47" i="10"/>
  <c r="N72" i="10"/>
  <c r="M2" i="9"/>
  <c r="L15" i="9"/>
  <c r="L6" i="9"/>
  <c r="L13" i="9"/>
  <c r="L4" i="9"/>
  <c r="L16" i="9"/>
  <c r="L7" i="9"/>
  <c r="L19" i="9"/>
  <c r="L11" i="9"/>
  <c r="L17" i="9"/>
  <c r="L9" i="9"/>
  <c r="L20" i="9"/>
  <c r="L5" i="9"/>
  <c r="L14" i="9"/>
  <c r="L10" i="9"/>
  <c r="L18" i="9"/>
  <c r="L3" i="9"/>
  <c r="L12" i="9"/>
  <c r="O19" i="10" l="1"/>
  <c r="O20" i="10"/>
  <c r="O84" i="10"/>
  <c r="O62" i="10"/>
  <c r="O50" i="10"/>
  <c r="O58" i="10"/>
  <c r="O51" i="10"/>
  <c r="O42" i="10"/>
  <c r="O35" i="10"/>
  <c r="O43" i="10"/>
  <c r="O30" i="10"/>
  <c r="O38" i="10"/>
  <c r="O24" i="10"/>
  <c r="O18" i="10"/>
  <c r="O46" i="10"/>
  <c r="O33" i="10"/>
  <c r="O69" i="10"/>
  <c r="O15" i="10"/>
  <c r="O59" i="10"/>
  <c r="O26" i="10"/>
  <c r="O88" i="10"/>
  <c r="O80" i="10"/>
  <c r="O63" i="10"/>
  <c r="O81" i="10"/>
  <c r="O83" i="10"/>
  <c r="O47" i="10"/>
  <c r="O85" i="10"/>
  <c r="O41" i="10"/>
  <c r="O39" i="10"/>
  <c r="O54" i="10"/>
  <c r="O29" i="10"/>
  <c r="O71" i="10"/>
  <c r="O55" i="10"/>
  <c r="O17" i="10"/>
  <c r="O79" i="10"/>
  <c r="O21" i="10"/>
  <c r="O34" i="10"/>
  <c r="O74" i="10"/>
  <c r="O65" i="10"/>
  <c r="O95" i="10"/>
  <c r="O53" i="10"/>
  <c r="O87" i="10"/>
  <c r="O22" i="10"/>
  <c r="O36" i="10"/>
  <c r="O37" i="10"/>
  <c r="O77" i="10"/>
  <c r="O23" i="10"/>
  <c r="O25" i="10"/>
  <c r="O48" i="10"/>
  <c r="O64" i="10"/>
  <c r="O31" i="10"/>
  <c r="O72" i="10"/>
  <c r="O86" i="10"/>
  <c r="O67" i="10"/>
  <c r="O61" i="10"/>
  <c r="O32" i="10"/>
  <c r="O16" i="10"/>
  <c r="O27" i="10"/>
  <c r="O40" i="10"/>
  <c r="O78" i="10"/>
  <c r="O70" i="10"/>
  <c r="O73" i="10"/>
  <c r="O75" i="10"/>
  <c r="O49" i="10"/>
  <c r="O66" i="10"/>
  <c r="O60" i="10"/>
  <c r="P2" i="10"/>
  <c r="O76" i="10"/>
  <c r="O82" i="10"/>
  <c r="O57" i="10"/>
  <c r="O68" i="10"/>
  <c r="O52" i="10"/>
  <c r="O44" i="10"/>
  <c r="O56" i="10"/>
  <c r="O28" i="10"/>
  <c r="O45" i="10"/>
  <c r="N2" i="9"/>
  <c r="M17" i="9"/>
  <c r="M9" i="9"/>
  <c r="M3" i="9"/>
  <c r="M4" i="9"/>
  <c r="M15" i="9"/>
  <c r="M6" i="9"/>
  <c r="M18" i="9"/>
  <c r="M10" i="9"/>
  <c r="M13" i="9"/>
  <c r="M19" i="9"/>
  <c r="M11" i="9"/>
  <c r="M5" i="9"/>
  <c r="M12" i="9"/>
  <c r="M14" i="9"/>
  <c r="M7" i="9"/>
  <c r="M16" i="9"/>
  <c r="M20" i="9"/>
  <c r="P16" i="10" l="1"/>
  <c r="P80" i="10"/>
  <c r="P19" i="10"/>
  <c r="P58" i="10"/>
  <c r="P86" i="10"/>
  <c r="P63" i="10"/>
  <c r="P72" i="10"/>
  <c r="P39" i="10"/>
  <c r="P62" i="10"/>
  <c r="P42" i="10"/>
  <c r="P60" i="10"/>
  <c r="P74" i="10"/>
  <c r="P41" i="10"/>
  <c r="P84" i="10"/>
  <c r="P53" i="10"/>
  <c r="P79" i="10"/>
  <c r="P54" i="10"/>
  <c r="P75" i="10"/>
  <c r="P46" i="10"/>
  <c r="P81" i="10"/>
  <c r="P26" i="10"/>
  <c r="P59" i="10"/>
  <c r="P73" i="10"/>
  <c r="P64" i="10"/>
  <c r="P55" i="10"/>
  <c r="P57" i="10"/>
  <c r="P25" i="10"/>
  <c r="P33" i="10"/>
  <c r="P65" i="10"/>
  <c r="P21" i="10"/>
  <c r="P52" i="10"/>
  <c r="P43" i="10"/>
  <c r="P29" i="10"/>
  <c r="P32" i="10"/>
  <c r="P31" i="10"/>
  <c r="P20" i="10"/>
  <c r="P95" i="10"/>
  <c r="P34" i="10"/>
  <c r="P68" i="10"/>
  <c r="P47" i="10"/>
  <c r="P35" i="10"/>
  <c r="P85" i="10"/>
  <c r="P45" i="10"/>
  <c r="P48" i="10"/>
  <c r="P23" i="10"/>
  <c r="P37" i="10"/>
  <c r="P70" i="10"/>
  <c r="P24" i="10"/>
  <c r="P78" i="10"/>
  <c r="P30" i="10"/>
  <c r="P66" i="10"/>
  <c r="P87" i="10"/>
  <c r="P15" i="10"/>
  <c r="P67" i="10"/>
  <c r="P83" i="10"/>
  <c r="P61" i="10"/>
  <c r="P44" i="10"/>
  <c r="P28" i="10"/>
  <c r="P18" i="10"/>
  <c r="P17" i="10"/>
  <c r="P56" i="10"/>
  <c r="P40" i="10"/>
  <c r="P88" i="10"/>
  <c r="P51" i="10"/>
  <c r="P69" i="10"/>
  <c r="P27" i="10"/>
  <c r="P49" i="10"/>
  <c r="P36" i="10"/>
  <c r="P50" i="10"/>
  <c r="Q2" i="10"/>
  <c r="P71" i="10"/>
  <c r="P82" i="10"/>
  <c r="P77" i="10"/>
  <c r="P22" i="10"/>
  <c r="P76" i="10"/>
  <c r="P38" i="10"/>
  <c r="O2" i="9"/>
  <c r="N16" i="9"/>
  <c r="N7" i="9"/>
  <c r="N14" i="9"/>
  <c r="N5" i="9"/>
  <c r="N17" i="9"/>
  <c r="N9" i="9"/>
  <c r="N20" i="9"/>
  <c r="N12" i="9"/>
  <c r="N3" i="9"/>
  <c r="N18" i="9"/>
  <c r="N10" i="9"/>
  <c r="N19" i="9"/>
  <c r="N4" i="9"/>
  <c r="N13" i="9"/>
  <c r="N6" i="9"/>
  <c r="N15" i="9"/>
  <c r="N11" i="9"/>
  <c r="Q21" i="10" l="1"/>
  <c r="Q28" i="10"/>
  <c r="Q64" i="10"/>
  <c r="Q20" i="10"/>
  <c r="Q79" i="10"/>
  <c r="Q69" i="10"/>
  <c r="Q30" i="10"/>
  <c r="Q51" i="10"/>
  <c r="Q31" i="10"/>
  <c r="Q80" i="10"/>
  <c r="Q32" i="10"/>
  <c r="Q29" i="10"/>
  <c r="Q45" i="10"/>
  <c r="Q27" i="10"/>
  <c r="Q52" i="10"/>
  <c r="Q68" i="10"/>
  <c r="Q39" i="10"/>
  <c r="Q56" i="10"/>
  <c r="Q22" i="10"/>
  <c r="Q46" i="10"/>
  <c r="Q48" i="10"/>
  <c r="Q70" i="10"/>
  <c r="Q16" i="10"/>
  <c r="Q95" i="10"/>
  <c r="Q65" i="10"/>
  <c r="Q73" i="10"/>
  <c r="Q72" i="10"/>
  <c r="Q54" i="10"/>
  <c r="Q47" i="10"/>
  <c r="Q19" i="10"/>
  <c r="Q36" i="10"/>
  <c r="Q88" i="10"/>
  <c r="Q33" i="10"/>
  <c r="Q41" i="10"/>
  <c r="Q61" i="10"/>
  <c r="Q43" i="10"/>
  <c r="Q25" i="10"/>
  <c r="Q50" i="10"/>
  <c r="Q35" i="10"/>
  <c r="Q44" i="10"/>
  <c r="Q63" i="10"/>
  <c r="Q76" i="10"/>
  <c r="Q84" i="10"/>
  <c r="Q85" i="10"/>
  <c r="Q24" i="10"/>
  <c r="Q57" i="10"/>
  <c r="Q82" i="10"/>
  <c r="Q34" i="10"/>
  <c r="Q37" i="10"/>
  <c r="Q15" i="10"/>
  <c r="Q23" i="10"/>
  <c r="Q49" i="10"/>
  <c r="Q53" i="10"/>
  <c r="Q86" i="10"/>
  <c r="Q55" i="10"/>
  <c r="Q42" i="10"/>
  <c r="Q17" i="10"/>
  <c r="Q74" i="10"/>
  <c r="Q87" i="10"/>
  <c r="Q78" i="10"/>
  <c r="Q59" i="10"/>
  <c r="Q81" i="10"/>
  <c r="Q66" i="10"/>
  <c r="Q67" i="10"/>
  <c r="Q38" i="10"/>
  <c r="Q26" i="10"/>
  <c r="Q77" i="10"/>
  <c r="R2" i="10"/>
  <c r="Q75" i="10"/>
  <c r="Q71" i="10"/>
  <c r="Q62" i="10"/>
  <c r="Q83" i="10"/>
  <c r="Q58" i="10"/>
  <c r="Q40" i="10"/>
  <c r="Q60" i="10"/>
  <c r="Q18" i="10"/>
  <c r="P2" i="9"/>
  <c r="O19" i="9"/>
  <c r="O4" i="9"/>
  <c r="O3" i="9"/>
  <c r="O9" i="9"/>
  <c r="O12" i="9"/>
  <c r="O15" i="9"/>
  <c r="O5" i="9"/>
  <c r="O7" i="9"/>
  <c r="O13" i="9"/>
  <c r="O6" i="9"/>
  <c r="O14" i="9"/>
  <c r="O18" i="9"/>
  <c r="O10" i="9"/>
  <c r="O17" i="9"/>
  <c r="O16" i="9"/>
  <c r="O20" i="9"/>
  <c r="O11" i="9"/>
  <c r="R18" i="10" l="1"/>
  <c r="R86" i="10"/>
  <c r="R75" i="10"/>
  <c r="R20" i="10"/>
  <c r="R57" i="10"/>
  <c r="R67" i="10"/>
  <c r="R46" i="10"/>
  <c r="R37" i="10"/>
  <c r="R35" i="10"/>
  <c r="R42" i="10"/>
  <c r="R30" i="10"/>
  <c r="R28" i="10"/>
  <c r="R79" i="10"/>
  <c r="R25" i="10"/>
  <c r="R19" i="10"/>
  <c r="R24" i="10"/>
  <c r="R66" i="10"/>
  <c r="R48" i="10"/>
  <c r="R61" i="10"/>
  <c r="R74" i="10"/>
  <c r="R69" i="10"/>
  <c r="R82" i="10"/>
  <c r="R21" i="10"/>
  <c r="R17" i="10"/>
  <c r="R68" i="10"/>
  <c r="R88" i="10"/>
  <c r="R85" i="10"/>
  <c r="R50" i="10"/>
  <c r="R33" i="10"/>
  <c r="R41" i="10"/>
  <c r="R26" i="10"/>
  <c r="R62" i="10"/>
  <c r="R47" i="10"/>
  <c r="R43" i="10"/>
  <c r="R31" i="10"/>
  <c r="R16" i="10"/>
  <c r="R64" i="10"/>
  <c r="R65" i="10"/>
  <c r="R73" i="10"/>
  <c r="R77" i="10"/>
  <c r="R58" i="10"/>
  <c r="R34" i="10"/>
  <c r="R52" i="10"/>
  <c r="R51" i="10"/>
  <c r="R22" i="10"/>
  <c r="R44" i="10"/>
  <c r="R55" i="10"/>
  <c r="R87" i="10"/>
  <c r="R83" i="10"/>
  <c r="R81" i="10"/>
  <c r="R63" i="10"/>
  <c r="R76" i="10"/>
  <c r="R54" i="10"/>
  <c r="R56" i="10"/>
  <c r="R45" i="10"/>
  <c r="R40" i="10"/>
  <c r="R59" i="10"/>
  <c r="R71" i="10"/>
  <c r="R15" i="10"/>
  <c r="R72" i="10"/>
  <c r="R84" i="10"/>
  <c r="R60" i="10"/>
  <c r="R23" i="10"/>
  <c r="R70" i="10"/>
  <c r="R38" i="10"/>
  <c r="S2" i="10"/>
  <c r="R95" i="10"/>
  <c r="R29" i="10"/>
  <c r="R80" i="10"/>
  <c r="R53" i="10"/>
  <c r="R49" i="10"/>
  <c r="R27" i="10"/>
  <c r="R36" i="10"/>
  <c r="R39" i="10"/>
  <c r="R32" i="10"/>
  <c r="R78" i="10"/>
  <c r="Q2" i="9"/>
  <c r="P15" i="9"/>
  <c r="P6" i="9"/>
  <c r="P13" i="9"/>
  <c r="P16" i="9"/>
  <c r="P7" i="9"/>
  <c r="P19" i="9"/>
  <c r="P11" i="9"/>
  <c r="P17" i="9"/>
  <c r="P9" i="9"/>
  <c r="P5" i="9"/>
  <c r="P3" i="9"/>
  <c r="P12" i="9"/>
  <c r="P14" i="9"/>
  <c r="P10" i="9"/>
  <c r="P18" i="9"/>
  <c r="P20" i="9"/>
  <c r="P4" i="9"/>
  <c r="S43" i="10" l="1"/>
  <c r="S18" i="10"/>
  <c r="S80" i="10"/>
  <c r="S58" i="10"/>
  <c r="S69" i="10"/>
  <c r="S66" i="10"/>
  <c r="S26" i="10"/>
  <c r="S44" i="10"/>
  <c r="S64" i="10"/>
  <c r="S40" i="10"/>
  <c r="S20" i="10"/>
  <c r="S88" i="10"/>
  <c r="S32" i="10"/>
  <c r="S61" i="10"/>
  <c r="S59" i="10"/>
  <c r="S38" i="10"/>
  <c r="S31" i="10"/>
  <c r="S24" i="10"/>
  <c r="S27" i="10"/>
  <c r="S76" i="10"/>
  <c r="S33" i="10"/>
  <c r="S95" i="10"/>
  <c r="S17" i="10"/>
  <c r="S86" i="10"/>
  <c r="S68" i="10"/>
  <c r="S15" i="10"/>
  <c r="S50" i="10"/>
  <c r="S36" i="10"/>
  <c r="S45" i="10"/>
  <c r="S52" i="10"/>
  <c r="S84" i="10"/>
  <c r="S73" i="10"/>
  <c r="S51" i="10"/>
  <c r="S79" i="10"/>
  <c r="S35" i="10"/>
  <c r="S46" i="10"/>
  <c r="S57" i="10"/>
  <c r="S22" i="10"/>
  <c r="S30" i="10"/>
  <c r="S72" i="10"/>
  <c r="S74" i="10"/>
  <c r="S67" i="10"/>
  <c r="S39" i="10"/>
  <c r="S71" i="10"/>
  <c r="S25" i="10"/>
  <c r="S47" i="10"/>
  <c r="S65" i="10"/>
  <c r="S81" i="10"/>
  <c r="S82" i="10"/>
  <c r="S16" i="10"/>
  <c r="S55" i="10"/>
  <c r="S83" i="10"/>
  <c r="S21" i="10"/>
  <c r="S70" i="10"/>
  <c r="S87" i="10"/>
  <c r="S85" i="10"/>
  <c r="S53" i="10"/>
  <c r="S60" i="10"/>
  <c r="S29" i="10"/>
  <c r="S41" i="10"/>
  <c r="S34" i="10"/>
  <c r="S78" i="10"/>
  <c r="S37" i="10"/>
  <c r="S23" i="10"/>
  <c r="S77" i="10"/>
  <c r="S62" i="10"/>
  <c r="S42" i="10"/>
  <c r="S54" i="10"/>
  <c r="T2" i="10"/>
  <c r="S75" i="10"/>
  <c r="S63" i="10"/>
  <c r="S56" i="10"/>
  <c r="S48" i="10"/>
  <c r="S19" i="10"/>
  <c r="S49" i="10"/>
  <c r="S28" i="10"/>
  <c r="R2" i="9"/>
  <c r="Q13" i="9"/>
  <c r="Q6" i="9"/>
  <c r="Q5" i="9"/>
  <c r="Q19" i="9"/>
  <c r="Q11" i="9"/>
  <c r="Q14" i="9"/>
  <c r="Q17" i="9"/>
  <c r="Q9" i="9"/>
  <c r="Q3" i="9"/>
  <c r="Q15" i="9"/>
  <c r="Q4" i="9"/>
  <c r="Q10" i="9"/>
  <c r="Q7" i="9"/>
  <c r="Q20" i="9"/>
  <c r="Q18" i="9"/>
  <c r="Q12" i="9"/>
  <c r="Q16" i="9"/>
  <c r="T18" i="10" l="1"/>
  <c r="T39" i="10"/>
  <c r="T95" i="10"/>
  <c r="T79" i="10"/>
  <c r="T53" i="10"/>
  <c r="T52" i="10"/>
  <c r="T45" i="10"/>
  <c r="T40" i="10"/>
  <c r="T29" i="10"/>
  <c r="T38" i="10"/>
  <c r="T27" i="10"/>
  <c r="T48" i="10"/>
  <c r="T84" i="10"/>
  <c r="T62" i="10"/>
  <c r="T22" i="10"/>
  <c r="T63" i="10"/>
  <c r="T67" i="10"/>
  <c r="T59" i="10"/>
  <c r="T72" i="10"/>
  <c r="T49" i="10"/>
  <c r="T51" i="10"/>
  <c r="T66" i="10"/>
  <c r="T37" i="10"/>
  <c r="T16" i="10"/>
  <c r="T71" i="10"/>
  <c r="T46" i="10"/>
  <c r="U2" i="10"/>
  <c r="T31" i="10"/>
  <c r="T17" i="10"/>
  <c r="T82" i="10"/>
  <c r="T80" i="10"/>
  <c r="T41" i="10"/>
  <c r="T56" i="10"/>
  <c r="T32" i="10"/>
  <c r="T87" i="10"/>
  <c r="T42" i="10"/>
  <c r="T25" i="10"/>
  <c r="T58" i="10"/>
  <c r="T33" i="10"/>
  <c r="T64" i="10"/>
  <c r="T26" i="10"/>
  <c r="T85" i="10"/>
  <c r="T44" i="10"/>
  <c r="T20" i="10"/>
  <c r="T50" i="10"/>
  <c r="T88" i="10"/>
  <c r="T76" i="10"/>
  <c r="T73" i="10"/>
  <c r="T83" i="10"/>
  <c r="T81" i="10"/>
  <c r="T61" i="10"/>
  <c r="T74" i="10"/>
  <c r="T21" i="10"/>
  <c r="T43" i="10"/>
  <c r="T34" i="10"/>
  <c r="T15" i="10"/>
  <c r="T75" i="10"/>
  <c r="T77" i="10"/>
  <c r="T68" i="10"/>
  <c r="T78" i="10"/>
  <c r="T36" i="10"/>
  <c r="T54" i="10"/>
  <c r="T24" i="10"/>
  <c r="T69" i="10"/>
  <c r="T19" i="10"/>
  <c r="T57" i="10"/>
  <c r="T55" i="10"/>
  <c r="T70" i="10"/>
  <c r="T65" i="10"/>
  <c r="T60" i="10"/>
  <c r="T35" i="10"/>
  <c r="T47" i="10"/>
  <c r="T86" i="10"/>
  <c r="T23" i="10"/>
  <c r="T30" i="10"/>
  <c r="T28" i="10"/>
  <c r="S2" i="9"/>
  <c r="R19" i="9"/>
  <c r="R17" i="9"/>
  <c r="R5" i="9"/>
  <c r="R20" i="9"/>
  <c r="R6" i="9"/>
  <c r="R15" i="9"/>
  <c r="R3" i="9"/>
  <c r="R7" i="9"/>
  <c r="R13" i="9"/>
  <c r="R9" i="9"/>
  <c r="R4" i="9"/>
  <c r="R18" i="9"/>
  <c r="R14" i="9"/>
  <c r="R12" i="9"/>
  <c r="R10" i="9"/>
  <c r="R16" i="9"/>
  <c r="R11" i="9"/>
  <c r="U27" i="10" l="1"/>
  <c r="U69" i="10"/>
  <c r="U71" i="10"/>
  <c r="U95" i="10"/>
  <c r="U86" i="10"/>
  <c r="U40" i="10"/>
  <c r="U33" i="10"/>
  <c r="U28" i="10"/>
  <c r="U24" i="10"/>
  <c r="U52" i="10"/>
  <c r="U72" i="10"/>
  <c r="U75" i="10"/>
  <c r="U50" i="10"/>
  <c r="U38" i="10"/>
  <c r="U35" i="10"/>
  <c r="U34" i="10"/>
  <c r="U18" i="10"/>
  <c r="U41" i="10"/>
  <c r="U16" i="10"/>
  <c r="U74" i="10"/>
  <c r="U76" i="10"/>
  <c r="U85" i="10"/>
  <c r="U68" i="10"/>
  <c r="U56" i="10"/>
  <c r="U65" i="10"/>
  <c r="U37" i="10"/>
  <c r="U51" i="10"/>
  <c r="U36" i="10"/>
  <c r="U43" i="10"/>
  <c r="U66" i="10"/>
  <c r="U84" i="10"/>
  <c r="U49" i="10"/>
  <c r="U26" i="10"/>
  <c r="U22" i="10"/>
  <c r="U21" i="10"/>
  <c r="U77" i="10"/>
  <c r="U44" i="10"/>
  <c r="U25" i="10"/>
  <c r="U62" i="10"/>
  <c r="U46" i="10"/>
  <c r="U48" i="10"/>
  <c r="U20" i="10"/>
  <c r="U88" i="10"/>
  <c r="U32" i="10"/>
  <c r="U78" i="10"/>
  <c r="U63" i="10"/>
  <c r="U30" i="10"/>
  <c r="U79" i="10"/>
  <c r="U70" i="10"/>
  <c r="U83" i="10"/>
  <c r="U61" i="10"/>
  <c r="U47" i="10"/>
  <c r="U57" i="10"/>
  <c r="U42" i="10"/>
  <c r="U39" i="10"/>
  <c r="U17" i="10"/>
  <c r="U29" i="10"/>
  <c r="U19" i="10"/>
  <c r="U81" i="10"/>
  <c r="U80" i="10"/>
  <c r="U58" i="10"/>
  <c r="U59" i="10"/>
  <c r="U53" i="10"/>
  <c r="U64" i="10"/>
  <c r="V2" i="10"/>
  <c r="U31" i="10"/>
  <c r="U67" i="10"/>
  <c r="U87" i="10"/>
  <c r="U73" i="10"/>
  <c r="U54" i="10"/>
  <c r="U60" i="10"/>
  <c r="U45" i="10"/>
  <c r="U55" i="10"/>
  <c r="U15" i="10"/>
  <c r="U82" i="10"/>
  <c r="U23" i="10"/>
  <c r="T2" i="9"/>
  <c r="S19" i="9"/>
  <c r="S11" i="9"/>
  <c r="S17" i="9"/>
  <c r="S9" i="9"/>
  <c r="S20" i="9"/>
  <c r="S12" i="9"/>
  <c r="S15" i="9"/>
  <c r="S6" i="9"/>
  <c r="S13" i="9"/>
  <c r="S4" i="9"/>
  <c r="S10" i="9"/>
  <c r="S5" i="9"/>
  <c r="S3" i="9"/>
  <c r="S18" i="9"/>
  <c r="S14" i="9"/>
  <c r="S7" i="9"/>
  <c r="S16" i="9"/>
  <c r="V88" i="10" l="1"/>
  <c r="V75" i="10"/>
  <c r="V84" i="10"/>
  <c r="V40" i="10"/>
  <c r="V50" i="10"/>
  <c r="V58" i="10"/>
  <c r="V34" i="10"/>
  <c r="V47" i="10"/>
  <c r="V48" i="10"/>
  <c r="V27" i="10"/>
  <c r="V39" i="10"/>
  <c r="V78" i="10"/>
  <c r="V69" i="10"/>
  <c r="V41" i="10"/>
  <c r="V20" i="10"/>
  <c r="V43" i="10"/>
  <c r="V42" i="10"/>
  <c r="V70" i="10"/>
  <c r="V17" i="10"/>
  <c r="V80" i="10"/>
  <c r="V76" i="10"/>
  <c r="V21" i="10"/>
  <c r="V28" i="10"/>
  <c r="V66" i="10"/>
  <c r="V23" i="10"/>
  <c r="V59" i="10"/>
  <c r="V86" i="10"/>
  <c r="V46" i="10"/>
  <c r="V24" i="10"/>
  <c r="V71" i="10"/>
  <c r="V30" i="10"/>
  <c r="V73" i="10"/>
  <c r="V79" i="10"/>
  <c r="V65" i="10"/>
  <c r="V31" i="10"/>
  <c r="V55" i="10"/>
  <c r="V44" i="10"/>
  <c r="V67" i="10"/>
  <c r="V62" i="10"/>
  <c r="V22" i="10"/>
  <c r="V64" i="10"/>
  <c r="V45" i="10"/>
  <c r="V26" i="10"/>
  <c r="V77" i="10"/>
  <c r="W2" i="10"/>
  <c r="V95" i="10"/>
  <c r="V33" i="10"/>
  <c r="V19" i="10"/>
  <c r="V81" i="10"/>
  <c r="V56" i="10"/>
  <c r="V63" i="10"/>
  <c r="V51" i="10"/>
  <c r="V60" i="10"/>
  <c r="V49" i="10"/>
  <c r="V25" i="10"/>
  <c r="V85" i="10"/>
  <c r="V82" i="10"/>
  <c r="V68" i="10"/>
  <c r="V72" i="10"/>
  <c r="V61" i="10"/>
  <c r="V29" i="10"/>
  <c r="V37" i="10"/>
  <c r="V35" i="10"/>
  <c r="V57" i="10"/>
  <c r="V38" i="10"/>
  <c r="V87" i="10"/>
  <c r="V18" i="10"/>
  <c r="V53" i="10"/>
  <c r="V83" i="10"/>
  <c r="V74" i="10"/>
  <c r="V54" i="10"/>
  <c r="V15" i="10"/>
  <c r="V52" i="10"/>
  <c r="V36" i="10"/>
  <c r="V32" i="10"/>
  <c r="V16" i="10"/>
  <c r="U2" i="9"/>
  <c r="T18" i="9"/>
  <c r="T10" i="9"/>
  <c r="T16" i="9"/>
  <c r="T7" i="9"/>
  <c r="T19" i="9"/>
  <c r="T11" i="9"/>
  <c r="T14" i="9"/>
  <c r="T5" i="9"/>
  <c r="T20" i="9"/>
  <c r="T12" i="9"/>
  <c r="T3" i="9"/>
  <c r="T6" i="9"/>
  <c r="T4" i="9"/>
  <c r="T13" i="9"/>
  <c r="T15" i="9"/>
  <c r="T9" i="9"/>
  <c r="T17" i="9"/>
  <c r="W15" i="10" l="1"/>
  <c r="W86" i="10"/>
  <c r="W88" i="10"/>
  <c r="W78" i="10"/>
  <c r="W19" i="10"/>
  <c r="W49" i="10"/>
  <c r="W54" i="10"/>
  <c r="W73" i="10"/>
  <c r="W22" i="10"/>
  <c r="W59" i="10"/>
  <c r="W45" i="10"/>
  <c r="W64" i="10"/>
  <c r="W56" i="10"/>
  <c r="W65" i="10"/>
  <c r="W43" i="10"/>
  <c r="W81" i="10"/>
  <c r="W52" i="10"/>
  <c r="W28" i="10"/>
  <c r="W25" i="10"/>
  <c r="W34" i="10"/>
  <c r="W87" i="10"/>
  <c r="W85" i="10"/>
  <c r="W60" i="10"/>
  <c r="W95" i="10"/>
  <c r="W46" i="10"/>
  <c r="W29" i="10"/>
  <c r="W51" i="10"/>
  <c r="W42" i="10"/>
  <c r="W76" i="10"/>
  <c r="W53" i="10"/>
  <c r="W41" i="10"/>
  <c r="W27" i="10"/>
  <c r="W26" i="10"/>
  <c r="W69" i="10"/>
  <c r="W74" i="10"/>
  <c r="W67" i="10"/>
  <c r="W70" i="10"/>
  <c r="W30" i="10"/>
  <c r="W72" i="10"/>
  <c r="W44" i="10"/>
  <c r="W36" i="10"/>
  <c r="W63" i="10"/>
  <c r="W17" i="10"/>
  <c r="W57" i="10"/>
  <c r="W48" i="10"/>
  <c r="W21" i="10"/>
  <c r="W61" i="10"/>
  <c r="W18" i="10"/>
  <c r="W79" i="10"/>
  <c r="W71" i="10"/>
  <c r="W58" i="10"/>
  <c r="W55" i="10"/>
  <c r="W35" i="10"/>
  <c r="W39" i="10"/>
  <c r="W38" i="10"/>
  <c r="W31" i="10"/>
  <c r="W80" i="10"/>
  <c r="W62" i="10"/>
  <c r="W82" i="10"/>
  <c r="W47" i="10"/>
  <c r="W75" i="10"/>
  <c r="W20" i="10"/>
  <c r="W24" i="10"/>
  <c r="W77" i="10"/>
  <c r="W23" i="10"/>
  <c r="W33" i="10"/>
  <c r="W84" i="10"/>
  <c r="W83" i="10"/>
  <c r="W50" i="10"/>
  <c r="W40" i="10"/>
  <c r="W66" i="10"/>
  <c r="W37" i="10"/>
  <c r="W32" i="10"/>
  <c r="W16" i="10"/>
  <c r="X2" i="10"/>
  <c r="W68" i="10"/>
  <c r="V2" i="9"/>
  <c r="U20" i="9"/>
  <c r="U12" i="9"/>
  <c r="U18" i="9"/>
  <c r="U10" i="9"/>
  <c r="U13" i="9"/>
  <c r="U16" i="9"/>
  <c r="U7" i="9"/>
  <c r="U4" i="9"/>
  <c r="U14" i="9"/>
  <c r="U9" i="9"/>
  <c r="U17" i="9"/>
  <c r="U5" i="9"/>
  <c r="U3" i="9"/>
  <c r="U11" i="9"/>
  <c r="U6" i="9"/>
  <c r="U19" i="9"/>
  <c r="U15" i="9"/>
  <c r="X16" i="10" l="1"/>
  <c r="X15" i="10"/>
  <c r="X71" i="10"/>
  <c r="X69" i="10"/>
  <c r="X19" i="10"/>
  <c r="X72" i="10"/>
  <c r="X76" i="10"/>
  <c r="X56" i="10"/>
  <c r="X51" i="10"/>
  <c r="X18" i="10"/>
  <c r="X28" i="10"/>
  <c r="X44" i="10"/>
  <c r="X25" i="10"/>
  <c r="X24" i="10"/>
  <c r="X36" i="10"/>
  <c r="X30" i="10"/>
  <c r="X50" i="10"/>
  <c r="X85" i="10"/>
  <c r="X21" i="10"/>
  <c r="X34" i="10"/>
  <c r="X79" i="10"/>
  <c r="X78" i="10"/>
  <c r="X66" i="10"/>
  <c r="X35" i="10"/>
  <c r="X57" i="10"/>
  <c r="X40" i="10"/>
  <c r="X17" i="10"/>
  <c r="X45" i="10"/>
  <c r="X77" i="10"/>
  <c r="X38" i="10"/>
  <c r="X37" i="10"/>
  <c r="X29" i="10"/>
  <c r="X23" i="10"/>
  <c r="X68" i="10"/>
  <c r="X20" i="10"/>
  <c r="X26" i="10"/>
  <c r="X58" i="10"/>
  <c r="X61" i="10"/>
  <c r="X82" i="10"/>
  <c r="X47" i="10"/>
  <c r="X60" i="10"/>
  <c r="X88" i="10"/>
  <c r="X32" i="10"/>
  <c r="X74" i="10"/>
  <c r="X31" i="10"/>
  <c r="X49" i="10"/>
  <c r="X41" i="10"/>
  <c r="X59" i="10"/>
  <c r="X53" i="10"/>
  <c r="X83" i="10"/>
  <c r="X95" i="10"/>
  <c r="X75" i="10"/>
  <c r="X81" i="10"/>
  <c r="X55" i="10"/>
  <c r="X46" i="10"/>
  <c r="X52" i="10"/>
  <c r="X67" i="10"/>
  <c r="X86" i="10"/>
  <c r="X87" i="10"/>
  <c r="X73" i="10"/>
  <c r="X63" i="10"/>
  <c r="X48" i="10"/>
  <c r="X22" i="10"/>
  <c r="X39" i="10"/>
  <c r="X43" i="10"/>
  <c r="Y2" i="10"/>
  <c r="X27" i="10"/>
  <c r="X84" i="10"/>
  <c r="X80" i="10"/>
  <c r="X70" i="10"/>
  <c r="X64" i="10"/>
  <c r="X62" i="10"/>
  <c r="X42" i="10"/>
  <c r="X54" i="10"/>
  <c r="X65" i="10"/>
  <c r="X33" i="10"/>
  <c r="W2" i="9"/>
  <c r="V19" i="9"/>
  <c r="V11" i="9"/>
  <c r="V17" i="9"/>
  <c r="V9" i="9"/>
  <c r="V20" i="9"/>
  <c r="V12" i="9"/>
  <c r="V3" i="9"/>
  <c r="V15" i="9"/>
  <c r="V6" i="9"/>
  <c r="V13" i="9"/>
  <c r="V4" i="9"/>
  <c r="V10" i="9"/>
  <c r="V5" i="9"/>
  <c r="V7" i="9"/>
  <c r="V18" i="9"/>
  <c r="V14" i="9"/>
  <c r="V16" i="9"/>
  <c r="Y17" i="10" l="1"/>
  <c r="Y33" i="10"/>
  <c r="Y64" i="10"/>
  <c r="Y23" i="10"/>
  <c r="Y77" i="10"/>
  <c r="Y51" i="10"/>
  <c r="Y41" i="10"/>
  <c r="Y44" i="10"/>
  <c r="Y29" i="10"/>
  <c r="Y71" i="10"/>
  <c r="Y46" i="10"/>
  <c r="Y62" i="10"/>
  <c r="Y42" i="10"/>
  <c r="Y16" i="10"/>
  <c r="Y74" i="10"/>
  <c r="Y31" i="10"/>
  <c r="Y30" i="10"/>
  <c r="Y53" i="10"/>
  <c r="Y83" i="10"/>
  <c r="Y27" i="10"/>
  <c r="Y65" i="10"/>
  <c r="Y73" i="10"/>
  <c r="Y88" i="10"/>
  <c r="Y50" i="10"/>
  <c r="Y26" i="10"/>
  <c r="Y39" i="10"/>
  <c r="Y24" i="10"/>
  <c r="Y54" i="10"/>
  <c r="Y36" i="10"/>
  <c r="Y20" i="10"/>
  <c r="Y57" i="10"/>
  <c r="Y49" i="10"/>
  <c r="Y45" i="10"/>
  <c r="Y21" i="10"/>
  <c r="Y32" i="10"/>
  <c r="Y48" i="10"/>
  <c r="Y34" i="10"/>
  <c r="Y85" i="10"/>
  <c r="Y87" i="10"/>
  <c r="Y61" i="10"/>
  <c r="Y81" i="10"/>
  <c r="Y43" i="10"/>
  <c r="Y78" i="10"/>
  <c r="Y22" i="10"/>
  <c r="Y75" i="10"/>
  <c r="Y37" i="10"/>
  <c r="Y47" i="10"/>
  <c r="Y52" i="10"/>
  <c r="Y15" i="10"/>
  <c r="Y35" i="10"/>
  <c r="Y68" i="10"/>
  <c r="Y56" i="10"/>
  <c r="Y69" i="10"/>
  <c r="Y66" i="10"/>
  <c r="Y84" i="10"/>
  <c r="Y19" i="10"/>
  <c r="Y40" i="10"/>
  <c r="Y28" i="10"/>
  <c r="Y25" i="10"/>
  <c r="Y86" i="10"/>
  <c r="Y79" i="10"/>
  <c r="Y80" i="10"/>
  <c r="Y58" i="10"/>
  <c r="Y55" i="10"/>
  <c r="Y82" i="10"/>
  <c r="Y67" i="10"/>
  <c r="Z2" i="10"/>
  <c r="Y95" i="10"/>
  <c r="Y70" i="10"/>
  <c r="Y72" i="10"/>
  <c r="Y59" i="10"/>
  <c r="Y76" i="10"/>
  <c r="Y63" i="10"/>
  <c r="Y18" i="10"/>
  <c r="Y60" i="10"/>
  <c r="Y38" i="10"/>
  <c r="X2" i="9"/>
  <c r="W4" i="9"/>
  <c r="W12" i="9"/>
  <c r="W10" i="9"/>
  <c r="W5" i="9"/>
  <c r="W14" i="9"/>
  <c r="W15" i="9"/>
  <c r="W18" i="9"/>
  <c r="W16" i="9"/>
  <c r="W7" i="9"/>
  <c r="W3" i="9"/>
  <c r="W13" i="9"/>
  <c r="W17" i="9"/>
  <c r="W9" i="9"/>
  <c r="W19" i="9"/>
  <c r="W11" i="9"/>
  <c r="W6" i="9"/>
  <c r="W20" i="9"/>
  <c r="Z34" i="10" l="1"/>
  <c r="Z22" i="10"/>
  <c r="Z69" i="10"/>
  <c r="Z87" i="10"/>
  <c r="Z56" i="10"/>
  <c r="Z48" i="10"/>
  <c r="Z27" i="10"/>
  <c r="Z54" i="10"/>
  <c r="Z36" i="10"/>
  <c r="Z45" i="10"/>
  <c r="Z73" i="10"/>
  <c r="Z76" i="10"/>
  <c r="Z53" i="10"/>
  <c r="Z68" i="10"/>
  <c r="Z61" i="10"/>
  <c r="Z31" i="10"/>
  <c r="Z80" i="10"/>
  <c r="Z21" i="10"/>
  <c r="Z15" i="10"/>
  <c r="Z28" i="10"/>
  <c r="Z88" i="10"/>
  <c r="Z41" i="10"/>
  <c r="Z63" i="10"/>
  <c r="Z39" i="10"/>
  <c r="Z38" i="10"/>
  <c r="Z32" i="10"/>
  <c r="Z25" i="10"/>
  <c r="Z47" i="10"/>
  <c r="Z35" i="10"/>
  <c r="Z23" i="10"/>
  <c r="Z37" i="10"/>
  <c r="Z66" i="10"/>
  <c r="Z29" i="10"/>
  <c r="Z20" i="10"/>
  <c r="Z82" i="10"/>
  <c r="Z83" i="10"/>
  <c r="Z62" i="10"/>
  <c r="Z59" i="10"/>
  <c r="Z78" i="10"/>
  <c r="Z72" i="10"/>
  <c r="Z77" i="10"/>
  <c r="Z57" i="10"/>
  <c r="Z18" i="10"/>
  <c r="Z50" i="10"/>
  <c r="Z40" i="10"/>
  <c r="Z19" i="10"/>
  <c r="Z17" i="10"/>
  <c r="Z95" i="10"/>
  <c r="Z74" i="10"/>
  <c r="Z55" i="10"/>
  <c r="Z67" i="10"/>
  <c r="Z81" i="10"/>
  <c r="Z84" i="10"/>
  <c r="Z30" i="10"/>
  <c r="Z44" i="10"/>
  <c r="Z46" i="10"/>
  <c r="Z86" i="10"/>
  <c r="Z33" i="10"/>
  <c r="Z79" i="10"/>
  <c r="Z75" i="10"/>
  <c r="Z71" i="10"/>
  <c r="Z85" i="10"/>
  <c r="Z60" i="10"/>
  <c r="Z58" i="10"/>
  <c r="Z51" i="10"/>
  <c r="AA2" i="10"/>
  <c r="Z26" i="10"/>
  <c r="Z16" i="10"/>
  <c r="Z65" i="10"/>
  <c r="Z64" i="10"/>
  <c r="Z70" i="10"/>
  <c r="Z49" i="10"/>
  <c r="Z52" i="10"/>
  <c r="Z43" i="10"/>
  <c r="Z42" i="10"/>
  <c r="Z24" i="10"/>
  <c r="Y2" i="9"/>
  <c r="X18" i="9"/>
  <c r="X10" i="9"/>
  <c r="X16" i="9"/>
  <c r="X7" i="9"/>
  <c r="X19" i="9"/>
  <c r="X11" i="9"/>
  <c r="X3" i="9"/>
  <c r="X14" i="9"/>
  <c r="X5" i="9"/>
  <c r="X4" i="9"/>
  <c r="X20" i="9"/>
  <c r="X12" i="9"/>
  <c r="X9" i="9"/>
  <c r="X17" i="9"/>
  <c r="X13" i="9"/>
  <c r="X6" i="9"/>
  <c r="X15" i="9"/>
  <c r="F2" i="8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A21" i="10" l="1"/>
  <c r="AA17" i="10"/>
  <c r="AA63" i="10"/>
  <c r="AA79" i="10"/>
  <c r="AA84" i="10"/>
  <c r="AA34" i="10"/>
  <c r="AA46" i="10"/>
  <c r="AA53" i="10"/>
  <c r="AA26" i="10"/>
  <c r="AA32" i="10"/>
  <c r="AA43" i="10"/>
  <c r="AA67" i="10"/>
  <c r="AA45" i="10"/>
  <c r="AA48" i="10"/>
  <c r="AA49" i="10"/>
  <c r="AA20" i="10"/>
  <c r="AA30" i="10"/>
  <c r="AA82" i="10"/>
  <c r="AA60" i="10"/>
  <c r="AA19" i="10"/>
  <c r="AA23" i="10"/>
  <c r="AA54" i="10"/>
  <c r="AA80" i="10"/>
  <c r="AA71" i="10"/>
  <c r="AA66" i="10"/>
  <c r="AA78" i="10"/>
  <c r="AA31" i="10"/>
  <c r="AA69" i="10"/>
  <c r="AA24" i="10"/>
  <c r="AA16" i="10"/>
  <c r="AA42" i="10"/>
  <c r="AA36" i="10"/>
  <c r="AA59" i="10"/>
  <c r="AA40" i="10"/>
  <c r="AA57" i="10"/>
  <c r="AA25" i="10"/>
  <c r="AA88" i="10"/>
  <c r="AA58" i="10"/>
  <c r="AA77" i="10"/>
  <c r="AA86" i="10"/>
  <c r="AA73" i="10"/>
  <c r="AA52" i="10"/>
  <c r="AA85" i="10"/>
  <c r="AA44" i="10"/>
  <c r="AA76" i="10"/>
  <c r="AA51" i="10"/>
  <c r="AA22" i="10"/>
  <c r="AA62" i="10"/>
  <c r="AA28" i="10"/>
  <c r="AA37" i="10"/>
  <c r="AA27" i="10"/>
  <c r="AA68" i="10"/>
  <c r="AA74" i="10"/>
  <c r="AA41" i="10"/>
  <c r="AA64" i="10"/>
  <c r="AA35" i="10"/>
  <c r="AA50" i="10"/>
  <c r="AA55" i="10"/>
  <c r="AA29" i="10"/>
  <c r="AA15" i="10"/>
  <c r="AA70" i="10"/>
  <c r="AA83" i="10"/>
  <c r="AA61" i="10"/>
  <c r="AA38" i="10"/>
  <c r="AA47" i="10"/>
  <c r="AA39" i="10"/>
  <c r="AA72" i="10"/>
  <c r="AB2" i="10"/>
  <c r="AA18" i="10"/>
  <c r="AA87" i="10"/>
  <c r="AA81" i="10"/>
  <c r="AA75" i="10"/>
  <c r="AA56" i="10"/>
  <c r="AA33" i="10"/>
  <c r="AA95" i="10"/>
  <c r="AA65" i="10"/>
  <c r="Z2" i="9"/>
  <c r="Y16" i="9"/>
  <c r="Y7" i="9"/>
  <c r="Y14" i="9"/>
  <c r="Y17" i="9"/>
  <c r="Y9" i="9"/>
  <c r="Y20" i="9"/>
  <c r="Y12" i="9"/>
  <c r="Y18" i="9"/>
  <c r="Y10" i="9"/>
  <c r="Y4" i="9"/>
  <c r="Y6" i="9"/>
  <c r="Y13" i="9"/>
  <c r="Y15" i="9"/>
  <c r="Y11" i="9"/>
  <c r="Y5" i="9"/>
  <c r="Y3" i="9"/>
  <c r="Y19" i="9"/>
  <c r="AB88" i="10" l="1"/>
  <c r="AB77" i="10"/>
  <c r="AB75" i="10"/>
  <c r="AB95" i="10"/>
  <c r="AB70" i="10"/>
  <c r="AB59" i="10"/>
  <c r="AB35" i="10"/>
  <c r="AB41" i="10"/>
  <c r="AB43" i="10"/>
  <c r="AB53" i="10"/>
  <c r="AB58" i="10"/>
  <c r="AB46" i="10"/>
  <c r="AB72" i="10"/>
  <c r="AB52" i="10"/>
  <c r="AB87" i="10"/>
  <c r="AB42" i="10"/>
  <c r="AB19" i="10"/>
  <c r="AB15" i="10"/>
  <c r="AB67" i="10"/>
  <c r="AB64" i="10"/>
  <c r="AB26" i="10"/>
  <c r="AB60" i="10"/>
  <c r="AB62" i="10"/>
  <c r="AB40" i="10"/>
  <c r="AB55" i="10"/>
  <c r="AB56" i="10"/>
  <c r="AB39" i="10"/>
  <c r="AB36" i="10"/>
  <c r="AB21" i="10"/>
  <c r="AB18" i="10"/>
  <c r="AB24" i="10"/>
  <c r="AB85" i="10"/>
  <c r="AB82" i="10"/>
  <c r="AB54" i="10"/>
  <c r="AB78" i="10"/>
  <c r="AB61" i="10"/>
  <c r="AB44" i="10"/>
  <c r="AB29" i="10"/>
  <c r="AB34" i="10"/>
  <c r="AB28" i="10"/>
  <c r="AB74" i="10"/>
  <c r="AB86" i="10"/>
  <c r="AB25" i="10"/>
  <c r="AB50" i="10"/>
  <c r="AB17" i="10"/>
  <c r="AB79" i="10"/>
  <c r="AB65" i="10"/>
  <c r="AB22" i="10"/>
  <c r="AB81" i="10"/>
  <c r="AB38" i="10"/>
  <c r="AB66" i="10"/>
  <c r="AB27" i="10"/>
  <c r="AB76" i="10"/>
  <c r="AB23" i="10"/>
  <c r="AB57" i="10"/>
  <c r="AB51" i="10"/>
  <c r="AB83" i="10"/>
  <c r="AB80" i="10"/>
  <c r="AB33" i="10"/>
  <c r="AB84" i="10"/>
  <c r="AB45" i="10"/>
  <c r="AB49" i="10"/>
  <c r="AB37" i="10"/>
  <c r="AC2" i="10"/>
  <c r="AB68" i="10"/>
  <c r="AB20" i="10"/>
  <c r="AB16" i="10"/>
  <c r="AB31" i="10"/>
  <c r="AB73" i="10"/>
  <c r="AB69" i="10"/>
  <c r="AB47" i="10"/>
  <c r="AB48" i="10"/>
  <c r="AB71" i="10"/>
  <c r="AB32" i="10"/>
  <c r="AB30" i="10"/>
  <c r="AB63" i="10"/>
  <c r="AA2" i="9"/>
  <c r="Z14" i="9"/>
  <c r="Z9" i="9"/>
  <c r="Z11" i="9"/>
  <c r="Z20" i="9"/>
  <c r="Z12" i="9"/>
  <c r="Z15" i="9"/>
  <c r="Z18" i="9"/>
  <c r="Z16" i="9"/>
  <c r="Z3" i="9"/>
  <c r="Z5" i="9"/>
  <c r="Z6" i="9"/>
  <c r="Z7" i="9"/>
  <c r="Z4" i="9"/>
  <c r="Z13" i="9"/>
  <c r="Z17" i="9"/>
  <c r="Z19" i="9"/>
  <c r="Z10" i="9"/>
  <c r="F2" i="7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5" i="7"/>
  <c r="E28" i="7" l="1"/>
  <c r="E20" i="7"/>
  <c r="E12" i="7"/>
  <c r="E4" i="7"/>
  <c r="E27" i="7"/>
  <c r="E19" i="7"/>
  <c r="E11" i="7"/>
  <c r="E3" i="7"/>
  <c r="E26" i="7"/>
  <c r="E18" i="7"/>
  <c r="E10" i="7"/>
  <c r="E25" i="7"/>
  <c r="E17" i="7"/>
  <c r="E9" i="7"/>
  <c r="E24" i="7"/>
  <c r="E16" i="7"/>
  <c r="E8" i="7"/>
  <c r="E13" i="7"/>
  <c r="E23" i="7"/>
  <c r="E15" i="7"/>
  <c r="E7" i="7"/>
  <c r="E5" i="7"/>
  <c r="E22" i="7"/>
  <c r="E14" i="7"/>
  <c r="E6" i="7"/>
  <c r="E21" i="7"/>
  <c r="G21" i="7" s="1"/>
  <c r="AC17" i="10"/>
  <c r="AC19" i="10"/>
  <c r="AC73" i="10"/>
  <c r="AC64" i="10"/>
  <c r="AC58" i="10"/>
  <c r="AC45" i="10"/>
  <c r="AC16" i="10"/>
  <c r="AC37" i="10"/>
  <c r="AC28" i="10"/>
  <c r="AC36" i="10"/>
  <c r="AC26" i="10"/>
  <c r="AC70" i="10"/>
  <c r="AC15" i="10"/>
  <c r="AC88" i="10"/>
  <c r="AC57" i="10"/>
  <c r="AC79" i="10"/>
  <c r="AC63" i="10"/>
  <c r="AC22" i="10"/>
  <c r="AC23" i="10"/>
  <c r="AC25" i="10"/>
  <c r="AC84" i="10"/>
  <c r="AC61" i="10"/>
  <c r="AC65" i="10"/>
  <c r="AC53" i="10"/>
  <c r="AC42" i="10"/>
  <c r="AC40" i="10"/>
  <c r="AC27" i="10"/>
  <c r="AC54" i="10"/>
  <c r="AC87" i="10"/>
  <c r="AC50" i="10"/>
  <c r="AC31" i="10"/>
  <c r="AC30" i="10"/>
  <c r="AC38" i="10"/>
  <c r="AC43" i="10"/>
  <c r="AC21" i="10"/>
  <c r="AC86" i="10"/>
  <c r="AC71" i="10"/>
  <c r="AC62" i="10"/>
  <c r="AC72" i="10"/>
  <c r="AC46" i="10"/>
  <c r="AC78" i="10"/>
  <c r="AC80" i="10"/>
  <c r="AC35" i="10"/>
  <c r="AC59" i="10"/>
  <c r="AC41" i="10"/>
  <c r="AC34" i="10"/>
  <c r="AC77" i="10"/>
  <c r="AC39" i="10"/>
  <c r="AC18" i="10"/>
  <c r="AC83" i="10"/>
  <c r="AC44" i="10"/>
  <c r="AC74" i="10"/>
  <c r="AC69" i="10"/>
  <c r="AC32" i="10"/>
  <c r="AC29" i="10"/>
  <c r="AC55" i="10"/>
  <c r="AC52" i="10"/>
  <c r="AC48" i="10"/>
  <c r="AC20" i="10"/>
  <c r="AC47" i="10"/>
  <c r="AC51" i="10"/>
  <c r="AC24" i="10"/>
  <c r="AC66" i="10"/>
  <c r="AC81" i="10"/>
  <c r="AC56" i="10"/>
  <c r="AC68" i="10"/>
  <c r="AC82" i="10"/>
  <c r="AC67" i="10"/>
  <c r="AD2" i="10"/>
  <c r="AC75" i="10"/>
  <c r="AC85" i="10"/>
  <c r="AC95" i="10"/>
  <c r="AC60" i="10"/>
  <c r="AC49" i="10"/>
  <c r="AC76" i="10"/>
  <c r="AC33" i="10"/>
  <c r="AM47" i="7"/>
  <c r="AE47" i="7"/>
  <c r="W47" i="7"/>
  <c r="O47" i="7"/>
  <c r="G47" i="7"/>
  <c r="AM48" i="7"/>
  <c r="AE48" i="7"/>
  <c r="W48" i="7"/>
  <c r="O48" i="7"/>
  <c r="G48" i="7"/>
  <c r="F48" i="7"/>
  <c r="L48" i="7"/>
  <c r="K48" i="7"/>
  <c r="AN47" i="7"/>
  <c r="AF48" i="7"/>
  <c r="AT47" i="7"/>
  <c r="AL47" i="7"/>
  <c r="AD47" i="7"/>
  <c r="V47" i="7"/>
  <c r="N47" i="7"/>
  <c r="AT48" i="7"/>
  <c r="AL48" i="7"/>
  <c r="AD48" i="7"/>
  <c r="V48" i="7"/>
  <c r="N48" i="7"/>
  <c r="AA48" i="7"/>
  <c r="AN48" i="7"/>
  <c r="AS47" i="7"/>
  <c r="AK47" i="7"/>
  <c r="AC47" i="7"/>
  <c r="U47" i="7"/>
  <c r="M47" i="7"/>
  <c r="AS48" i="7"/>
  <c r="AK48" i="7"/>
  <c r="AC48" i="7"/>
  <c r="U48" i="7"/>
  <c r="M48" i="7"/>
  <c r="AB47" i="7"/>
  <c r="AR48" i="7"/>
  <c r="AB48" i="7"/>
  <c r="AF47" i="7"/>
  <c r="F47" i="7"/>
  <c r="AR47" i="7"/>
  <c r="AJ47" i="7"/>
  <c r="T47" i="7"/>
  <c r="L47" i="7"/>
  <c r="AJ48" i="7"/>
  <c r="T48" i="7"/>
  <c r="P48" i="7"/>
  <c r="AQ47" i="7"/>
  <c r="AI47" i="7"/>
  <c r="AA47" i="7"/>
  <c r="S47" i="7"/>
  <c r="K47" i="7"/>
  <c r="AQ48" i="7"/>
  <c r="AI48" i="7"/>
  <c r="S48" i="7"/>
  <c r="P47" i="7"/>
  <c r="H48" i="7"/>
  <c r="AP47" i="7"/>
  <c r="AH47" i="7"/>
  <c r="Z47" i="7"/>
  <c r="R47" i="7"/>
  <c r="J47" i="7"/>
  <c r="AP48" i="7"/>
  <c r="AH48" i="7"/>
  <c r="Z48" i="7"/>
  <c r="R48" i="7"/>
  <c r="J48" i="7"/>
  <c r="H47" i="7"/>
  <c r="AO47" i="7"/>
  <c r="AG47" i="7"/>
  <c r="Y47" i="7"/>
  <c r="Q47" i="7"/>
  <c r="I47" i="7"/>
  <c r="AO48" i="7"/>
  <c r="AG48" i="7"/>
  <c r="Y48" i="7"/>
  <c r="Q48" i="7"/>
  <c r="I48" i="7"/>
  <c r="X47" i="7"/>
  <c r="X48" i="7"/>
  <c r="AR57" i="7"/>
  <c r="AJ57" i="7"/>
  <c r="AB57" i="7"/>
  <c r="T57" i="7"/>
  <c r="L57" i="7"/>
  <c r="AR58" i="7"/>
  <c r="AJ58" i="7"/>
  <c r="AB58" i="7"/>
  <c r="T58" i="7"/>
  <c r="L58" i="7"/>
  <c r="AQ57" i="7"/>
  <c r="AI57" i="7"/>
  <c r="AA57" i="7"/>
  <c r="S57" i="7"/>
  <c r="K57" i="7"/>
  <c r="AQ58" i="7"/>
  <c r="AI58" i="7"/>
  <c r="AA58" i="7"/>
  <c r="S58" i="7"/>
  <c r="K58" i="7"/>
  <c r="AN57" i="7"/>
  <c r="AF57" i="7"/>
  <c r="X57" i="7"/>
  <c r="P57" i="7"/>
  <c r="H57" i="7"/>
  <c r="AN58" i="7"/>
  <c r="AF58" i="7"/>
  <c r="X58" i="7"/>
  <c r="P58" i="7"/>
  <c r="H58" i="7"/>
  <c r="AL57" i="7"/>
  <c r="Y57" i="7"/>
  <c r="M57" i="7"/>
  <c r="AM58" i="7"/>
  <c r="Z58" i="7"/>
  <c r="N58" i="7"/>
  <c r="AL58" i="7"/>
  <c r="F58" i="7"/>
  <c r="AK57" i="7"/>
  <c r="W57" i="7"/>
  <c r="J57" i="7"/>
  <c r="Y58" i="7"/>
  <c r="M58" i="7"/>
  <c r="AH57" i="7"/>
  <c r="V57" i="7"/>
  <c r="I57" i="7"/>
  <c r="AK58" i="7"/>
  <c r="W58" i="7"/>
  <c r="J58" i="7"/>
  <c r="F57" i="7"/>
  <c r="AE57" i="7"/>
  <c r="R57" i="7"/>
  <c r="AT58" i="7"/>
  <c r="AG58" i="7"/>
  <c r="G58" i="7"/>
  <c r="AT57" i="7"/>
  <c r="AG57" i="7"/>
  <c r="U57" i="7"/>
  <c r="G57" i="7"/>
  <c r="AH58" i="7"/>
  <c r="V58" i="7"/>
  <c r="I58" i="7"/>
  <c r="AS57" i="7"/>
  <c r="U58" i="7"/>
  <c r="AP57" i="7"/>
  <c r="AD57" i="7"/>
  <c r="Q57" i="7"/>
  <c r="AS58" i="7"/>
  <c r="AE58" i="7"/>
  <c r="R58" i="7"/>
  <c r="AO57" i="7"/>
  <c r="AC57" i="7"/>
  <c r="O57" i="7"/>
  <c r="AP58" i="7"/>
  <c r="AD58" i="7"/>
  <c r="Q58" i="7"/>
  <c r="AM57" i="7"/>
  <c r="Z57" i="7"/>
  <c r="N57" i="7"/>
  <c r="AO58" i="7"/>
  <c r="AC58" i="7"/>
  <c r="O58" i="7"/>
  <c r="F34" i="7"/>
  <c r="F32" i="7" s="1"/>
  <c r="F33" i="7"/>
  <c r="F31" i="7" s="1"/>
  <c r="AO39" i="7"/>
  <c r="AG39" i="7"/>
  <c r="Y39" i="7"/>
  <c r="Q39" i="7"/>
  <c r="I39" i="7"/>
  <c r="AO40" i="7"/>
  <c r="AG40" i="7"/>
  <c r="Y40" i="7"/>
  <c r="Q40" i="7"/>
  <c r="I40" i="7"/>
  <c r="J40" i="7"/>
  <c r="AN39" i="7"/>
  <c r="AF39" i="7"/>
  <c r="X39" i="7"/>
  <c r="P39" i="7"/>
  <c r="H39" i="7"/>
  <c r="AN40" i="7"/>
  <c r="AF40" i="7"/>
  <c r="X40" i="7"/>
  <c r="P40" i="7"/>
  <c r="H40" i="7"/>
  <c r="Z39" i="7"/>
  <c r="AP40" i="7"/>
  <c r="AM39" i="7"/>
  <c r="AE39" i="7"/>
  <c r="W39" i="7"/>
  <c r="O39" i="7"/>
  <c r="G39" i="7"/>
  <c r="AM40" i="7"/>
  <c r="AE40" i="7"/>
  <c r="W40" i="7"/>
  <c r="O40" i="7"/>
  <c r="G40" i="7"/>
  <c r="N40" i="7"/>
  <c r="AH39" i="7"/>
  <c r="R40" i="7"/>
  <c r="AT39" i="7"/>
  <c r="AL39" i="7"/>
  <c r="AD39" i="7"/>
  <c r="V39" i="7"/>
  <c r="N39" i="7"/>
  <c r="AT40" i="7"/>
  <c r="AL40" i="7"/>
  <c r="AD40" i="7"/>
  <c r="V40" i="7"/>
  <c r="R39" i="7"/>
  <c r="AS39" i="7"/>
  <c r="AK39" i="7"/>
  <c r="AC39" i="7"/>
  <c r="U39" i="7"/>
  <c r="M39" i="7"/>
  <c r="AS40" i="7"/>
  <c r="AK40" i="7"/>
  <c r="AC40" i="7"/>
  <c r="U40" i="7"/>
  <c r="M40" i="7"/>
  <c r="Z40" i="7"/>
  <c r="AR39" i="7"/>
  <c r="AJ39" i="7"/>
  <c r="AB39" i="7"/>
  <c r="T39" i="7"/>
  <c r="L39" i="7"/>
  <c r="AR40" i="7"/>
  <c r="AJ40" i="7"/>
  <c r="AB40" i="7"/>
  <c r="T40" i="7"/>
  <c r="L40" i="7"/>
  <c r="J39" i="7"/>
  <c r="AQ39" i="7"/>
  <c r="AI39" i="7"/>
  <c r="AA39" i="7"/>
  <c r="S39" i="7"/>
  <c r="K39" i="7"/>
  <c r="AQ40" i="7"/>
  <c r="AI40" i="7"/>
  <c r="AA40" i="7"/>
  <c r="S40" i="7"/>
  <c r="K40" i="7"/>
  <c r="AP39" i="7"/>
  <c r="AH40" i="7"/>
  <c r="F40" i="7"/>
  <c r="F39" i="7"/>
  <c r="E29" i="7"/>
  <c r="E30" i="7"/>
  <c r="AN34" i="7"/>
  <c r="AN32" i="7" s="1"/>
  <c r="AF34" i="7"/>
  <c r="AF32" i="7" s="1"/>
  <c r="X34" i="7"/>
  <c r="X32" i="7" s="1"/>
  <c r="P34" i="7"/>
  <c r="P32" i="7" s="1"/>
  <c r="H34" i="7"/>
  <c r="H32" i="7" s="1"/>
  <c r="AN33" i="7"/>
  <c r="AN31" i="7" s="1"/>
  <c r="AM34" i="7"/>
  <c r="AM32" i="7" s="1"/>
  <c r="AE34" i="7"/>
  <c r="AE32" i="7" s="1"/>
  <c r="W34" i="7"/>
  <c r="W32" i="7" s="1"/>
  <c r="O34" i="7"/>
  <c r="O32" i="7" s="1"/>
  <c r="G34" i="7"/>
  <c r="G32" i="7" s="1"/>
  <c r="AM33" i="7"/>
  <c r="AM31" i="7" s="1"/>
  <c r="AE33" i="7"/>
  <c r="AE31" i="7" s="1"/>
  <c r="W33" i="7"/>
  <c r="W31" i="7" s="1"/>
  <c r="O33" i="7"/>
  <c r="O31" i="7" s="1"/>
  <c r="G33" i="7"/>
  <c r="G31" i="7" s="1"/>
  <c r="AS34" i="7"/>
  <c r="AS32" i="7" s="1"/>
  <c r="U34" i="7"/>
  <c r="U32" i="7" s="1"/>
  <c r="AS33" i="7"/>
  <c r="AS31" i="7" s="1"/>
  <c r="AK33" i="7"/>
  <c r="AK31" i="7" s="1"/>
  <c r="M33" i="7"/>
  <c r="M31" i="7" s="1"/>
  <c r="AJ34" i="7"/>
  <c r="AJ32" i="7" s="1"/>
  <c r="AR33" i="7"/>
  <c r="AR31" i="7" s="1"/>
  <c r="AB33" i="7"/>
  <c r="AB31" i="7" s="1"/>
  <c r="AG34" i="7"/>
  <c r="AG32" i="7" s="1"/>
  <c r="Y33" i="7"/>
  <c r="Y31" i="7" s="1"/>
  <c r="X33" i="7"/>
  <c r="X31" i="7" s="1"/>
  <c r="AT34" i="7"/>
  <c r="AT32" i="7" s="1"/>
  <c r="AL34" i="7"/>
  <c r="AL32" i="7" s="1"/>
  <c r="AD34" i="7"/>
  <c r="AD32" i="7" s="1"/>
  <c r="V34" i="7"/>
  <c r="V32" i="7" s="1"/>
  <c r="N34" i="7"/>
  <c r="N32" i="7" s="1"/>
  <c r="AT33" i="7"/>
  <c r="AT31" i="7" s="1"/>
  <c r="AL33" i="7"/>
  <c r="AL31" i="7" s="1"/>
  <c r="AD33" i="7"/>
  <c r="AD31" i="7" s="1"/>
  <c r="V33" i="7"/>
  <c r="V31" i="7" s="1"/>
  <c r="N33" i="7"/>
  <c r="N31" i="7" s="1"/>
  <c r="AK34" i="7"/>
  <c r="AK32" i="7" s="1"/>
  <c r="M34" i="7"/>
  <c r="M32" i="7" s="1"/>
  <c r="AC33" i="7"/>
  <c r="AC31" i="7" s="1"/>
  <c r="AR34" i="7"/>
  <c r="AR32" i="7" s="1"/>
  <c r="L34" i="7"/>
  <c r="L32" i="7" s="1"/>
  <c r="AJ33" i="7"/>
  <c r="AJ31" i="7" s="1"/>
  <c r="L33" i="7"/>
  <c r="L31" i="7" s="1"/>
  <c r="Q34" i="7"/>
  <c r="Q32" i="7" s="1"/>
  <c r="AC34" i="7"/>
  <c r="AC32" i="7" s="1"/>
  <c r="U33" i="7"/>
  <c r="U31" i="7" s="1"/>
  <c r="AB34" i="7"/>
  <c r="AB32" i="7" s="1"/>
  <c r="T33" i="7"/>
  <c r="T31" i="7" s="1"/>
  <c r="AO34" i="7"/>
  <c r="AO32" i="7" s="1"/>
  <c r="I33" i="7"/>
  <c r="I31" i="7" s="1"/>
  <c r="T34" i="7"/>
  <c r="T32" i="7" s="1"/>
  <c r="I34" i="7"/>
  <c r="I32" i="7" s="1"/>
  <c r="P33" i="7"/>
  <c r="P31" i="7" s="1"/>
  <c r="AQ34" i="7"/>
  <c r="AQ32" i="7" s="1"/>
  <c r="AI34" i="7"/>
  <c r="AI32" i="7" s="1"/>
  <c r="AA34" i="7"/>
  <c r="AA32" i="7" s="1"/>
  <c r="S34" i="7"/>
  <c r="S32" i="7" s="1"/>
  <c r="K34" i="7"/>
  <c r="K32" i="7" s="1"/>
  <c r="AQ33" i="7"/>
  <c r="AQ31" i="7" s="1"/>
  <c r="AI33" i="7"/>
  <c r="AI31" i="7" s="1"/>
  <c r="AA33" i="7"/>
  <c r="AA31" i="7" s="1"/>
  <c r="S33" i="7"/>
  <c r="S31" i="7" s="1"/>
  <c r="K33" i="7"/>
  <c r="K31" i="7" s="1"/>
  <c r="Y34" i="7"/>
  <c r="Y32" i="7" s="1"/>
  <c r="AG33" i="7"/>
  <c r="AG31" i="7" s="1"/>
  <c r="AF33" i="7"/>
  <c r="AF31" i="7" s="1"/>
  <c r="AP34" i="7"/>
  <c r="AP32" i="7" s="1"/>
  <c r="AH34" i="7"/>
  <c r="AH32" i="7" s="1"/>
  <c r="Z34" i="7"/>
  <c r="Z32" i="7" s="1"/>
  <c r="R34" i="7"/>
  <c r="R32" i="7" s="1"/>
  <c r="J34" i="7"/>
  <c r="J32" i="7" s="1"/>
  <c r="AP33" i="7"/>
  <c r="AP31" i="7" s="1"/>
  <c r="AH33" i="7"/>
  <c r="AH31" i="7" s="1"/>
  <c r="Z33" i="7"/>
  <c r="Z31" i="7" s="1"/>
  <c r="R33" i="7"/>
  <c r="R31" i="7" s="1"/>
  <c r="J33" i="7"/>
  <c r="J31" i="7" s="1"/>
  <c r="AO33" i="7"/>
  <c r="AO31" i="7" s="1"/>
  <c r="Q33" i="7"/>
  <c r="Q31" i="7" s="1"/>
  <c r="H33" i="7"/>
  <c r="H31" i="7" s="1"/>
  <c r="AB2" i="9"/>
  <c r="AA14" i="9"/>
  <c r="AA5" i="9"/>
  <c r="AA20" i="9"/>
  <c r="AA12" i="9"/>
  <c r="AA15" i="9"/>
  <c r="AA6" i="9"/>
  <c r="AA3" i="9"/>
  <c r="AA18" i="9"/>
  <c r="AA10" i="9"/>
  <c r="AA16" i="9"/>
  <c r="AA7" i="9"/>
  <c r="AA11" i="9"/>
  <c r="AA9" i="9"/>
  <c r="AA17" i="9"/>
  <c r="AA19" i="9"/>
  <c r="AA4" i="9"/>
  <c r="AA13" i="9"/>
  <c r="E65" i="7"/>
  <c r="E66" i="7"/>
  <c r="E67" i="7"/>
  <c r="E59" i="7"/>
  <c r="E60" i="7"/>
  <c r="E61" i="7"/>
  <c r="E63" i="7"/>
  <c r="E64" i="7"/>
  <c r="E62" i="7"/>
  <c r="AD79" i="10" l="1"/>
  <c r="AD64" i="10"/>
  <c r="AD56" i="10"/>
  <c r="AD71" i="10"/>
  <c r="AD65" i="10"/>
  <c r="AD50" i="10"/>
  <c r="AD53" i="10"/>
  <c r="AD48" i="10"/>
  <c r="AD34" i="10"/>
  <c r="AD69" i="10"/>
  <c r="AD27" i="10"/>
  <c r="AD73" i="10"/>
  <c r="AD42" i="10"/>
  <c r="AD61" i="10"/>
  <c r="AD47" i="10"/>
  <c r="AD82" i="10"/>
  <c r="AD72" i="10"/>
  <c r="AD32" i="10"/>
  <c r="AD49" i="10"/>
  <c r="AD57" i="10"/>
  <c r="AD74" i="10"/>
  <c r="AD68" i="10"/>
  <c r="AD28" i="10"/>
  <c r="AD45" i="10"/>
  <c r="AD58" i="10"/>
  <c r="AD52" i="10"/>
  <c r="AD85" i="10"/>
  <c r="AD75" i="10"/>
  <c r="AD76" i="10"/>
  <c r="AD39" i="10"/>
  <c r="AD21" i="10"/>
  <c r="AD23" i="10"/>
  <c r="AD33" i="10"/>
  <c r="AD41" i="10"/>
  <c r="AD22" i="10"/>
  <c r="AD63" i="10"/>
  <c r="AD29" i="10"/>
  <c r="AD35" i="10"/>
  <c r="AD37" i="10"/>
  <c r="AD16" i="10"/>
  <c r="AD70" i="10"/>
  <c r="AD83" i="10"/>
  <c r="AD54" i="10"/>
  <c r="AD17" i="10"/>
  <c r="AD40" i="10"/>
  <c r="AD86" i="10"/>
  <c r="AD19" i="10"/>
  <c r="AD81" i="10"/>
  <c r="AD18" i="10"/>
  <c r="AD80" i="10"/>
  <c r="AD62" i="10"/>
  <c r="AD38" i="10"/>
  <c r="AD44" i="10"/>
  <c r="AD31" i="10"/>
  <c r="AD36" i="10"/>
  <c r="AD15" i="10"/>
  <c r="AD30" i="10"/>
  <c r="AD67" i="10"/>
  <c r="AD95" i="10"/>
  <c r="AD25" i="10"/>
  <c r="AD66" i="10"/>
  <c r="AD24" i="10"/>
  <c r="AD77" i="10"/>
  <c r="AD59" i="10"/>
  <c r="AD46" i="10"/>
  <c r="AD78" i="10"/>
  <c r="AD60" i="10"/>
  <c r="AE2" i="10"/>
  <c r="AD20" i="10"/>
  <c r="AD84" i="10"/>
  <c r="AD87" i="10"/>
  <c r="AD26" i="10"/>
  <c r="AD51" i="10"/>
  <c r="AD55" i="10"/>
  <c r="AD43" i="10"/>
  <c r="AD88" i="10"/>
  <c r="Z41" i="7"/>
  <c r="Z43" i="7"/>
  <c r="Z45" i="7"/>
  <c r="AM42" i="7"/>
  <c r="AM44" i="7"/>
  <c r="AM46" i="7"/>
  <c r="I42" i="7"/>
  <c r="I44" i="7"/>
  <c r="I46" i="7"/>
  <c r="AG41" i="7"/>
  <c r="AG43" i="7"/>
  <c r="AG45" i="7"/>
  <c r="J41" i="7"/>
  <c r="J43" i="7"/>
  <c r="J45" i="7"/>
  <c r="AI42" i="7"/>
  <c r="AI44" i="7"/>
  <c r="AI46" i="7"/>
  <c r="T42" i="7"/>
  <c r="T44" i="7"/>
  <c r="T46" i="7"/>
  <c r="AB42" i="7"/>
  <c r="AB44" i="7"/>
  <c r="AB46" i="7"/>
  <c r="M41" i="7"/>
  <c r="M43" i="7"/>
  <c r="M45" i="7"/>
  <c r="V42" i="7"/>
  <c r="V44" i="7"/>
  <c r="V46" i="7"/>
  <c r="AT41" i="7"/>
  <c r="AT43" i="7"/>
  <c r="AT45" i="7"/>
  <c r="W42" i="7"/>
  <c r="W44" i="7"/>
  <c r="W46" i="7"/>
  <c r="H43" i="7"/>
  <c r="H45" i="7"/>
  <c r="H41" i="7"/>
  <c r="AN41" i="7"/>
  <c r="AN43" i="7"/>
  <c r="AN45" i="7"/>
  <c r="Q42" i="7"/>
  <c r="Q44" i="7"/>
  <c r="Q46" i="7"/>
  <c r="AO41" i="7"/>
  <c r="AO43" i="7"/>
  <c r="AO45" i="7"/>
  <c r="R41" i="7"/>
  <c r="R43" i="7"/>
  <c r="R45" i="7"/>
  <c r="AQ42" i="7"/>
  <c r="AQ44" i="7"/>
  <c r="AQ46" i="7"/>
  <c r="AJ42" i="7"/>
  <c r="AJ44" i="7"/>
  <c r="AJ46" i="7"/>
  <c r="AR42" i="7"/>
  <c r="AR44" i="7"/>
  <c r="AR46" i="7"/>
  <c r="U41" i="7"/>
  <c r="U43" i="7"/>
  <c r="U45" i="7"/>
  <c r="AD42" i="7"/>
  <c r="AD44" i="7"/>
  <c r="AD46" i="7"/>
  <c r="AF44" i="7"/>
  <c r="AF42" i="7"/>
  <c r="AF46" i="7"/>
  <c r="AE42" i="7"/>
  <c r="AE44" i="7"/>
  <c r="AE46" i="7"/>
  <c r="L41" i="7"/>
  <c r="L43" i="7"/>
  <c r="L45" i="7"/>
  <c r="AG42" i="7"/>
  <c r="AG44" i="7"/>
  <c r="AG46" i="7"/>
  <c r="J42" i="7"/>
  <c r="J44" i="7"/>
  <c r="J46" i="7"/>
  <c r="AH41" i="7"/>
  <c r="AH43" i="7"/>
  <c r="AH45" i="7"/>
  <c r="S41" i="7"/>
  <c r="S43" i="7"/>
  <c r="S45" i="7"/>
  <c r="T41" i="7"/>
  <c r="T43" i="7"/>
  <c r="T45" i="7"/>
  <c r="M42" i="7"/>
  <c r="M44" i="7"/>
  <c r="M46" i="7"/>
  <c r="AK41" i="7"/>
  <c r="AK43" i="7"/>
  <c r="AK45" i="7"/>
  <c r="AT42" i="7"/>
  <c r="AT44" i="7"/>
  <c r="AT46" i="7"/>
  <c r="K42" i="7"/>
  <c r="K44" i="7"/>
  <c r="K46" i="7"/>
  <c r="G41" i="7"/>
  <c r="G43" i="7"/>
  <c r="G45" i="7"/>
  <c r="AO42" i="7"/>
  <c r="AO44" i="7"/>
  <c r="AO46" i="7"/>
  <c r="R42" i="7"/>
  <c r="R44" i="7"/>
  <c r="R46" i="7"/>
  <c r="AP41" i="7"/>
  <c r="AP43" i="7"/>
  <c r="AP45" i="7"/>
  <c r="AA41" i="7"/>
  <c r="AA43" i="7"/>
  <c r="AA45" i="7"/>
  <c r="AJ41" i="7"/>
  <c r="AJ43" i="7"/>
  <c r="AJ45" i="7"/>
  <c r="U42" i="7"/>
  <c r="U44" i="7"/>
  <c r="U46" i="7"/>
  <c r="AS41" i="7"/>
  <c r="AS43" i="7"/>
  <c r="AS45" i="7"/>
  <c r="N41" i="7"/>
  <c r="N43" i="7"/>
  <c r="N45" i="7"/>
  <c r="L42" i="7"/>
  <c r="L44" i="7"/>
  <c r="L46" i="7"/>
  <c r="O41" i="7"/>
  <c r="O43" i="7"/>
  <c r="O45" i="7"/>
  <c r="K41" i="7"/>
  <c r="K43" i="7"/>
  <c r="K45" i="7"/>
  <c r="AC41" i="7"/>
  <c r="AC43" i="7"/>
  <c r="AC45" i="7"/>
  <c r="I41" i="7"/>
  <c r="I43" i="7"/>
  <c r="I45" i="7"/>
  <c r="Z42" i="7"/>
  <c r="Z44" i="7"/>
  <c r="Z46" i="7"/>
  <c r="H44" i="7"/>
  <c r="H46" i="7"/>
  <c r="H42" i="7"/>
  <c r="AI41" i="7"/>
  <c r="AI43" i="7"/>
  <c r="AI45" i="7"/>
  <c r="AR41" i="7"/>
  <c r="AR43" i="7"/>
  <c r="AR45" i="7"/>
  <c r="AC42" i="7"/>
  <c r="AC44" i="7"/>
  <c r="AC46" i="7"/>
  <c r="AN44" i="7"/>
  <c r="AN46" i="7"/>
  <c r="AN42" i="7"/>
  <c r="V41" i="7"/>
  <c r="V43" i="7"/>
  <c r="V45" i="7"/>
  <c r="F42" i="7"/>
  <c r="F44" i="7"/>
  <c r="F46" i="7"/>
  <c r="W41" i="7"/>
  <c r="W43" i="7"/>
  <c r="W45" i="7"/>
  <c r="AB41" i="7"/>
  <c r="AB43" i="7"/>
  <c r="AB45" i="7"/>
  <c r="X46" i="7"/>
  <c r="X42" i="7"/>
  <c r="X44" i="7"/>
  <c r="Q41" i="7"/>
  <c r="Q43" i="7"/>
  <c r="Q45" i="7"/>
  <c r="AH42" i="7"/>
  <c r="AH44" i="7"/>
  <c r="AH46" i="7"/>
  <c r="P45" i="7"/>
  <c r="P43" i="7"/>
  <c r="P41" i="7"/>
  <c r="AQ41" i="7"/>
  <c r="AQ43" i="7"/>
  <c r="AQ45" i="7"/>
  <c r="F41" i="7"/>
  <c r="F43" i="7"/>
  <c r="F45" i="7"/>
  <c r="AK42" i="7"/>
  <c r="AK44" i="7"/>
  <c r="AK46" i="7"/>
  <c r="AA42" i="7"/>
  <c r="AA44" i="7"/>
  <c r="AA46" i="7"/>
  <c r="AD41" i="7"/>
  <c r="AD43" i="7"/>
  <c r="AD45" i="7"/>
  <c r="G42" i="7"/>
  <c r="G44" i="7"/>
  <c r="G46" i="7"/>
  <c r="AE41" i="7"/>
  <c r="AE43" i="7"/>
  <c r="AE45" i="7"/>
  <c r="Y42" i="7"/>
  <c r="Y44" i="7"/>
  <c r="Y46" i="7"/>
  <c r="AL42" i="7"/>
  <c r="AL44" i="7"/>
  <c r="AL46" i="7"/>
  <c r="X41" i="7"/>
  <c r="X43" i="7"/>
  <c r="X45" i="7"/>
  <c r="Y41" i="7"/>
  <c r="Y43" i="7"/>
  <c r="Y45" i="7"/>
  <c r="AP42" i="7"/>
  <c r="AP44" i="7"/>
  <c r="AP46" i="7"/>
  <c r="S42" i="7"/>
  <c r="S44" i="7"/>
  <c r="S46" i="7"/>
  <c r="P46" i="7"/>
  <c r="P44" i="7"/>
  <c r="P42" i="7"/>
  <c r="AF41" i="7"/>
  <c r="AF45" i="7"/>
  <c r="AF43" i="7"/>
  <c r="AS42" i="7"/>
  <c r="AS44" i="7"/>
  <c r="AS46" i="7"/>
  <c r="N42" i="7"/>
  <c r="N44" i="7"/>
  <c r="N46" i="7"/>
  <c r="AL41" i="7"/>
  <c r="AL43" i="7"/>
  <c r="AL45" i="7"/>
  <c r="O42" i="7"/>
  <c r="O44" i="7"/>
  <c r="O46" i="7"/>
  <c r="AM41" i="7"/>
  <c r="AM43" i="7"/>
  <c r="AM45" i="7"/>
  <c r="V50" i="7"/>
  <c r="V56" i="7"/>
  <c r="V52" i="7"/>
  <c r="V54" i="7"/>
  <c r="AB50" i="7"/>
  <c r="AB52" i="7"/>
  <c r="AB54" i="7"/>
  <c r="AB56" i="7"/>
  <c r="Z53" i="7"/>
  <c r="Z51" i="7"/>
  <c r="Z55" i="7"/>
  <c r="Z49" i="7"/>
  <c r="U50" i="7"/>
  <c r="U52" i="7"/>
  <c r="U54" i="7"/>
  <c r="U56" i="7"/>
  <c r="AH52" i="7"/>
  <c r="AH56" i="7"/>
  <c r="AH50" i="7"/>
  <c r="AH54" i="7"/>
  <c r="R51" i="7"/>
  <c r="R53" i="7"/>
  <c r="R49" i="7"/>
  <c r="R55" i="7"/>
  <c r="J56" i="7"/>
  <c r="J50" i="7"/>
  <c r="J52" i="7"/>
  <c r="J54" i="7"/>
  <c r="F54" i="7"/>
  <c r="F52" i="7"/>
  <c r="F50" i="7"/>
  <c r="F56" i="7"/>
  <c r="M49" i="7"/>
  <c r="M51" i="7"/>
  <c r="M53" i="7"/>
  <c r="M55" i="7"/>
  <c r="H50" i="7"/>
  <c r="H52" i="7"/>
  <c r="H54" i="7"/>
  <c r="H56" i="7"/>
  <c r="AF49" i="7"/>
  <c r="AF51" i="7"/>
  <c r="AF53" i="7"/>
  <c r="AF55" i="7"/>
  <c r="AA50" i="7"/>
  <c r="AA52" i="7"/>
  <c r="AA54" i="7"/>
  <c r="AA56" i="7"/>
  <c r="AJ50" i="7"/>
  <c r="AJ52" i="7"/>
  <c r="AJ54" i="7"/>
  <c r="AJ56" i="7"/>
  <c r="AM51" i="7"/>
  <c r="AM49" i="7"/>
  <c r="AM53" i="7"/>
  <c r="AM55" i="7"/>
  <c r="AS49" i="7"/>
  <c r="AS51" i="7"/>
  <c r="AS53" i="7"/>
  <c r="AS55" i="7"/>
  <c r="G55" i="7"/>
  <c r="G51" i="7"/>
  <c r="G49" i="7"/>
  <c r="G53" i="7"/>
  <c r="AE53" i="7"/>
  <c r="AE55" i="7"/>
  <c r="AE51" i="7"/>
  <c r="AE49" i="7"/>
  <c r="W56" i="7"/>
  <c r="W52" i="7"/>
  <c r="W54" i="7"/>
  <c r="W50" i="7"/>
  <c r="Y49" i="7"/>
  <c r="Y51" i="7"/>
  <c r="Y53" i="7"/>
  <c r="Y55" i="7"/>
  <c r="P50" i="7"/>
  <c r="P52" i="7"/>
  <c r="P54" i="7"/>
  <c r="P56" i="7"/>
  <c r="AN49" i="7"/>
  <c r="AN51" i="7"/>
  <c r="AN53" i="7"/>
  <c r="AN55" i="7"/>
  <c r="AI50" i="7"/>
  <c r="AI52" i="7"/>
  <c r="AI54" i="7"/>
  <c r="AI56" i="7"/>
  <c r="AR50" i="7"/>
  <c r="AR52" i="7"/>
  <c r="AR54" i="7"/>
  <c r="AR56" i="7"/>
  <c r="AP49" i="7"/>
  <c r="AP53" i="7"/>
  <c r="AP55" i="7"/>
  <c r="AP51" i="7"/>
  <c r="X49" i="7"/>
  <c r="X51" i="7"/>
  <c r="X53" i="7"/>
  <c r="X55" i="7"/>
  <c r="Q50" i="7"/>
  <c r="Q52" i="7"/>
  <c r="Q54" i="7"/>
  <c r="Q56" i="7"/>
  <c r="R52" i="7"/>
  <c r="R50" i="7"/>
  <c r="R54" i="7"/>
  <c r="R56" i="7"/>
  <c r="U49" i="7"/>
  <c r="U51" i="7"/>
  <c r="U55" i="7"/>
  <c r="U53" i="7"/>
  <c r="AK50" i="7"/>
  <c r="AK52" i="7"/>
  <c r="AK56" i="7"/>
  <c r="AK54" i="7"/>
  <c r="AL51" i="7"/>
  <c r="AL53" i="7"/>
  <c r="AL49" i="7"/>
  <c r="AL55" i="7"/>
  <c r="X50" i="7"/>
  <c r="X52" i="7"/>
  <c r="X54" i="7"/>
  <c r="X56" i="7"/>
  <c r="AQ50" i="7"/>
  <c r="AQ52" i="7"/>
  <c r="AQ54" i="7"/>
  <c r="AQ56" i="7"/>
  <c r="L49" i="7"/>
  <c r="L51" i="7"/>
  <c r="L53" i="7"/>
  <c r="L55" i="7"/>
  <c r="S50" i="7"/>
  <c r="S52" i="7"/>
  <c r="S54" i="7"/>
  <c r="S56" i="7"/>
  <c r="AD54" i="7"/>
  <c r="AD56" i="7"/>
  <c r="AD52" i="7"/>
  <c r="AD50" i="7"/>
  <c r="AE54" i="7"/>
  <c r="AE52" i="7"/>
  <c r="AE50" i="7"/>
  <c r="AE56" i="7"/>
  <c r="AG49" i="7"/>
  <c r="AG51" i="7"/>
  <c r="AG55" i="7"/>
  <c r="AG53" i="7"/>
  <c r="I49" i="7"/>
  <c r="I51" i="7"/>
  <c r="I55" i="7"/>
  <c r="I53" i="7"/>
  <c r="M50" i="7"/>
  <c r="M52" i="7"/>
  <c r="M54" i="7"/>
  <c r="M56" i="7"/>
  <c r="AF50" i="7"/>
  <c r="AF52" i="7"/>
  <c r="AF54" i="7"/>
  <c r="AF56" i="7"/>
  <c r="K49" i="7"/>
  <c r="K51" i="7"/>
  <c r="K53" i="7"/>
  <c r="K55" i="7"/>
  <c r="T49" i="7"/>
  <c r="T51" i="7"/>
  <c r="T53" i="7"/>
  <c r="T55" i="7"/>
  <c r="N51" i="7"/>
  <c r="N53" i="7"/>
  <c r="N49" i="7"/>
  <c r="N55" i="7"/>
  <c r="F55" i="7"/>
  <c r="F49" i="7"/>
  <c r="F51" i="7"/>
  <c r="F53" i="7"/>
  <c r="AQ49" i="7"/>
  <c r="AQ51" i="7"/>
  <c r="AQ53" i="7"/>
  <c r="AQ55" i="7"/>
  <c r="O50" i="7"/>
  <c r="O52" i="7"/>
  <c r="O54" i="7"/>
  <c r="O56" i="7"/>
  <c r="AP50" i="7"/>
  <c r="AP54" i="7"/>
  <c r="AP56" i="7"/>
  <c r="AP52" i="7"/>
  <c r="AS50" i="7"/>
  <c r="AS52" i="7"/>
  <c r="AS54" i="7"/>
  <c r="AS56" i="7"/>
  <c r="AT49" i="7"/>
  <c r="AT55" i="7"/>
  <c r="AT51" i="7"/>
  <c r="AT53" i="7"/>
  <c r="V55" i="7"/>
  <c r="V49" i="7"/>
  <c r="V53" i="7"/>
  <c r="V51" i="7"/>
  <c r="Y50" i="7"/>
  <c r="Y52" i="7"/>
  <c r="Y54" i="7"/>
  <c r="Y56" i="7"/>
  <c r="AL52" i="7"/>
  <c r="AL50" i="7"/>
  <c r="AL54" i="7"/>
  <c r="AL56" i="7"/>
  <c r="AN50" i="7"/>
  <c r="AN52" i="7"/>
  <c r="AN54" i="7"/>
  <c r="AN56" i="7"/>
  <c r="S49" i="7"/>
  <c r="S51" i="7"/>
  <c r="S53" i="7"/>
  <c r="S55" i="7"/>
  <c r="AB49" i="7"/>
  <c r="AB51" i="7"/>
  <c r="AB53" i="7"/>
  <c r="AB55" i="7"/>
  <c r="AO49" i="7"/>
  <c r="AO51" i="7"/>
  <c r="AO53" i="7"/>
  <c r="AO55" i="7"/>
  <c r="AK49" i="7"/>
  <c r="AK51" i="7"/>
  <c r="AK53" i="7"/>
  <c r="AK55" i="7"/>
  <c r="AC50" i="7"/>
  <c r="AC52" i="7"/>
  <c r="AC54" i="7"/>
  <c r="AC56" i="7"/>
  <c r="O51" i="7"/>
  <c r="O53" i="7"/>
  <c r="O55" i="7"/>
  <c r="O49" i="7"/>
  <c r="Q49" i="7"/>
  <c r="Q51" i="7"/>
  <c r="Q53" i="7"/>
  <c r="Q55" i="7"/>
  <c r="G54" i="7"/>
  <c r="G56" i="7"/>
  <c r="G50" i="7"/>
  <c r="G52" i="7"/>
  <c r="AH55" i="7"/>
  <c r="AH51" i="7"/>
  <c r="AH49" i="7"/>
  <c r="AH53" i="7"/>
  <c r="J51" i="7"/>
  <c r="J49" i="7"/>
  <c r="J53" i="7"/>
  <c r="J55" i="7"/>
  <c r="N54" i="7"/>
  <c r="N50" i="7"/>
  <c r="N52" i="7"/>
  <c r="N56" i="7"/>
  <c r="H49" i="7"/>
  <c r="H51" i="7"/>
  <c r="H53" i="7"/>
  <c r="H55" i="7"/>
  <c r="AA49" i="7"/>
  <c r="AA51" i="7"/>
  <c r="AA53" i="7"/>
  <c r="AA55" i="7"/>
  <c r="L50" i="7"/>
  <c r="L52" i="7"/>
  <c r="L54" i="7"/>
  <c r="L56" i="7"/>
  <c r="AJ49" i="7"/>
  <c r="AJ51" i="7"/>
  <c r="AJ53" i="7"/>
  <c r="AJ55" i="7"/>
  <c r="AT54" i="7"/>
  <c r="AT56" i="7"/>
  <c r="AT52" i="7"/>
  <c r="AT50" i="7"/>
  <c r="AM50" i="7"/>
  <c r="AM54" i="7"/>
  <c r="AM56" i="7"/>
  <c r="AM52" i="7"/>
  <c r="AO50" i="7"/>
  <c r="AO52" i="7"/>
  <c r="AO54" i="7"/>
  <c r="AO56" i="7"/>
  <c r="AC49" i="7"/>
  <c r="AC51" i="7"/>
  <c r="AC53" i="7"/>
  <c r="AC55" i="7"/>
  <c r="AD53" i="7"/>
  <c r="AD51" i="7"/>
  <c r="AD55" i="7"/>
  <c r="AD49" i="7"/>
  <c r="I50" i="7"/>
  <c r="I56" i="7"/>
  <c r="I52" i="7"/>
  <c r="I54" i="7"/>
  <c r="AG50" i="7"/>
  <c r="AG52" i="7"/>
  <c r="AG54" i="7"/>
  <c r="AG56" i="7"/>
  <c r="W49" i="7"/>
  <c r="W53" i="7"/>
  <c r="W51" i="7"/>
  <c r="W55" i="7"/>
  <c r="Z52" i="7"/>
  <c r="Z54" i="7"/>
  <c r="Z50" i="7"/>
  <c r="Z56" i="7"/>
  <c r="P49" i="7"/>
  <c r="P51" i="7"/>
  <c r="P53" i="7"/>
  <c r="P55" i="7"/>
  <c r="K50" i="7"/>
  <c r="K52" i="7"/>
  <c r="K54" i="7"/>
  <c r="K56" i="7"/>
  <c r="AI49" i="7"/>
  <c r="AI51" i="7"/>
  <c r="AI53" i="7"/>
  <c r="AI55" i="7"/>
  <c r="T50" i="7"/>
  <c r="T52" i="7"/>
  <c r="T54" i="7"/>
  <c r="T56" i="7"/>
  <c r="AR49" i="7"/>
  <c r="AR51" i="7"/>
  <c r="AR53" i="7"/>
  <c r="AR55" i="7"/>
  <c r="AH36" i="7"/>
  <c r="AH38" i="7"/>
  <c r="S35" i="7"/>
  <c r="S37" i="7"/>
  <c r="AJ36" i="7"/>
  <c r="AJ38" i="7"/>
  <c r="M36" i="7"/>
  <c r="M38" i="7"/>
  <c r="AK35" i="7"/>
  <c r="AK37" i="7"/>
  <c r="V35" i="7"/>
  <c r="V37" i="7"/>
  <c r="O36" i="7"/>
  <c r="O38" i="7"/>
  <c r="AM35" i="7"/>
  <c r="AM37" i="7"/>
  <c r="H35" i="7"/>
  <c r="H37" i="7"/>
  <c r="Y36" i="7"/>
  <c r="Y38" i="7"/>
  <c r="AP35" i="7"/>
  <c r="AP37" i="7"/>
  <c r="AA35" i="7"/>
  <c r="AA37" i="7"/>
  <c r="AR36" i="7"/>
  <c r="AR38" i="7"/>
  <c r="U36" i="7"/>
  <c r="U38" i="7"/>
  <c r="AS35" i="7"/>
  <c r="AS37" i="7"/>
  <c r="AD35" i="7"/>
  <c r="AD37" i="7"/>
  <c r="W36" i="7"/>
  <c r="W38" i="7"/>
  <c r="AP38" i="7"/>
  <c r="AP36" i="7"/>
  <c r="P35" i="7"/>
  <c r="P37" i="7"/>
  <c r="AG36" i="7"/>
  <c r="AG38" i="7"/>
  <c r="L35" i="7"/>
  <c r="L37" i="7"/>
  <c r="R35" i="7"/>
  <c r="R37" i="7"/>
  <c r="AE36" i="7"/>
  <c r="AE38" i="7"/>
  <c r="AO36" i="7"/>
  <c r="AO38" i="7"/>
  <c r="S36" i="7"/>
  <c r="S38" i="7"/>
  <c r="AQ35" i="7"/>
  <c r="AQ37" i="7"/>
  <c r="T35" i="7"/>
  <c r="T37" i="7"/>
  <c r="AK36" i="7"/>
  <c r="AK38" i="7"/>
  <c r="V36" i="7"/>
  <c r="V38" i="7"/>
  <c r="AT35" i="7"/>
  <c r="AT37" i="7"/>
  <c r="AM36" i="7"/>
  <c r="AM38" i="7"/>
  <c r="H36" i="7"/>
  <c r="H38" i="7"/>
  <c r="AF35" i="7"/>
  <c r="AF37" i="7"/>
  <c r="I35" i="7"/>
  <c r="I37" i="7"/>
  <c r="AI35" i="7"/>
  <c r="AI37" i="7"/>
  <c r="Z35" i="7"/>
  <c r="Z37" i="7"/>
  <c r="AA36" i="7"/>
  <c r="AA38" i="7"/>
  <c r="J35" i="7"/>
  <c r="J37" i="7"/>
  <c r="AB35" i="7"/>
  <c r="AB37" i="7"/>
  <c r="AS36" i="7"/>
  <c r="AS38" i="7"/>
  <c r="AD36" i="7"/>
  <c r="AD38" i="7"/>
  <c r="R38" i="7"/>
  <c r="R36" i="7"/>
  <c r="G35" i="7"/>
  <c r="G37" i="7"/>
  <c r="P36" i="7"/>
  <c r="P38" i="7"/>
  <c r="AN35" i="7"/>
  <c r="AN37" i="7"/>
  <c r="Q35" i="7"/>
  <c r="Q37" i="7"/>
  <c r="K36" i="7"/>
  <c r="K38" i="7"/>
  <c r="AC36" i="7"/>
  <c r="AC38" i="7"/>
  <c r="AL35" i="7"/>
  <c r="AL37" i="7"/>
  <c r="X35" i="7"/>
  <c r="X37" i="7"/>
  <c r="AI36" i="7"/>
  <c r="AI38" i="7"/>
  <c r="L36" i="7"/>
  <c r="L38" i="7"/>
  <c r="AJ35" i="7"/>
  <c r="AJ37" i="7"/>
  <c r="M35" i="7"/>
  <c r="M37" i="7"/>
  <c r="AL36" i="7"/>
  <c r="AL38" i="7"/>
  <c r="AH35" i="7"/>
  <c r="AH37" i="7"/>
  <c r="O35" i="7"/>
  <c r="O37" i="7"/>
  <c r="X36" i="7"/>
  <c r="X38" i="7"/>
  <c r="J38" i="7"/>
  <c r="J36" i="7"/>
  <c r="Y35" i="7"/>
  <c r="Y37" i="7"/>
  <c r="AR35" i="7"/>
  <c r="AR37" i="7"/>
  <c r="AQ36" i="7"/>
  <c r="AQ38" i="7"/>
  <c r="T36" i="7"/>
  <c r="T38" i="7"/>
  <c r="U35" i="7"/>
  <c r="U37" i="7"/>
  <c r="AT36" i="7"/>
  <c r="AT38" i="7"/>
  <c r="N36" i="7"/>
  <c r="N38" i="7"/>
  <c r="W35" i="7"/>
  <c r="W37" i="7"/>
  <c r="AF36" i="7"/>
  <c r="AF38" i="7"/>
  <c r="I36" i="7"/>
  <c r="I38" i="7"/>
  <c r="AG35" i="7"/>
  <c r="AG37" i="7"/>
  <c r="K35" i="7"/>
  <c r="K37" i="7"/>
  <c r="AB36" i="7"/>
  <c r="AB38" i="7"/>
  <c r="Z36" i="7"/>
  <c r="Z38" i="7"/>
  <c r="AC35" i="7"/>
  <c r="AC37" i="7"/>
  <c r="N35" i="7"/>
  <c r="N37" i="7"/>
  <c r="G36" i="7"/>
  <c r="G38" i="7"/>
  <c r="AE35" i="7"/>
  <c r="AE37" i="7"/>
  <c r="AN36" i="7"/>
  <c r="AN38" i="7"/>
  <c r="Q36" i="7"/>
  <c r="Q38" i="7"/>
  <c r="AO35" i="7"/>
  <c r="AO37" i="7"/>
  <c r="F35" i="7"/>
  <c r="F37" i="7"/>
  <c r="F38" i="7"/>
  <c r="F36" i="7"/>
  <c r="AC2" i="9"/>
  <c r="AB13" i="9"/>
  <c r="AB4" i="9"/>
  <c r="AB19" i="9"/>
  <c r="AB11" i="9"/>
  <c r="AB14" i="9"/>
  <c r="AB5" i="9"/>
  <c r="AB17" i="9"/>
  <c r="AB9" i="9"/>
  <c r="AB15" i="9"/>
  <c r="AB6" i="9"/>
  <c r="AB10" i="9"/>
  <c r="AB18" i="9"/>
  <c r="AB3" i="9"/>
  <c r="AB12" i="9"/>
  <c r="AB7" i="9"/>
  <c r="AB20" i="9"/>
  <c r="AB16" i="9"/>
  <c r="AR63" i="7"/>
  <c r="AJ63" i="7"/>
  <c r="AB63" i="7"/>
  <c r="T63" i="7"/>
  <c r="L63" i="7"/>
  <c r="AQ63" i="7"/>
  <c r="AI63" i="7"/>
  <c r="AA63" i="7"/>
  <c r="S63" i="7"/>
  <c r="K63" i="7"/>
  <c r="M63" i="7"/>
  <c r="AP63" i="7"/>
  <c r="AH63" i="7"/>
  <c r="Z63" i="7"/>
  <c r="R63" i="7"/>
  <c r="J63" i="7"/>
  <c r="AL63" i="7"/>
  <c r="N63" i="7"/>
  <c r="U63" i="7"/>
  <c r="AO63" i="7"/>
  <c r="AG63" i="7"/>
  <c r="Y63" i="7"/>
  <c r="Q63" i="7"/>
  <c r="I63" i="7"/>
  <c r="AT63" i="7"/>
  <c r="AS63" i="7"/>
  <c r="AN63" i="7"/>
  <c r="AF63" i="7"/>
  <c r="X63" i="7"/>
  <c r="P63" i="7"/>
  <c r="H63" i="7"/>
  <c r="AD63" i="7"/>
  <c r="AK63" i="7"/>
  <c r="AM63" i="7"/>
  <c r="AE63" i="7"/>
  <c r="W63" i="7"/>
  <c r="O63" i="7"/>
  <c r="G63" i="7"/>
  <c r="V63" i="7"/>
  <c r="AC63" i="7"/>
  <c r="AR62" i="7"/>
  <c r="AJ62" i="7"/>
  <c r="AB62" i="7"/>
  <c r="L62" i="7"/>
  <c r="AQ62" i="7"/>
  <c r="AI62" i="7"/>
  <c r="AA62" i="7"/>
  <c r="S62" i="7"/>
  <c r="K62" i="7"/>
  <c r="T62" i="7"/>
  <c r="AP62" i="7"/>
  <c r="AH62" i="7"/>
  <c r="Z62" i="7"/>
  <c r="R62" i="7"/>
  <c r="J62" i="7"/>
  <c r="AL62" i="7"/>
  <c r="AC62" i="7"/>
  <c r="AO62" i="7"/>
  <c r="AG62" i="7"/>
  <c r="Y62" i="7"/>
  <c r="Q62" i="7"/>
  <c r="I62" i="7"/>
  <c r="V62" i="7"/>
  <c r="AS62" i="7"/>
  <c r="AN62" i="7"/>
  <c r="AF62" i="7"/>
  <c r="X62" i="7"/>
  <c r="P62" i="7"/>
  <c r="H62" i="7"/>
  <c r="AT62" i="7"/>
  <c r="AD62" i="7"/>
  <c r="U62" i="7"/>
  <c r="AM62" i="7"/>
  <c r="AE62" i="7"/>
  <c r="W62" i="7"/>
  <c r="O62" i="7"/>
  <c r="G62" i="7"/>
  <c r="N62" i="7"/>
  <c r="AK62" i="7"/>
  <c r="M62" i="7"/>
  <c r="AR67" i="7"/>
  <c r="AJ67" i="7"/>
  <c r="AB67" i="7"/>
  <c r="T67" i="7"/>
  <c r="L67" i="7"/>
  <c r="AQ67" i="7"/>
  <c r="AI67" i="7"/>
  <c r="AA67" i="7"/>
  <c r="S67" i="7"/>
  <c r="K67" i="7"/>
  <c r="AP67" i="7"/>
  <c r="AH67" i="7"/>
  <c r="Z67" i="7"/>
  <c r="R67" i="7"/>
  <c r="J67" i="7"/>
  <c r="V67" i="7"/>
  <c r="AK67" i="7"/>
  <c r="AO67" i="7"/>
  <c r="AG67" i="7"/>
  <c r="Y67" i="7"/>
  <c r="Q67" i="7"/>
  <c r="I67" i="7"/>
  <c r="AT67" i="7"/>
  <c r="AC67" i="7"/>
  <c r="AN67" i="7"/>
  <c r="AF67" i="7"/>
  <c r="X67" i="7"/>
  <c r="P67" i="7"/>
  <c r="H67" i="7"/>
  <c r="AD67" i="7"/>
  <c r="N67" i="7"/>
  <c r="AS67" i="7"/>
  <c r="AM67" i="7"/>
  <c r="AE67" i="7"/>
  <c r="W67" i="7"/>
  <c r="O67" i="7"/>
  <c r="G67" i="7"/>
  <c r="AL67" i="7"/>
  <c r="U67" i="7"/>
  <c r="M67" i="7"/>
  <c r="AR64" i="7"/>
  <c r="AJ64" i="7"/>
  <c r="AB64" i="7"/>
  <c r="T64" i="7"/>
  <c r="L64" i="7"/>
  <c r="AQ64" i="7"/>
  <c r="AI64" i="7"/>
  <c r="AA64" i="7"/>
  <c r="S64" i="7"/>
  <c r="K64" i="7"/>
  <c r="AP64" i="7"/>
  <c r="AH64" i="7"/>
  <c r="Z64" i="7"/>
  <c r="R64" i="7"/>
  <c r="J64" i="7"/>
  <c r="AT64" i="7"/>
  <c r="V64" i="7"/>
  <c r="U64" i="7"/>
  <c r="AO64" i="7"/>
  <c r="AG64" i="7"/>
  <c r="Y64" i="7"/>
  <c r="Q64" i="7"/>
  <c r="I64" i="7"/>
  <c r="AK64" i="7"/>
  <c r="AN64" i="7"/>
  <c r="AF64" i="7"/>
  <c r="X64" i="7"/>
  <c r="P64" i="7"/>
  <c r="H64" i="7"/>
  <c r="AL64" i="7"/>
  <c r="N64" i="7"/>
  <c r="AC64" i="7"/>
  <c r="AM64" i="7"/>
  <c r="AE64" i="7"/>
  <c r="W64" i="7"/>
  <c r="O64" i="7"/>
  <c r="G64" i="7"/>
  <c r="AD64" i="7"/>
  <c r="AS64" i="7"/>
  <c r="M64" i="7"/>
  <c r="AR60" i="7"/>
  <c r="AJ60" i="7"/>
  <c r="T60" i="7"/>
  <c r="AQ60" i="7"/>
  <c r="AI60" i="7"/>
  <c r="AA60" i="7"/>
  <c r="S60" i="7"/>
  <c r="K60" i="7"/>
  <c r="U60" i="7"/>
  <c r="AP60" i="7"/>
  <c r="AH60" i="7"/>
  <c r="Z60" i="7"/>
  <c r="R60" i="7"/>
  <c r="J60" i="7"/>
  <c r="V60" i="7"/>
  <c r="AC60" i="7"/>
  <c r="L60" i="7"/>
  <c r="AO60" i="7"/>
  <c r="AG60" i="7"/>
  <c r="Y60" i="7"/>
  <c r="Q60" i="7"/>
  <c r="I60" i="7"/>
  <c r="AM60" i="7"/>
  <c r="G60" i="7"/>
  <c r="AT60" i="7"/>
  <c r="AK60" i="7"/>
  <c r="AN60" i="7"/>
  <c r="AF60" i="7"/>
  <c r="X60" i="7"/>
  <c r="P60" i="7"/>
  <c r="H60" i="7"/>
  <c r="O60" i="7"/>
  <c r="AL60" i="7"/>
  <c r="N60" i="7"/>
  <c r="AS60" i="7"/>
  <c r="AE60" i="7"/>
  <c r="W60" i="7"/>
  <c r="AD60" i="7"/>
  <c r="M60" i="7"/>
  <c r="AB60" i="7"/>
  <c r="L61" i="7"/>
  <c r="AQ61" i="7"/>
  <c r="AI61" i="7"/>
  <c r="AA61" i="7"/>
  <c r="S61" i="7"/>
  <c r="K61" i="7"/>
  <c r="U61" i="7"/>
  <c r="AP61" i="7"/>
  <c r="AH61" i="7"/>
  <c r="Z61" i="7"/>
  <c r="R61" i="7"/>
  <c r="J61" i="7"/>
  <c r="AT61" i="7"/>
  <c r="N61" i="7"/>
  <c r="AC61" i="7"/>
  <c r="AJ61" i="7"/>
  <c r="AO61" i="7"/>
  <c r="AG61" i="7"/>
  <c r="Y61" i="7"/>
  <c r="Q61" i="7"/>
  <c r="I61" i="7"/>
  <c r="AS61" i="7"/>
  <c r="T61" i="7"/>
  <c r="AN61" i="7"/>
  <c r="AF61" i="7"/>
  <c r="X61" i="7"/>
  <c r="P61" i="7"/>
  <c r="H61" i="7"/>
  <c r="G61" i="7"/>
  <c r="AL61" i="7"/>
  <c r="V61" i="7"/>
  <c r="AK61" i="7"/>
  <c r="AR61" i="7"/>
  <c r="AM61" i="7"/>
  <c r="AE61" i="7"/>
  <c r="W61" i="7"/>
  <c r="O61" i="7"/>
  <c r="AD61" i="7"/>
  <c r="M61" i="7"/>
  <c r="AB61" i="7"/>
  <c r="L59" i="7"/>
  <c r="AQ59" i="7"/>
  <c r="AI59" i="7"/>
  <c r="AA59" i="7"/>
  <c r="S59" i="7"/>
  <c r="K59" i="7"/>
  <c r="U59" i="7"/>
  <c r="AB59" i="7"/>
  <c r="AP59" i="7"/>
  <c r="AH59" i="7"/>
  <c r="Z59" i="7"/>
  <c r="R59" i="7"/>
  <c r="J59" i="7"/>
  <c r="V59" i="7"/>
  <c r="AK59" i="7"/>
  <c r="AO59" i="7"/>
  <c r="AG59" i="7"/>
  <c r="Y59" i="7"/>
  <c r="Q59" i="7"/>
  <c r="I59" i="7"/>
  <c r="W59" i="7"/>
  <c r="AL59" i="7"/>
  <c r="AC59" i="7"/>
  <c r="AJ59" i="7"/>
  <c r="AN59" i="7"/>
  <c r="AF59" i="7"/>
  <c r="X59" i="7"/>
  <c r="P59" i="7"/>
  <c r="H59" i="7"/>
  <c r="AE59" i="7"/>
  <c r="G59" i="7"/>
  <c r="AD59" i="7"/>
  <c r="AS59" i="7"/>
  <c r="AR59" i="7"/>
  <c r="AM59" i="7"/>
  <c r="O59" i="7"/>
  <c r="AT59" i="7"/>
  <c r="N59" i="7"/>
  <c r="M59" i="7"/>
  <c r="T59" i="7"/>
  <c r="AT18" i="7"/>
  <c r="AL18" i="7"/>
  <c r="AD18" i="7"/>
  <c r="V18" i="7"/>
  <c r="N18" i="7"/>
  <c r="AR18" i="7"/>
  <c r="AJ18" i="7"/>
  <c r="AB18" i="7"/>
  <c r="T18" i="7"/>
  <c r="L18" i="7"/>
  <c r="AQ18" i="7"/>
  <c r="AI18" i="7"/>
  <c r="AA18" i="7"/>
  <c r="S18" i="7"/>
  <c r="K18" i="7"/>
  <c r="AP18" i="7"/>
  <c r="AH18" i="7"/>
  <c r="Z18" i="7"/>
  <c r="R18" i="7"/>
  <c r="J18" i="7"/>
  <c r="AN18" i="7"/>
  <c r="AF18" i="7"/>
  <c r="X18" i="7"/>
  <c r="P18" i="7"/>
  <c r="H18" i="7"/>
  <c r="AO18" i="7"/>
  <c r="U18" i="7"/>
  <c r="AM18" i="7"/>
  <c r="Q18" i="7"/>
  <c r="AK18" i="7"/>
  <c r="O18" i="7"/>
  <c r="AG18" i="7"/>
  <c r="M18" i="7"/>
  <c r="AE18" i="7"/>
  <c r="I18" i="7"/>
  <c r="AC18" i="7"/>
  <c r="G18" i="7"/>
  <c r="Y18" i="7"/>
  <c r="W18" i="7"/>
  <c r="AS18" i="7"/>
  <c r="AR10" i="7"/>
  <c r="AJ10" i="7"/>
  <c r="AB10" i="7"/>
  <c r="T10" i="7"/>
  <c r="L10" i="7"/>
  <c r="AQ10" i="7"/>
  <c r="AI10" i="7"/>
  <c r="AA10" i="7"/>
  <c r="S10" i="7"/>
  <c r="K10" i="7"/>
  <c r="AP10" i="7"/>
  <c r="AH10" i="7"/>
  <c r="Z10" i="7"/>
  <c r="R10" i="7"/>
  <c r="J10" i="7"/>
  <c r="AO10" i="7"/>
  <c r="AG10" i="7"/>
  <c r="Y10" i="7"/>
  <c r="Q10" i="7"/>
  <c r="I10" i="7"/>
  <c r="AN10" i="7"/>
  <c r="AF10" i="7"/>
  <c r="X10" i="7"/>
  <c r="P10" i="7"/>
  <c r="H10" i="7"/>
  <c r="AT10" i="7"/>
  <c r="AL10" i="7"/>
  <c r="AD10" i="7"/>
  <c r="V10" i="7"/>
  <c r="N10" i="7"/>
  <c r="AC10" i="7"/>
  <c r="AK10" i="7"/>
  <c r="W10" i="7"/>
  <c r="U10" i="7"/>
  <c r="O10" i="7"/>
  <c r="AS10" i="7"/>
  <c r="M10" i="7"/>
  <c r="AM10" i="7"/>
  <c r="G10" i="7"/>
  <c r="AE10" i="7"/>
  <c r="AR7" i="7"/>
  <c r="AJ7" i="7"/>
  <c r="AB7" i="7"/>
  <c r="T7" i="7"/>
  <c r="L7" i="7"/>
  <c r="AP7" i="7"/>
  <c r="AH7" i="7"/>
  <c r="Z7" i="7"/>
  <c r="R7" i="7"/>
  <c r="J7" i="7"/>
  <c r="AO7" i="7"/>
  <c r="AG7" i="7"/>
  <c r="Y7" i="7"/>
  <c r="Q7" i="7"/>
  <c r="I7" i="7"/>
  <c r="AN7" i="7"/>
  <c r="AF7" i="7"/>
  <c r="X7" i="7"/>
  <c r="P7" i="7"/>
  <c r="H7" i="7"/>
  <c r="AT7" i="7"/>
  <c r="AL7" i="7"/>
  <c r="AI7" i="7"/>
  <c r="S7" i="7"/>
  <c r="AE7" i="7"/>
  <c r="O7" i="7"/>
  <c r="AD7" i="7"/>
  <c r="N7" i="7"/>
  <c r="AC7" i="7"/>
  <c r="M7" i="7"/>
  <c r="AK7" i="7"/>
  <c r="AS7" i="7"/>
  <c r="AA7" i="7"/>
  <c r="K7" i="7"/>
  <c r="AQ7" i="7"/>
  <c r="W7" i="7"/>
  <c r="G7" i="7"/>
  <c r="AM7" i="7"/>
  <c r="V7" i="7"/>
  <c r="U7" i="7"/>
  <c r="AT16" i="7"/>
  <c r="AL16" i="7"/>
  <c r="AD16" i="7"/>
  <c r="V16" i="7"/>
  <c r="N16" i="7"/>
  <c r="AR16" i="7"/>
  <c r="AJ16" i="7"/>
  <c r="AB16" i="7"/>
  <c r="T16" i="7"/>
  <c r="L16" i="7"/>
  <c r="AQ16" i="7"/>
  <c r="AI16" i="7"/>
  <c r="AA16" i="7"/>
  <c r="S16" i="7"/>
  <c r="K16" i="7"/>
  <c r="AP16" i="7"/>
  <c r="AH16" i="7"/>
  <c r="Z16" i="7"/>
  <c r="R16" i="7"/>
  <c r="J16" i="7"/>
  <c r="AN16" i="7"/>
  <c r="AF16" i="7"/>
  <c r="X16" i="7"/>
  <c r="P16" i="7"/>
  <c r="H16" i="7"/>
  <c r="AK16" i="7"/>
  <c r="O16" i="7"/>
  <c r="AG16" i="7"/>
  <c r="M16" i="7"/>
  <c r="AE16" i="7"/>
  <c r="I16" i="7"/>
  <c r="AC16" i="7"/>
  <c r="G16" i="7"/>
  <c r="Y16" i="7"/>
  <c r="AS16" i="7"/>
  <c r="W16" i="7"/>
  <c r="AO16" i="7"/>
  <c r="U16" i="7"/>
  <c r="AM16" i="7"/>
  <c r="Q16" i="7"/>
  <c r="AT30" i="7"/>
  <c r="AL30" i="7"/>
  <c r="AD30" i="7"/>
  <c r="V30" i="7"/>
  <c r="N30" i="7"/>
  <c r="AS30" i="7"/>
  <c r="AK30" i="7"/>
  <c r="AC30" i="7"/>
  <c r="U30" i="7"/>
  <c r="M30" i="7"/>
  <c r="AR30" i="7"/>
  <c r="AJ30" i="7"/>
  <c r="AB30" i="7"/>
  <c r="T30" i="7"/>
  <c r="L30" i="7"/>
  <c r="AQ30" i="7"/>
  <c r="AI30" i="7"/>
  <c r="AA30" i="7"/>
  <c r="S30" i="7"/>
  <c r="K30" i="7"/>
  <c r="AP30" i="7"/>
  <c r="AH30" i="7"/>
  <c r="Z30" i="7"/>
  <c r="R30" i="7"/>
  <c r="J30" i="7"/>
  <c r="AO30" i="7"/>
  <c r="AG30" i="7"/>
  <c r="Y30" i="7"/>
  <c r="Q30" i="7"/>
  <c r="I30" i="7"/>
  <c r="AN30" i="7"/>
  <c r="AF30" i="7"/>
  <c r="X30" i="7"/>
  <c r="P30" i="7"/>
  <c r="H30" i="7"/>
  <c r="AM30" i="7"/>
  <c r="AE30" i="7"/>
  <c r="W30" i="7"/>
  <c r="O30" i="7"/>
  <c r="G30" i="7"/>
  <c r="AR13" i="7"/>
  <c r="AJ13" i="7"/>
  <c r="AB13" i="7"/>
  <c r="T13" i="7"/>
  <c r="L13" i="7"/>
  <c r="AQ13" i="7"/>
  <c r="AI13" i="7"/>
  <c r="AA13" i="7"/>
  <c r="S13" i="7"/>
  <c r="K13" i="7"/>
  <c r="AP13" i="7"/>
  <c r="AH13" i="7"/>
  <c r="Z13" i="7"/>
  <c r="R13" i="7"/>
  <c r="J13" i="7"/>
  <c r="AO13" i="7"/>
  <c r="AG13" i="7"/>
  <c r="Y13" i="7"/>
  <c r="Q13" i="7"/>
  <c r="I13" i="7"/>
  <c r="AN13" i="7"/>
  <c r="AF13" i="7"/>
  <c r="X13" i="7"/>
  <c r="P13" i="7"/>
  <c r="H13" i="7"/>
  <c r="AM13" i="7"/>
  <c r="AE13" i="7"/>
  <c r="W13" i="7"/>
  <c r="O13" i="7"/>
  <c r="G13" i="7"/>
  <c r="AT13" i="7"/>
  <c r="AL13" i="7"/>
  <c r="AD13" i="7"/>
  <c r="V13" i="7"/>
  <c r="N13" i="7"/>
  <c r="AS13" i="7"/>
  <c r="U13" i="7"/>
  <c r="AK13" i="7"/>
  <c r="AC13" i="7"/>
  <c r="M13" i="7"/>
  <c r="AT24" i="7"/>
  <c r="AL24" i="7"/>
  <c r="AD24" i="7"/>
  <c r="V24" i="7"/>
  <c r="N24" i="7"/>
  <c r="AS24" i="7"/>
  <c r="AK24" i="7"/>
  <c r="AC24" i="7"/>
  <c r="U24" i="7"/>
  <c r="AR24" i="7"/>
  <c r="AJ24" i="7"/>
  <c r="AB24" i="7"/>
  <c r="T24" i="7"/>
  <c r="L24" i="7"/>
  <c r="AQ24" i="7"/>
  <c r="AI24" i="7"/>
  <c r="AA24" i="7"/>
  <c r="S24" i="7"/>
  <c r="K24" i="7"/>
  <c r="AP24" i="7"/>
  <c r="AH24" i="7"/>
  <c r="Z24" i="7"/>
  <c r="R24" i="7"/>
  <c r="J24" i="7"/>
  <c r="AO24" i="7"/>
  <c r="AG24" i="7"/>
  <c r="Y24" i="7"/>
  <c r="Q24" i="7"/>
  <c r="I24" i="7"/>
  <c r="AN24" i="7"/>
  <c r="AF24" i="7"/>
  <c r="X24" i="7"/>
  <c r="P24" i="7"/>
  <c r="H24" i="7"/>
  <c r="W24" i="7"/>
  <c r="O24" i="7"/>
  <c r="M24" i="7"/>
  <c r="G24" i="7"/>
  <c r="AM24" i="7"/>
  <c r="AE24" i="7"/>
  <c r="AR5" i="7"/>
  <c r="AJ5" i="7"/>
  <c r="AB5" i="7"/>
  <c r="T5" i="7"/>
  <c r="L5" i="7"/>
  <c r="AP5" i="7"/>
  <c r="AH5" i="7"/>
  <c r="Z5" i="7"/>
  <c r="R5" i="7"/>
  <c r="J5" i="7"/>
  <c r="AO5" i="7"/>
  <c r="AG5" i="7"/>
  <c r="Q5" i="7"/>
  <c r="I5" i="7"/>
  <c r="Y5" i="7"/>
  <c r="AN5" i="7"/>
  <c r="AC5" i="7"/>
  <c r="O5" i="7"/>
  <c r="AL5" i="7"/>
  <c r="W5" i="7"/>
  <c r="AM5" i="7"/>
  <c r="AA5" i="7"/>
  <c r="N5" i="7"/>
  <c r="X5" i="7"/>
  <c r="M5" i="7"/>
  <c r="AK5" i="7"/>
  <c r="K5" i="7"/>
  <c r="AE5" i="7"/>
  <c r="AD5" i="7"/>
  <c r="AI5" i="7"/>
  <c r="V5" i="7"/>
  <c r="H5" i="7"/>
  <c r="AT5" i="7"/>
  <c r="AF5" i="7"/>
  <c r="U5" i="7"/>
  <c r="G5" i="7"/>
  <c r="AS5" i="7"/>
  <c r="S5" i="7"/>
  <c r="AQ5" i="7"/>
  <c r="P5" i="7"/>
  <c r="AT20" i="7"/>
  <c r="AL20" i="7"/>
  <c r="AD20" i="7"/>
  <c r="V20" i="7"/>
  <c r="N20" i="7"/>
  <c r="AR20" i="7"/>
  <c r="AJ20" i="7"/>
  <c r="AB20" i="7"/>
  <c r="T20" i="7"/>
  <c r="L20" i="7"/>
  <c r="AQ20" i="7"/>
  <c r="AI20" i="7"/>
  <c r="AA20" i="7"/>
  <c r="S20" i="7"/>
  <c r="K20" i="7"/>
  <c r="AP20" i="7"/>
  <c r="AH20" i="7"/>
  <c r="Z20" i="7"/>
  <c r="R20" i="7"/>
  <c r="J20" i="7"/>
  <c r="AO20" i="7"/>
  <c r="AG20" i="7"/>
  <c r="Y20" i="7"/>
  <c r="Q20" i="7"/>
  <c r="I20" i="7"/>
  <c r="AN20" i="7"/>
  <c r="AF20" i="7"/>
  <c r="X20" i="7"/>
  <c r="P20" i="7"/>
  <c r="H20" i="7"/>
  <c r="U20" i="7"/>
  <c r="O20" i="7"/>
  <c r="AS20" i="7"/>
  <c r="M20" i="7"/>
  <c r="AM20" i="7"/>
  <c r="G20" i="7"/>
  <c r="AK20" i="7"/>
  <c r="AE20" i="7"/>
  <c r="AC20" i="7"/>
  <c r="W20" i="7"/>
  <c r="AT25" i="7"/>
  <c r="AL25" i="7"/>
  <c r="AD25" i="7"/>
  <c r="V25" i="7"/>
  <c r="N25" i="7"/>
  <c r="AS25" i="7"/>
  <c r="AK25" i="7"/>
  <c r="AC25" i="7"/>
  <c r="U25" i="7"/>
  <c r="M25" i="7"/>
  <c r="AR25" i="7"/>
  <c r="AJ25" i="7"/>
  <c r="AB25" i="7"/>
  <c r="T25" i="7"/>
  <c r="L25" i="7"/>
  <c r="AQ25" i="7"/>
  <c r="AI25" i="7"/>
  <c r="AA25" i="7"/>
  <c r="S25" i="7"/>
  <c r="K25" i="7"/>
  <c r="AP25" i="7"/>
  <c r="AH25" i="7"/>
  <c r="Z25" i="7"/>
  <c r="R25" i="7"/>
  <c r="J25" i="7"/>
  <c r="AO25" i="7"/>
  <c r="AG25" i="7"/>
  <c r="Y25" i="7"/>
  <c r="Q25" i="7"/>
  <c r="I25" i="7"/>
  <c r="AN25" i="7"/>
  <c r="AF25" i="7"/>
  <c r="X25" i="7"/>
  <c r="P25" i="7"/>
  <c r="H25" i="7"/>
  <c r="AM25" i="7"/>
  <c r="AE25" i="7"/>
  <c r="W25" i="7"/>
  <c r="O25" i="7"/>
  <c r="G25" i="7"/>
  <c r="AT23" i="7"/>
  <c r="AL23" i="7"/>
  <c r="AD23" i="7"/>
  <c r="V23" i="7"/>
  <c r="N23" i="7"/>
  <c r="AR23" i="7"/>
  <c r="AJ23" i="7"/>
  <c r="AB23" i="7"/>
  <c r="T23" i="7"/>
  <c r="L23" i="7"/>
  <c r="AQ23" i="7"/>
  <c r="AI23" i="7"/>
  <c r="AA23" i="7"/>
  <c r="S23" i="7"/>
  <c r="K23" i="7"/>
  <c r="AP23" i="7"/>
  <c r="AH23" i="7"/>
  <c r="Z23" i="7"/>
  <c r="R23" i="7"/>
  <c r="J23" i="7"/>
  <c r="AO23" i="7"/>
  <c r="AG23" i="7"/>
  <c r="Y23" i="7"/>
  <c r="Q23" i="7"/>
  <c r="I23" i="7"/>
  <c r="AN23" i="7"/>
  <c r="AF23" i="7"/>
  <c r="X23" i="7"/>
  <c r="P23" i="7"/>
  <c r="H23" i="7"/>
  <c r="AC23" i="7"/>
  <c r="W23" i="7"/>
  <c r="U23" i="7"/>
  <c r="O23" i="7"/>
  <c r="AS23" i="7"/>
  <c r="M23" i="7"/>
  <c r="AM23" i="7"/>
  <c r="G23" i="7"/>
  <c r="AK23" i="7"/>
  <c r="AE23" i="7"/>
  <c r="AT15" i="7"/>
  <c r="AL15" i="7"/>
  <c r="AD15" i="7"/>
  <c r="V15" i="7"/>
  <c r="N15" i="7"/>
  <c r="AR15" i="7"/>
  <c r="AJ15" i="7"/>
  <c r="AB15" i="7"/>
  <c r="T15" i="7"/>
  <c r="L15" i="7"/>
  <c r="AQ15" i="7"/>
  <c r="AI15" i="7"/>
  <c r="AP15" i="7"/>
  <c r="AH15" i="7"/>
  <c r="Z15" i="7"/>
  <c r="R15" i="7"/>
  <c r="J15" i="7"/>
  <c r="AN15" i="7"/>
  <c r="AF15" i="7"/>
  <c r="AG15" i="7"/>
  <c r="S15" i="7"/>
  <c r="G15" i="7"/>
  <c r="AE15" i="7"/>
  <c r="Q15" i="7"/>
  <c r="AC15" i="7"/>
  <c r="P15" i="7"/>
  <c r="AA15" i="7"/>
  <c r="O15" i="7"/>
  <c r="AS15" i="7"/>
  <c r="Y15" i="7"/>
  <c r="M15" i="7"/>
  <c r="AO15" i="7"/>
  <c r="X15" i="7"/>
  <c r="K15" i="7"/>
  <c r="AM15" i="7"/>
  <c r="W15" i="7"/>
  <c r="I15" i="7"/>
  <c r="H15" i="7"/>
  <c r="AK15" i="7"/>
  <c r="U15" i="7"/>
  <c r="AT29" i="7"/>
  <c r="AL29" i="7"/>
  <c r="AD29" i="7"/>
  <c r="V29" i="7"/>
  <c r="N29" i="7"/>
  <c r="AS29" i="7"/>
  <c r="AK29" i="7"/>
  <c r="AC29" i="7"/>
  <c r="U29" i="7"/>
  <c r="M29" i="7"/>
  <c r="AR29" i="7"/>
  <c r="AJ29" i="7"/>
  <c r="AB29" i="7"/>
  <c r="T29" i="7"/>
  <c r="L29" i="7"/>
  <c r="AQ29" i="7"/>
  <c r="AI29" i="7"/>
  <c r="AA29" i="7"/>
  <c r="S29" i="7"/>
  <c r="K29" i="7"/>
  <c r="AP29" i="7"/>
  <c r="AH29" i="7"/>
  <c r="Z29" i="7"/>
  <c r="R29" i="7"/>
  <c r="J29" i="7"/>
  <c r="AO29" i="7"/>
  <c r="AG29" i="7"/>
  <c r="Y29" i="7"/>
  <c r="Q29" i="7"/>
  <c r="I29" i="7"/>
  <c r="AN29" i="7"/>
  <c r="AF29" i="7"/>
  <c r="X29" i="7"/>
  <c r="P29" i="7"/>
  <c r="H29" i="7"/>
  <c r="O29" i="7"/>
  <c r="G29" i="7"/>
  <c r="AM29" i="7"/>
  <c r="AE29" i="7"/>
  <c r="W29" i="7"/>
  <c r="AT27" i="7"/>
  <c r="AL27" i="7"/>
  <c r="AD27" i="7"/>
  <c r="V27" i="7"/>
  <c r="N27" i="7"/>
  <c r="AS27" i="7"/>
  <c r="AK27" i="7"/>
  <c r="AC27" i="7"/>
  <c r="U27" i="7"/>
  <c r="M27" i="7"/>
  <c r="AR27" i="7"/>
  <c r="AJ27" i="7"/>
  <c r="AB27" i="7"/>
  <c r="T27" i="7"/>
  <c r="L27" i="7"/>
  <c r="AQ27" i="7"/>
  <c r="AI27" i="7"/>
  <c r="AA27" i="7"/>
  <c r="S27" i="7"/>
  <c r="K27" i="7"/>
  <c r="AP27" i="7"/>
  <c r="AH27" i="7"/>
  <c r="Z27" i="7"/>
  <c r="R27" i="7"/>
  <c r="J27" i="7"/>
  <c r="AO27" i="7"/>
  <c r="AG27" i="7"/>
  <c r="Y27" i="7"/>
  <c r="Q27" i="7"/>
  <c r="I27" i="7"/>
  <c r="AN27" i="7"/>
  <c r="AF27" i="7"/>
  <c r="X27" i="7"/>
  <c r="P27" i="7"/>
  <c r="H27" i="7"/>
  <c r="AE27" i="7"/>
  <c r="W27" i="7"/>
  <c r="O27" i="7"/>
  <c r="G27" i="7"/>
  <c r="AM27" i="7"/>
  <c r="AT17" i="7"/>
  <c r="AL17" i="7"/>
  <c r="AD17" i="7"/>
  <c r="V17" i="7"/>
  <c r="N17" i="7"/>
  <c r="AR17" i="7"/>
  <c r="AJ17" i="7"/>
  <c r="AB17" i="7"/>
  <c r="T17" i="7"/>
  <c r="L17" i="7"/>
  <c r="AQ17" i="7"/>
  <c r="AI17" i="7"/>
  <c r="AA17" i="7"/>
  <c r="S17" i="7"/>
  <c r="K17" i="7"/>
  <c r="AP17" i="7"/>
  <c r="AH17" i="7"/>
  <c r="Z17" i="7"/>
  <c r="R17" i="7"/>
  <c r="J17" i="7"/>
  <c r="AN17" i="7"/>
  <c r="AF17" i="7"/>
  <c r="X17" i="7"/>
  <c r="P17" i="7"/>
  <c r="H17" i="7"/>
  <c r="AM17" i="7"/>
  <c r="Q17" i="7"/>
  <c r="AK17" i="7"/>
  <c r="O17" i="7"/>
  <c r="AG17" i="7"/>
  <c r="M17" i="7"/>
  <c r="AE17" i="7"/>
  <c r="I17" i="7"/>
  <c r="AC17" i="7"/>
  <c r="G17" i="7"/>
  <c r="Y17" i="7"/>
  <c r="AS17" i="7"/>
  <c r="W17" i="7"/>
  <c r="AO17" i="7"/>
  <c r="U17" i="7"/>
  <c r="AR11" i="7"/>
  <c r="AJ11" i="7"/>
  <c r="AB11" i="7"/>
  <c r="T11" i="7"/>
  <c r="L11" i="7"/>
  <c r="AQ11" i="7"/>
  <c r="AI11" i="7"/>
  <c r="AA11" i="7"/>
  <c r="S11" i="7"/>
  <c r="K11" i="7"/>
  <c r="AP11" i="7"/>
  <c r="AH11" i="7"/>
  <c r="Z11" i="7"/>
  <c r="R11" i="7"/>
  <c r="J11" i="7"/>
  <c r="AO11" i="7"/>
  <c r="AG11" i="7"/>
  <c r="Y11" i="7"/>
  <c r="Q11" i="7"/>
  <c r="I11" i="7"/>
  <c r="AN11" i="7"/>
  <c r="AF11" i="7"/>
  <c r="X11" i="7"/>
  <c r="P11" i="7"/>
  <c r="H11" i="7"/>
  <c r="AM11" i="7"/>
  <c r="AE11" i="7"/>
  <c r="W11" i="7"/>
  <c r="O11" i="7"/>
  <c r="AT11" i="7"/>
  <c r="AL11" i="7"/>
  <c r="AD11" i="7"/>
  <c r="V11" i="7"/>
  <c r="N11" i="7"/>
  <c r="AC11" i="7"/>
  <c r="U11" i="7"/>
  <c r="M11" i="7"/>
  <c r="G11" i="7"/>
  <c r="AK11" i="7"/>
  <c r="AS11" i="7"/>
  <c r="AR4" i="7"/>
  <c r="AJ4" i="7"/>
  <c r="AB4" i="7"/>
  <c r="T4" i="7"/>
  <c r="L4" i="7"/>
  <c r="AP4" i="7"/>
  <c r="AH4" i="7"/>
  <c r="Z4" i="7"/>
  <c r="R4" i="7"/>
  <c r="J4" i="7"/>
  <c r="AG4" i="7"/>
  <c r="AO4" i="7"/>
  <c r="AQ4" i="7"/>
  <c r="AD4" i="7"/>
  <c r="S4" i="7"/>
  <c r="H4" i="7"/>
  <c r="AA4" i="7"/>
  <c r="Y4" i="7"/>
  <c r="AF4" i="7"/>
  <c r="AE4" i="7"/>
  <c r="AN4" i="7"/>
  <c r="AC4" i="7"/>
  <c r="Q4" i="7"/>
  <c r="G4" i="7"/>
  <c r="AM4" i="7"/>
  <c r="P4" i="7"/>
  <c r="AL4" i="7"/>
  <c r="O4" i="7"/>
  <c r="AT4" i="7"/>
  <c r="K4" i="7"/>
  <c r="AS4" i="7"/>
  <c r="I4" i="7"/>
  <c r="AK4" i="7"/>
  <c r="X4" i="7"/>
  <c r="N4" i="7"/>
  <c r="AI4" i="7"/>
  <c r="W4" i="7"/>
  <c r="M4" i="7"/>
  <c r="V4" i="7"/>
  <c r="U4" i="7"/>
  <c r="AR9" i="7"/>
  <c r="AJ9" i="7"/>
  <c r="AB9" i="7"/>
  <c r="T9" i="7"/>
  <c r="L9" i="7"/>
  <c r="AP9" i="7"/>
  <c r="AH9" i="7"/>
  <c r="Z9" i="7"/>
  <c r="R9" i="7"/>
  <c r="J9" i="7"/>
  <c r="AO9" i="7"/>
  <c r="AG9" i="7"/>
  <c r="Y9" i="7"/>
  <c r="Q9" i="7"/>
  <c r="I9" i="7"/>
  <c r="AN9" i="7"/>
  <c r="AF9" i="7"/>
  <c r="X9" i="7"/>
  <c r="P9" i="7"/>
  <c r="H9" i="7"/>
  <c r="AT9" i="7"/>
  <c r="AL9" i="7"/>
  <c r="AD9" i="7"/>
  <c r="V9" i="7"/>
  <c r="N9" i="7"/>
  <c r="AM9" i="7"/>
  <c r="S9" i="7"/>
  <c r="M9" i="7"/>
  <c r="AK9" i="7"/>
  <c r="O9" i="7"/>
  <c r="AI9" i="7"/>
  <c r="AE9" i="7"/>
  <c r="K9" i="7"/>
  <c r="AQ9" i="7"/>
  <c r="AC9" i="7"/>
  <c r="G9" i="7"/>
  <c r="AA9" i="7"/>
  <c r="AS9" i="7"/>
  <c r="W9" i="7"/>
  <c r="U9" i="7"/>
  <c r="AT26" i="7"/>
  <c r="AL26" i="7"/>
  <c r="AD26" i="7"/>
  <c r="V26" i="7"/>
  <c r="N26" i="7"/>
  <c r="AS26" i="7"/>
  <c r="AK26" i="7"/>
  <c r="AC26" i="7"/>
  <c r="U26" i="7"/>
  <c r="M26" i="7"/>
  <c r="AR26" i="7"/>
  <c r="AJ26" i="7"/>
  <c r="AB26" i="7"/>
  <c r="T26" i="7"/>
  <c r="L26" i="7"/>
  <c r="AQ26" i="7"/>
  <c r="AI26" i="7"/>
  <c r="AA26" i="7"/>
  <c r="S26" i="7"/>
  <c r="K26" i="7"/>
  <c r="AP26" i="7"/>
  <c r="AH26" i="7"/>
  <c r="Z26" i="7"/>
  <c r="R26" i="7"/>
  <c r="J26" i="7"/>
  <c r="AO26" i="7"/>
  <c r="AG26" i="7"/>
  <c r="Y26" i="7"/>
  <c r="Q26" i="7"/>
  <c r="I26" i="7"/>
  <c r="AN26" i="7"/>
  <c r="AF26" i="7"/>
  <c r="X26" i="7"/>
  <c r="P26" i="7"/>
  <c r="H26" i="7"/>
  <c r="G26" i="7"/>
  <c r="AM26" i="7"/>
  <c r="AE26" i="7"/>
  <c r="W26" i="7"/>
  <c r="O26" i="7"/>
  <c r="AT21" i="7"/>
  <c r="AL21" i="7"/>
  <c r="AD21" i="7"/>
  <c r="V21" i="7"/>
  <c r="N21" i="7"/>
  <c r="AR21" i="7"/>
  <c r="AJ21" i="7"/>
  <c r="AB21" i="7"/>
  <c r="T21" i="7"/>
  <c r="L21" i="7"/>
  <c r="AQ21" i="7"/>
  <c r="AI21" i="7"/>
  <c r="AA21" i="7"/>
  <c r="S21" i="7"/>
  <c r="K21" i="7"/>
  <c r="AP21" i="7"/>
  <c r="AH21" i="7"/>
  <c r="Z21" i="7"/>
  <c r="R21" i="7"/>
  <c r="J21" i="7"/>
  <c r="AO21" i="7"/>
  <c r="AG21" i="7"/>
  <c r="Y21" i="7"/>
  <c r="Q21" i="7"/>
  <c r="I21" i="7"/>
  <c r="AN21" i="7"/>
  <c r="AF21" i="7"/>
  <c r="X21" i="7"/>
  <c r="P21" i="7"/>
  <c r="H21" i="7"/>
  <c r="AS21" i="7"/>
  <c r="M21" i="7"/>
  <c r="AM21" i="7"/>
  <c r="AK21" i="7"/>
  <c r="AE21" i="7"/>
  <c r="AC21" i="7"/>
  <c r="W21" i="7"/>
  <c r="U21" i="7"/>
  <c r="O21" i="7"/>
  <c r="AT28" i="7"/>
  <c r="AL28" i="7"/>
  <c r="AD28" i="7"/>
  <c r="V28" i="7"/>
  <c r="N28" i="7"/>
  <c r="AS28" i="7"/>
  <c r="AK28" i="7"/>
  <c r="AC28" i="7"/>
  <c r="U28" i="7"/>
  <c r="M28" i="7"/>
  <c r="AR28" i="7"/>
  <c r="AJ28" i="7"/>
  <c r="AB28" i="7"/>
  <c r="T28" i="7"/>
  <c r="L28" i="7"/>
  <c r="AQ28" i="7"/>
  <c r="AI28" i="7"/>
  <c r="AA28" i="7"/>
  <c r="S28" i="7"/>
  <c r="K28" i="7"/>
  <c r="AP28" i="7"/>
  <c r="AH28" i="7"/>
  <c r="Z28" i="7"/>
  <c r="R28" i="7"/>
  <c r="J28" i="7"/>
  <c r="AO28" i="7"/>
  <c r="AG28" i="7"/>
  <c r="Y28" i="7"/>
  <c r="Q28" i="7"/>
  <c r="I28" i="7"/>
  <c r="AN28" i="7"/>
  <c r="AF28" i="7"/>
  <c r="X28" i="7"/>
  <c r="P28" i="7"/>
  <c r="H28" i="7"/>
  <c r="AM28" i="7"/>
  <c r="AE28" i="7"/>
  <c r="W28" i="7"/>
  <c r="O28" i="7"/>
  <c r="G28" i="7"/>
  <c r="AR12" i="7"/>
  <c r="AJ12" i="7"/>
  <c r="AB12" i="7"/>
  <c r="T12" i="7"/>
  <c r="L12" i="7"/>
  <c r="AQ12" i="7"/>
  <c r="AI12" i="7"/>
  <c r="AA12" i="7"/>
  <c r="K12" i="7"/>
  <c r="AP12" i="7"/>
  <c r="AH12" i="7"/>
  <c r="Z12" i="7"/>
  <c r="R12" i="7"/>
  <c r="J12" i="7"/>
  <c r="AO12" i="7"/>
  <c r="AG12" i="7"/>
  <c r="Y12" i="7"/>
  <c r="Q12" i="7"/>
  <c r="I12" i="7"/>
  <c r="AN12" i="7"/>
  <c r="AF12" i="7"/>
  <c r="X12" i="7"/>
  <c r="P12" i="7"/>
  <c r="H12" i="7"/>
  <c r="AM12" i="7"/>
  <c r="AE12" i="7"/>
  <c r="W12" i="7"/>
  <c r="O12" i="7"/>
  <c r="G12" i="7"/>
  <c r="AT12" i="7"/>
  <c r="AL12" i="7"/>
  <c r="AD12" i="7"/>
  <c r="V12" i="7"/>
  <c r="N12" i="7"/>
  <c r="AS12" i="7"/>
  <c r="AK12" i="7"/>
  <c r="AC12" i="7"/>
  <c r="U12" i="7"/>
  <c r="S12" i="7"/>
  <c r="M12" i="7"/>
  <c r="AT22" i="7"/>
  <c r="AL22" i="7"/>
  <c r="AD22" i="7"/>
  <c r="V22" i="7"/>
  <c r="N22" i="7"/>
  <c r="AR22" i="7"/>
  <c r="AJ22" i="7"/>
  <c r="AB22" i="7"/>
  <c r="T22" i="7"/>
  <c r="L22" i="7"/>
  <c r="AQ22" i="7"/>
  <c r="AI22" i="7"/>
  <c r="AA22" i="7"/>
  <c r="S22" i="7"/>
  <c r="K22" i="7"/>
  <c r="AP22" i="7"/>
  <c r="AH22" i="7"/>
  <c r="Z22" i="7"/>
  <c r="R22" i="7"/>
  <c r="J22" i="7"/>
  <c r="AO22" i="7"/>
  <c r="AG22" i="7"/>
  <c r="Y22" i="7"/>
  <c r="Q22" i="7"/>
  <c r="I22" i="7"/>
  <c r="AN22" i="7"/>
  <c r="AF22" i="7"/>
  <c r="X22" i="7"/>
  <c r="P22" i="7"/>
  <c r="H22" i="7"/>
  <c r="AK22" i="7"/>
  <c r="AE22" i="7"/>
  <c r="AC22" i="7"/>
  <c r="W22" i="7"/>
  <c r="U22" i="7"/>
  <c r="O22" i="7"/>
  <c r="AS22" i="7"/>
  <c r="M22" i="7"/>
  <c r="AM22" i="7"/>
  <c r="G22" i="7"/>
  <c r="AR3" i="7"/>
  <c r="AJ3" i="7"/>
  <c r="AB3" i="7"/>
  <c r="T3" i="7"/>
  <c r="L3" i="7"/>
  <c r="AP3" i="7"/>
  <c r="AH3" i="7"/>
  <c r="Z3" i="7"/>
  <c r="R3" i="7"/>
  <c r="J3" i="7"/>
  <c r="AL3" i="7"/>
  <c r="AA3" i="7"/>
  <c r="P3" i="7"/>
  <c r="AI3" i="7"/>
  <c r="N3" i="7"/>
  <c r="AS3" i="7"/>
  <c r="W3" i="7"/>
  <c r="AK3" i="7"/>
  <c r="Y3" i="7"/>
  <c r="O3" i="7"/>
  <c r="AT3" i="7"/>
  <c r="X3" i="7"/>
  <c r="AG3" i="7"/>
  <c r="M3" i="7"/>
  <c r="AD3" i="7"/>
  <c r="H3" i="7"/>
  <c r="AC3" i="7"/>
  <c r="G3" i="7"/>
  <c r="AQ3" i="7"/>
  <c r="AF3" i="7"/>
  <c r="V3" i="7"/>
  <c r="K3" i="7"/>
  <c r="AO3" i="7"/>
  <c r="AE3" i="7"/>
  <c r="U3" i="7"/>
  <c r="I3" i="7"/>
  <c r="AN3" i="7"/>
  <c r="S3" i="7"/>
  <c r="AM3" i="7"/>
  <c r="Q3" i="7"/>
  <c r="AR8" i="7"/>
  <c r="AJ8" i="7"/>
  <c r="AB8" i="7"/>
  <c r="T8" i="7"/>
  <c r="L8" i="7"/>
  <c r="AP8" i="7"/>
  <c r="AH8" i="7"/>
  <c r="Z8" i="7"/>
  <c r="R8" i="7"/>
  <c r="J8" i="7"/>
  <c r="AO8" i="7"/>
  <c r="AG8" i="7"/>
  <c r="Y8" i="7"/>
  <c r="Q8" i="7"/>
  <c r="I8" i="7"/>
  <c r="AN8" i="7"/>
  <c r="AF8" i="7"/>
  <c r="X8" i="7"/>
  <c r="P8" i="7"/>
  <c r="H8" i="7"/>
  <c r="AT8" i="7"/>
  <c r="AL8" i="7"/>
  <c r="AD8" i="7"/>
  <c r="V8" i="7"/>
  <c r="N8" i="7"/>
  <c r="AK8" i="7"/>
  <c r="O8" i="7"/>
  <c r="G8" i="7"/>
  <c r="AI8" i="7"/>
  <c r="M8" i="7"/>
  <c r="AE8" i="7"/>
  <c r="K8" i="7"/>
  <c r="AC8" i="7"/>
  <c r="U8" i="7"/>
  <c r="AM8" i="7"/>
  <c r="AA8" i="7"/>
  <c r="AS8" i="7"/>
  <c r="W8" i="7"/>
  <c r="AQ8" i="7"/>
  <c r="S8" i="7"/>
  <c r="AT19" i="7"/>
  <c r="AL19" i="7"/>
  <c r="AD19" i="7"/>
  <c r="V19" i="7"/>
  <c r="N19" i="7"/>
  <c r="AR19" i="7"/>
  <c r="AJ19" i="7"/>
  <c r="AB19" i="7"/>
  <c r="T19" i="7"/>
  <c r="L19" i="7"/>
  <c r="AQ19" i="7"/>
  <c r="AI19" i="7"/>
  <c r="AA19" i="7"/>
  <c r="S19" i="7"/>
  <c r="K19" i="7"/>
  <c r="AP19" i="7"/>
  <c r="AH19" i="7"/>
  <c r="Z19" i="7"/>
  <c r="R19" i="7"/>
  <c r="J19" i="7"/>
  <c r="AO19" i="7"/>
  <c r="AG19" i="7"/>
  <c r="Y19" i="7"/>
  <c r="Q19" i="7"/>
  <c r="AN19" i="7"/>
  <c r="AF19" i="7"/>
  <c r="X19" i="7"/>
  <c r="P19" i="7"/>
  <c r="H19" i="7"/>
  <c r="AC19" i="7"/>
  <c r="W19" i="7"/>
  <c r="U19" i="7"/>
  <c r="O19" i="7"/>
  <c r="AS19" i="7"/>
  <c r="M19" i="7"/>
  <c r="AM19" i="7"/>
  <c r="I19" i="7"/>
  <c r="AK19" i="7"/>
  <c r="G19" i="7"/>
  <c r="AE19" i="7"/>
  <c r="AT14" i="7"/>
  <c r="AL14" i="7"/>
  <c r="AD14" i="7"/>
  <c r="V14" i="7"/>
  <c r="N14" i="7"/>
  <c r="AR14" i="7"/>
  <c r="AJ14" i="7"/>
  <c r="AB14" i="7"/>
  <c r="T14" i="7"/>
  <c r="L14" i="7"/>
  <c r="AP14" i="7"/>
  <c r="AH14" i="7"/>
  <c r="X14" i="7"/>
  <c r="M14" i="7"/>
  <c r="AS14" i="7"/>
  <c r="AG14" i="7"/>
  <c r="W14" i="7"/>
  <c r="K14" i="7"/>
  <c r="AQ14" i="7"/>
  <c r="AF14" i="7"/>
  <c r="U14" i="7"/>
  <c r="J14" i="7"/>
  <c r="AO14" i="7"/>
  <c r="AE14" i="7"/>
  <c r="S14" i="7"/>
  <c r="I14" i="7"/>
  <c r="AN14" i="7"/>
  <c r="AC14" i="7"/>
  <c r="R14" i="7"/>
  <c r="H14" i="7"/>
  <c r="AM14" i="7"/>
  <c r="AA14" i="7"/>
  <c r="Q14" i="7"/>
  <c r="G14" i="7"/>
  <c r="AK14" i="7"/>
  <c r="Z14" i="7"/>
  <c r="P14" i="7"/>
  <c r="AI14" i="7"/>
  <c r="Y14" i="7"/>
  <c r="O14" i="7"/>
  <c r="AR6" i="7"/>
  <c r="AJ6" i="7"/>
  <c r="AB6" i="7"/>
  <c r="T6" i="7"/>
  <c r="L6" i="7"/>
  <c r="AP6" i="7"/>
  <c r="AH6" i="7"/>
  <c r="Z6" i="7"/>
  <c r="R6" i="7"/>
  <c r="J6" i="7"/>
  <c r="AO6" i="7"/>
  <c r="Q6" i="7"/>
  <c r="AG6" i="7"/>
  <c r="Y6" i="7"/>
  <c r="I6" i="7"/>
  <c r="AN6" i="7"/>
  <c r="AF6" i="7"/>
  <c r="AQ6" i="7"/>
  <c r="AA6" i="7"/>
  <c r="N6" i="7"/>
  <c r="V6" i="7"/>
  <c r="AM6" i="7"/>
  <c r="X6" i="7"/>
  <c r="M6" i="7"/>
  <c r="AL6" i="7"/>
  <c r="W6" i="7"/>
  <c r="K6" i="7"/>
  <c r="AK6" i="7"/>
  <c r="H6" i="7"/>
  <c r="AT6" i="7"/>
  <c r="P6" i="7"/>
  <c r="AS6" i="7"/>
  <c r="O6" i="7"/>
  <c r="AI6" i="7"/>
  <c r="U6" i="7"/>
  <c r="G6" i="7"/>
  <c r="AE6" i="7"/>
  <c r="S6" i="7"/>
  <c r="AD6" i="7"/>
  <c r="AC6" i="7"/>
  <c r="F2" i="6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F36" i="6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AP36" i="6" s="1"/>
  <c r="AQ36" i="6" s="1"/>
  <c r="AR36" i="6" s="1"/>
  <c r="AS36" i="6" s="1"/>
  <c r="AT36" i="6" s="1"/>
  <c r="A5" i="6"/>
  <c r="A5" i="4"/>
  <c r="E13" i="4" s="1"/>
  <c r="E16" i="4" l="1"/>
  <c r="E7" i="4"/>
  <c r="E23" i="4"/>
  <c r="E15" i="4"/>
  <c r="E6" i="4"/>
  <c r="E22" i="4"/>
  <c r="E14" i="4"/>
  <c r="E5" i="4"/>
  <c r="E19" i="4"/>
  <c r="E21" i="4"/>
  <c r="E12" i="4"/>
  <c r="E4" i="4"/>
  <c r="E20" i="4"/>
  <c r="E11" i="4"/>
  <c r="E3" i="4"/>
  <c r="E10" i="4"/>
  <c r="E18" i="4"/>
  <c r="E9" i="4"/>
  <c r="E17" i="4"/>
  <c r="E8" i="4"/>
  <c r="AE21" i="10"/>
  <c r="AE62" i="10"/>
  <c r="AE86" i="10"/>
  <c r="AE57" i="10"/>
  <c r="AE43" i="10"/>
  <c r="AE28" i="10"/>
  <c r="AE40" i="10"/>
  <c r="AE44" i="10"/>
  <c r="AE55" i="10"/>
  <c r="AE32" i="10"/>
  <c r="AF2" i="10"/>
  <c r="AE66" i="10"/>
  <c r="AE23" i="10"/>
  <c r="AE63" i="10"/>
  <c r="AE58" i="10"/>
  <c r="AE64" i="10"/>
  <c r="AE42" i="10"/>
  <c r="AE52" i="10"/>
  <c r="AE22" i="10"/>
  <c r="AE48" i="10"/>
  <c r="AE38" i="10"/>
  <c r="AE95" i="10"/>
  <c r="AE60" i="10"/>
  <c r="AE50" i="10"/>
  <c r="AE87" i="10"/>
  <c r="AE84" i="10"/>
  <c r="AE51" i="10"/>
  <c r="AE36" i="10"/>
  <c r="AE45" i="10"/>
  <c r="AE53" i="10"/>
  <c r="AE70" i="10"/>
  <c r="AE39" i="10"/>
  <c r="AE19" i="10"/>
  <c r="AE75" i="10"/>
  <c r="AE68" i="10"/>
  <c r="AE69" i="10"/>
  <c r="AE49" i="10"/>
  <c r="AE29" i="10"/>
  <c r="AE17" i="10"/>
  <c r="AE30" i="10"/>
  <c r="AE59" i="10"/>
  <c r="AE85" i="10"/>
  <c r="AE76" i="10"/>
  <c r="AE82" i="10"/>
  <c r="AE79" i="10"/>
  <c r="AE74" i="10"/>
  <c r="AE54" i="10"/>
  <c r="AE88" i="10"/>
  <c r="AE47" i="10"/>
  <c r="AE56" i="10"/>
  <c r="AE25" i="10"/>
  <c r="AE46" i="10"/>
  <c r="AE31" i="10"/>
  <c r="AE18" i="10"/>
  <c r="AE80" i="10"/>
  <c r="AE78" i="10"/>
  <c r="AE67" i="10"/>
  <c r="AE65" i="10"/>
  <c r="AE83" i="10"/>
  <c r="AE26" i="10"/>
  <c r="AE24" i="10"/>
  <c r="AE16" i="10"/>
  <c r="AE73" i="10"/>
  <c r="AE15" i="10"/>
  <c r="AE34" i="10"/>
  <c r="AE71" i="10"/>
  <c r="AE33" i="10"/>
  <c r="AE81" i="10"/>
  <c r="AE61" i="10"/>
  <c r="AE35" i="10"/>
  <c r="AE37" i="10"/>
  <c r="AE27" i="10"/>
  <c r="AE41" i="10"/>
  <c r="AE77" i="10"/>
  <c r="AE20" i="10"/>
  <c r="AE72" i="10"/>
  <c r="BG48" i="7"/>
  <c r="BJ48" i="7"/>
  <c r="CC48" i="7"/>
  <c r="AW48" i="7"/>
  <c r="CE48" i="7"/>
  <c r="CH48" i="7"/>
  <c r="BK48" i="7"/>
  <c r="CJ48" i="7"/>
  <c r="BH48" i="7"/>
  <c r="CG48" i="7"/>
  <c r="BL48" i="7"/>
  <c r="BX48" i="7"/>
  <c r="BZ48" i="7"/>
  <c r="AY48" i="7"/>
  <c r="BD48" i="7"/>
  <c r="CB48" i="7"/>
  <c r="BV48" i="7"/>
  <c r="BE48" i="7"/>
  <c r="CI48" i="7"/>
  <c r="BO48" i="7"/>
  <c r="BB48" i="7"/>
  <c r="BT48" i="7"/>
  <c r="BP48" i="7"/>
  <c r="AZ48" i="7"/>
  <c r="BY48" i="7"/>
  <c r="AV48" i="7"/>
  <c r="BQ48" i="7"/>
  <c r="BS48" i="7"/>
  <c r="BM48" i="7"/>
  <c r="CF48" i="7"/>
  <c r="BF48" i="7"/>
  <c r="AX48" i="7"/>
  <c r="BU48" i="7"/>
  <c r="BI48" i="7"/>
  <c r="CA48" i="7"/>
  <c r="BA48" i="7"/>
  <c r="BW48" i="7"/>
  <c r="BN48" i="7"/>
  <c r="CD48" i="7"/>
  <c r="BC48" i="7"/>
  <c r="BR48" i="7"/>
  <c r="E49" i="7"/>
  <c r="E41" i="7"/>
  <c r="BJ40" i="7"/>
  <c r="AZ40" i="7"/>
  <c r="CC40" i="7"/>
  <c r="AY40" i="7"/>
  <c r="CJ40" i="7"/>
  <c r="BL40" i="7"/>
  <c r="BI40" i="7"/>
  <c r="BB40" i="7"/>
  <c r="BF40" i="7"/>
  <c r="BC40" i="7"/>
  <c r="BH40" i="7"/>
  <c r="AX40" i="7"/>
  <c r="CD40" i="7"/>
  <c r="BD40" i="7"/>
  <c r="BK40" i="7"/>
  <c r="AW40" i="7"/>
  <c r="BR40" i="7"/>
  <c r="BM40" i="7"/>
  <c r="E35" i="7"/>
  <c r="BV40" i="7"/>
  <c r="BG40" i="7"/>
  <c r="BE40" i="7"/>
  <c r="CI40" i="7"/>
  <c r="BY40" i="7"/>
  <c r="BA40" i="7"/>
  <c r="CA40" i="7"/>
  <c r="CH40" i="7"/>
  <c r="BN40" i="7"/>
  <c r="CE40" i="7"/>
  <c r="BW40" i="7"/>
  <c r="CF40" i="7"/>
  <c r="BO40" i="7"/>
  <c r="BZ40" i="7"/>
  <c r="BP40" i="7"/>
  <c r="BS40" i="7"/>
  <c r="BU40" i="7"/>
  <c r="BX40" i="7"/>
  <c r="CG40" i="7"/>
  <c r="CB40" i="7"/>
  <c r="BT40" i="7"/>
  <c r="BQ40" i="7"/>
  <c r="AV40" i="7"/>
  <c r="AD2" i="9"/>
  <c r="AC15" i="9"/>
  <c r="AC6" i="9"/>
  <c r="AC13" i="9"/>
  <c r="AC4" i="9"/>
  <c r="AC16" i="9"/>
  <c r="AC7" i="9"/>
  <c r="AC19" i="9"/>
  <c r="AC11" i="9"/>
  <c r="AC17" i="9"/>
  <c r="AC9" i="9"/>
  <c r="AC14" i="9"/>
  <c r="AC10" i="9"/>
  <c r="AC12" i="9"/>
  <c r="AC18" i="9"/>
  <c r="AC5" i="9"/>
  <c r="AC20" i="9"/>
  <c r="AC3" i="9"/>
  <c r="E121" i="6"/>
  <c r="E113" i="6"/>
  <c r="E105" i="6"/>
  <c r="E97" i="6"/>
  <c r="E89" i="6"/>
  <c r="E81" i="6"/>
  <c r="E73" i="6"/>
  <c r="E65" i="6"/>
  <c r="E57" i="6"/>
  <c r="E49" i="6"/>
  <c r="E41" i="6"/>
  <c r="E31" i="6"/>
  <c r="E23" i="6"/>
  <c r="E15" i="6"/>
  <c r="E7" i="6"/>
  <c r="E111" i="6"/>
  <c r="E103" i="6"/>
  <c r="E87" i="6"/>
  <c r="E71" i="6"/>
  <c r="E55" i="6"/>
  <c r="E39" i="6"/>
  <c r="E21" i="6"/>
  <c r="E5" i="6"/>
  <c r="E118" i="6"/>
  <c r="E102" i="6"/>
  <c r="E86" i="6"/>
  <c r="E54" i="6"/>
  <c r="E28" i="6"/>
  <c r="E12" i="6"/>
  <c r="E120" i="6"/>
  <c r="E112" i="6"/>
  <c r="E104" i="6"/>
  <c r="E96" i="6"/>
  <c r="E88" i="6"/>
  <c r="E80" i="6"/>
  <c r="E72" i="6"/>
  <c r="E64" i="6"/>
  <c r="E56" i="6"/>
  <c r="E48" i="6"/>
  <c r="E40" i="6"/>
  <c r="E30" i="6"/>
  <c r="E22" i="6"/>
  <c r="E14" i="6"/>
  <c r="E6" i="6"/>
  <c r="E119" i="6"/>
  <c r="E95" i="6"/>
  <c r="E79" i="6"/>
  <c r="E63" i="6"/>
  <c r="E47" i="6"/>
  <c r="E29" i="6"/>
  <c r="E13" i="6"/>
  <c r="E110" i="6"/>
  <c r="E94" i="6"/>
  <c r="E78" i="6"/>
  <c r="E70" i="6"/>
  <c r="E62" i="6"/>
  <c r="E46" i="6"/>
  <c r="E38" i="6"/>
  <c r="E20" i="6"/>
  <c r="E4" i="6"/>
  <c r="E117" i="6"/>
  <c r="E109" i="6"/>
  <c r="E101" i="6"/>
  <c r="E93" i="6"/>
  <c r="E85" i="6"/>
  <c r="E77" i="6"/>
  <c r="E69" i="6"/>
  <c r="E61" i="6"/>
  <c r="E53" i="6"/>
  <c r="E45" i="6"/>
  <c r="E37" i="6"/>
  <c r="E27" i="6"/>
  <c r="E19" i="6"/>
  <c r="E11" i="6"/>
  <c r="E3" i="6"/>
  <c r="E115" i="6"/>
  <c r="E107" i="6"/>
  <c r="E91" i="6"/>
  <c r="E75" i="6"/>
  <c r="E59" i="6"/>
  <c r="E33" i="6"/>
  <c r="E17" i="6"/>
  <c r="E114" i="6"/>
  <c r="E106" i="6"/>
  <c r="E98" i="6"/>
  <c r="E82" i="6"/>
  <c r="E66" i="6"/>
  <c r="E42" i="6"/>
  <c r="E24" i="6"/>
  <c r="E8" i="6"/>
  <c r="E116" i="6"/>
  <c r="E108" i="6"/>
  <c r="E100" i="6"/>
  <c r="E92" i="6"/>
  <c r="E84" i="6"/>
  <c r="E76" i="6"/>
  <c r="E68" i="6"/>
  <c r="E60" i="6"/>
  <c r="E52" i="6"/>
  <c r="E44" i="6"/>
  <c r="E34" i="6"/>
  <c r="E26" i="6"/>
  <c r="E18" i="6"/>
  <c r="E10" i="6"/>
  <c r="E99" i="6"/>
  <c r="E83" i="6"/>
  <c r="E67" i="6"/>
  <c r="E51" i="6"/>
  <c r="E43" i="6"/>
  <c r="E25" i="6"/>
  <c r="E9" i="6"/>
  <c r="E122" i="6"/>
  <c r="E90" i="6"/>
  <c r="E74" i="6"/>
  <c r="E58" i="6"/>
  <c r="E50" i="6"/>
  <c r="E32" i="6"/>
  <c r="E16" i="6"/>
  <c r="F2" i="4"/>
  <c r="G2" i="4" s="1"/>
  <c r="F2" i="1"/>
  <c r="G2" i="1" s="1"/>
  <c r="A5" i="1"/>
  <c r="G11" i="1" s="1"/>
  <c r="E39" i="1" l="1"/>
  <c r="F39" i="1" s="1"/>
  <c r="E31" i="1"/>
  <c r="F31" i="1" s="1"/>
  <c r="E23" i="1"/>
  <c r="G23" i="1" s="1"/>
  <c r="E15" i="1"/>
  <c r="G15" i="1" s="1"/>
  <c r="E7" i="1"/>
  <c r="G7" i="1" s="1"/>
  <c r="E38" i="1"/>
  <c r="F38" i="1" s="1"/>
  <c r="E30" i="1"/>
  <c r="F30" i="1" s="1"/>
  <c r="E22" i="1"/>
  <c r="G22" i="1" s="1"/>
  <c r="E14" i="1"/>
  <c r="G14" i="1" s="1"/>
  <c r="E6" i="1"/>
  <c r="G6" i="1" s="1"/>
  <c r="E37" i="1"/>
  <c r="F37" i="1" s="1"/>
  <c r="E29" i="1"/>
  <c r="F29" i="1" s="1"/>
  <c r="E21" i="1"/>
  <c r="G21" i="1" s="1"/>
  <c r="E13" i="1"/>
  <c r="G13" i="1" s="1"/>
  <c r="E5" i="1"/>
  <c r="G5" i="1" s="1"/>
  <c r="E24" i="1"/>
  <c r="F24" i="1" s="1"/>
  <c r="E36" i="1"/>
  <c r="F36" i="1" s="1"/>
  <c r="E28" i="1"/>
  <c r="F28" i="1" s="1"/>
  <c r="E20" i="1"/>
  <c r="G20" i="1" s="1"/>
  <c r="E12" i="1"/>
  <c r="G12" i="1" s="1"/>
  <c r="E4" i="1"/>
  <c r="G4" i="1" s="1"/>
  <c r="E26" i="1"/>
  <c r="F26" i="1" s="1"/>
  <c r="E25" i="1"/>
  <c r="F25" i="1" s="1"/>
  <c r="E9" i="1"/>
  <c r="G9" i="1" s="1"/>
  <c r="E32" i="1"/>
  <c r="F32" i="1" s="1"/>
  <c r="E8" i="1"/>
  <c r="G8" i="1" s="1"/>
  <c r="E35" i="1"/>
  <c r="F35" i="1" s="1"/>
  <c r="E27" i="1"/>
  <c r="F27" i="1" s="1"/>
  <c r="E19" i="1"/>
  <c r="G19" i="1" s="1"/>
  <c r="E3" i="1"/>
  <c r="G3" i="1" s="1"/>
  <c r="E34" i="1"/>
  <c r="F34" i="1" s="1"/>
  <c r="E18" i="1"/>
  <c r="G18" i="1" s="1"/>
  <c r="E10" i="1"/>
  <c r="G10" i="1" s="1"/>
  <c r="E33" i="1"/>
  <c r="F33" i="1" s="1"/>
  <c r="E17" i="1"/>
  <c r="G17" i="1" s="1"/>
  <c r="E16" i="1"/>
  <c r="G16" i="1" s="1"/>
  <c r="AF19" i="10"/>
  <c r="AF27" i="10"/>
  <c r="AF78" i="10"/>
  <c r="AF64" i="10"/>
  <c r="AF47" i="10"/>
  <c r="AF54" i="10"/>
  <c r="AF60" i="10"/>
  <c r="AF29" i="10"/>
  <c r="AF32" i="10"/>
  <c r="AF35" i="10"/>
  <c r="AF63" i="10"/>
  <c r="AF23" i="10"/>
  <c r="AF85" i="10"/>
  <c r="AF84" i="10"/>
  <c r="AF61" i="10"/>
  <c r="AF68" i="10"/>
  <c r="AF72" i="10"/>
  <c r="AF46" i="10"/>
  <c r="AF53" i="10"/>
  <c r="AF70" i="10"/>
  <c r="AF33" i="10"/>
  <c r="AF17" i="10"/>
  <c r="AF16" i="10"/>
  <c r="AF79" i="10"/>
  <c r="AF83" i="10"/>
  <c r="AF15" i="10"/>
  <c r="AF76" i="10"/>
  <c r="AF86" i="10"/>
  <c r="AF52" i="10"/>
  <c r="AF66" i="10"/>
  <c r="AF24" i="10"/>
  <c r="AF50" i="10"/>
  <c r="AF65" i="10"/>
  <c r="AF69" i="10"/>
  <c r="AF62" i="10"/>
  <c r="AF48" i="10"/>
  <c r="AF67" i="10"/>
  <c r="AF44" i="10"/>
  <c r="AF42" i="10"/>
  <c r="AF36" i="10"/>
  <c r="AF38" i="10"/>
  <c r="AF81" i="10"/>
  <c r="AF88" i="10"/>
  <c r="AF75" i="10"/>
  <c r="AF74" i="10"/>
  <c r="AF57" i="10"/>
  <c r="AF49" i="10"/>
  <c r="AF37" i="10"/>
  <c r="AF43" i="10"/>
  <c r="AF20" i="10"/>
  <c r="AF21" i="10"/>
  <c r="AF31" i="10"/>
  <c r="AF34" i="10"/>
  <c r="AF95" i="10"/>
  <c r="AF77" i="10"/>
  <c r="AF51" i="10"/>
  <c r="AF59" i="10"/>
  <c r="AF45" i="10"/>
  <c r="AF25" i="10"/>
  <c r="AF41" i="10"/>
  <c r="AF26" i="10"/>
  <c r="AF80" i="10"/>
  <c r="AF18" i="10"/>
  <c r="AG2" i="10"/>
  <c r="AF22" i="10"/>
  <c r="AF87" i="10"/>
  <c r="AF82" i="10"/>
  <c r="AF71" i="10"/>
  <c r="AF55" i="10"/>
  <c r="AF39" i="10"/>
  <c r="AF58" i="10"/>
  <c r="AF40" i="10"/>
  <c r="AF30" i="10"/>
  <c r="AF28" i="10"/>
  <c r="AF73" i="10"/>
  <c r="AF56" i="10"/>
  <c r="AE2" i="9"/>
  <c r="AD14" i="9"/>
  <c r="AD5" i="9"/>
  <c r="AD20" i="9"/>
  <c r="AD12" i="9"/>
  <c r="AD3" i="9"/>
  <c r="AD15" i="9"/>
  <c r="AD6" i="9"/>
  <c r="AD18" i="9"/>
  <c r="AD10" i="9"/>
  <c r="AD16" i="9"/>
  <c r="AD7" i="9"/>
  <c r="AD4" i="9"/>
  <c r="AD13" i="9"/>
  <c r="AD9" i="9"/>
  <c r="AD17" i="9"/>
  <c r="AD11" i="9"/>
  <c r="AD19" i="9"/>
  <c r="AO47" i="6"/>
  <c r="AS47" i="6"/>
  <c r="AJ47" i="6"/>
  <c r="AB47" i="6"/>
  <c r="T47" i="6"/>
  <c r="L47" i="6"/>
  <c r="AQ47" i="6"/>
  <c r="AH47" i="6"/>
  <c r="Z47" i="6"/>
  <c r="R47" i="6"/>
  <c r="J47" i="6"/>
  <c r="AN47" i="6"/>
  <c r="AF47" i="6"/>
  <c r="X47" i="6"/>
  <c r="P47" i="6"/>
  <c r="H47" i="6"/>
  <c r="W47" i="6"/>
  <c r="AM47" i="6"/>
  <c r="AE47" i="6"/>
  <c r="O47" i="6"/>
  <c r="G47" i="6"/>
  <c r="AL47" i="6"/>
  <c r="AD47" i="6"/>
  <c r="V47" i="6"/>
  <c r="N47" i="6"/>
  <c r="AG47" i="6"/>
  <c r="K47" i="6"/>
  <c r="AC47" i="6"/>
  <c r="I47" i="6"/>
  <c r="Q47" i="6"/>
  <c r="AA47" i="6"/>
  <c r="AT47" i="6"/>
  <c r="Y47" i="6"/>
  <c r="AP47" i="6"/>
  <c r="AR47" i="6"/>
  <c r="U47" i="6"/>
  <c r="S47" i="6"/>
  <c r="AI47" i="6"/>
  <c r="M47" i="6"/>
  <c r="AK47" i="6"/>
  <c r="AT57" i="6"/>
  <c r="AL57" i="6"/>
  <c r="AD57" i="6"/>
  <c r="V57" i="6"/>
  <c r="N57" i="6"/>
  <c r="AQ57" i="6"/>
  <c r="AI57" i="6"/>
  <c r="AA57" i="6"/>
  <c r="S57" i="6"/>
  <c r="K57" i="6"/>
  <c r="AJ57" i="6"/>
  <c r="Y57" i="6"/>
  <c r="O57" i="6"/>
  <c r="AS57" i="6"/>
  <c r="AH57" i="6"/>
  <c r="X57" i="6"/>
  <c r="M57" i="6"/>
  <c r="AR57" i="6"/>
  <c r="AP57" i="6"/>
  <c r="AF57" i="6"/>
  <c r="U57" i="6"/>
  <c r="J57" i="6"/>
  <c r="AM57" i="6"/>
  <c r="AB57" i="6"/>
  <c r="Q57" i="6"/>
  <c r="G57" i="6"/>
  <c r="AK57" i="6"/>
  <c r="P57" i="6"/>
  <c r="AE57" i="6"/>
  <c r="I57" i="6"/>
  <c r="AC57" i="6"/>
  <c r="H57" i="6"/>
  <c r="Z57" i="6"/>
  <c r="W57" i="6"/>
  <c r="AO57" i="6"/>
  <c r="T57" i="6"/>
  <c r="AN57" i="6"/>
  <c r="R57" i="6"/>
  <c r="AG57" i="6"/>
  <c r="L57" i="6"/>
  <c r="AT59" i="6"/>
  <c r="AL59" i="6"/>
  <c r="AD59" i="6"/>
  <c r="V59" i="6"/>
  <c r="N59" i="6"/>
  <c r="AQ59" i="6"/>
  <c r="AI59" i="6"/>
  <c r="AA59" i="6"/>
  <c r="S59" i="6"/>
  <c r="K59" i="6"/>
  <c r="AO59" i="6"/>
  <c r="AE59" i="6"/>
  <c r="T59" i="6"/>
  <c r="I59" i="6"/>
  <c r="AN59" i="6"/>
  <c r="AC59" i="6"/>
  <c r="R59" i="6"/>
  <c r="H59" i="6"/>
  <c r="AM59" i="6"/>
  <c r="AB59" i="6"/>
  <c r="Q59" i="6"/>
  <c r="G59" i="6"/>
  <c r="AK59" i="6"/>
  <c r="Z59" i="6"/>
  <c r="P59" i="6"/>
  <c r="AR59" i="6"/>
  <c r="AG59" i="6"/>
  <c r="W59" i="6"/>
  <c r="L59" i="6"/>
  <c r="AP59" i="6"/>
  <c r="M59" i="6"/>
  <c r="AH59" i="6"/>
  <c r="AF59" i="6"/>
  <c r="Y59" i="6"/>
  <c r="X59" i="6"/>
  <c r="U59" i="6"/>
  <c r="AS59" i="6"/>
  <c r="O59" i="6"/>
  <c r="AJ59" i="6"/>
  <c r="J59" i="6"/>
  <c r="AO93" i="6"/>
  <c r="AG93" i="6"/>
  <c r="Y93" i="6"/>
  <c r="Q93" i="6"/>
  <c r="I93" i="6"/>
  <c r="AN93" i="6"/>
  <c r="AF93" i="6"/>
  <c r="X93" i="6"/>
  <c r="P93" i="6"/>
  <c r="H93" i="6"/>
  <c r="AL93" i="6"/>
  <c r="AB93" i="6"/>
  <c r="R93" i="6"/>
  <c r="AK93" i="6"/>
  <c r="AA93" i="6"/>
  <c r="O93" i="6"/>
  <c r="AS93" i="6"/>
  <c r="AI93" i="6"/>
  <c r="W93" i="6"/>
  <c r="M93" i="6"/>
  <c r="AM93" i="6"/>
  <c r="U93" i="6"/>
  <c r="AJ93" i="6"/>
  <c r="T93" i="6"/>
  <c r="AE93" i="6"/>
  <c r="N93" i="6"/>
  <c r="Z93" i="6"/>
  <c r="AQ93" i="6"/>
  <c r="L93" i="6"/>
  <c r="AP93" i="6"/>
  <c r="K93" i="6"/>
  <c r="AH93" i="6"/>
  <c r="J93" i="6"/>
  <c r="AD93" i="6"/>
  <c r="G93" i="6"/>
  <c r="AR93" i="6"/>
  <c r="AC93" i="6"/>
  <c r="V93" i="6"/>
  <c r="S93" i="6"/>
  <c r="AT93" i="6"/>
  <c r="AT62" i="6"/>
  <c r="AL62" i="6"/>
  <c r="AD62" i="6"/>
  <c r="V62" i="6"/>
  <c r="N62" i="6"/>
  <c r="AS62" i="6"/>
  <c r="AK62" i="6"/>
  <c r="AC62" i="6"/>
  <c r="U62" i="6"/>
  <c r="M62" i="6"/>
  <c r="AQ62" i="6"/>
  <c r="AI62" i="6"/>
  <c r="AA62" i="6"/>
  <c r="S62" i="6"/>
  <c r="K62" i="6"/>
  <c r="AR62" i="6"/>
  <c r="AF62" i="6"/>
  <c r="R62" i="6"/>
  <c r="G62" i="6"/>
  <c r="AP62" i="6"/>
  <c r="AE62" i="6"/>
  <c r="Q62" i="6"/>
  <c r="AO62" i="6"/>
  <c r="AB62" i="6"/>
  <c r="P62" i="6"/>
  <c r="AN62" i="6"/>
  <c r="Z62" i="6"/>
  <c r="O62" i="6"/>
  <c r="AH62" i="6"/>
  <c r="W62" i="6"/>
  <c r="I62" i="6"/>
  <c r="T62" i="6"/>
  <c r="L62" i="6"/>
  <c r="J62" i="6"/>
  <c r="AM62" i="6"/>
  <c r="H62" i="6"/>
  <c r="AJ62" i="6"/>
  <c r="AG62" i="6"/>
  <c r="Y62" i="6"/>
  <c r="X62" i="6"/>
  <c r="AT63" i="6"/>
  <c r="AL63" i="6"/>
  <c r="AD63" i="6"/>
  <c r="V63" i="6"/>
  <c r="N63" i="6"/>
  <c r="AS63" i="6"/>
  <c r="AK63" i="6"/>
  <c r="AC63" i="6"/>
  <c r="U63" i="6"/>
  <c r="M63" i="6"/>
  <c r="AQ63" i="6"/>
  <c r="AI63" i="6"/>
  <c r="AA63" i="6"/>
  <c r="S63" i="6"/>
  <c r="K63" i="6"/>
  <c r="AP63" i="6"/>
  <c r="AE63" i="6"/>
  <c r="Q63" i="6"/>
  <c r="AO63" i="6"/>
  <c r="AB63" i="6"/>
  <c r="P63" i="6"/>
  <c r="AN63" i="6"/>
  <c r="Z63" i="6"/>
  <c r="O63" i="6"/>
  <c r="AM63" i="6"/>
  <c r="Y63" i="6"/>
  <c r="L63" i="6"/>
  <c r="AG63" i="6"/>
  <c r="T63" i="6"/>
  <c r="H63" i="6"/>
  <c r="J63" i="6"/>
  <c r="AR63" i="6"/>
  <c r="I63" i="6"/>
  <c r="AJ63" i="6"/>
  <c r="G63" i="6"/>
  <c r="AH63" i="6"/>
  <c r="AF63" i="6"/>
  <c r="X63" i="6"/>
  <c r="W63" i="6"/>
  <c r="R63" i="6"/>
  <c r="AR40" i="6"/>
  <c r="AP40" i="6"/>
  <c r="AH40" i="6"/>
  <c r="Z40" i="6"/>
  <c r="R40" i="6"/>
  <c r="J40" i="6"/>
  <c r="AN40" i="6"/>
  <c r="AF40" i="6"/>
  <c r="X40" i="6"/>
  <c r="P40" i="6"/>
  <c r="H40" i="6"/>
  <c r="AT40" i="6"/>
  <c r="AL40" i="6"/>
  <c r="AD40" i="6"/>
  <c r="V40" i="6"/>
  <c r="N40" i="6"/>
  <c r="AO40" i="6"/>
  <c r="AB40" i="6"/>
  <c r="O40" i="6"/>
  <c r="AM40" i="6"/>
  <c r="AA40" i="6"/>
  <c r="M40" i="6"/>
  <c r="W40" i="6"/>
  <c r="AI40" i="6"/>
  <c r="AE40" i="6"/>
  <c r="AK40" i="6"/>
  <c r="Y40" i="6"/>
  <c r="L40" i="6"/>
  <c r="K40" i="6"/>
  <c r="U40" i="6"/>
  <c r="T40" i="6"/>
  <c r="AJ40" i="6"/>
  <c r="AG40" i="6"/>
  <c r="I40" i="6"/>
  <c r="S40" i="6"/>
  <c r="G40" i="6"/>
  <c r="AQ40" i="6"/>
  <c r="AC40" i="6"/>
  <c r="Q40" i="6"/>
  <c r="AS40" i="6"/>
  <c r="AQ104" i="6"/>
  <c r="AI104" i="6"/>
  <c r="AA104" i="6"/>
  <c r="S104" i="6"/>
  <c r="K104" i="6"/>
  <c r="AO104" i="6"/>
  <c r="AG104" i="6"/>
  <c r="Y104" i="6"/>
  <c r="Q104" i="6"/>
  <c r="I104" i="6"/>
  <c r="AN104" i="6"/>
  <c r="AF104" i="6"/>
  <c r="X104" i="6"/>
  <c r="P104" i="6"/>
  <c r="H104" i="6"/>
  <c r="AM104" i="6"/>
  <c r="AE104" i="6"/>
  <c r="W104" i="6"/>
  <c r="O104" i="6"/>
  <c r="G104" i="6"/>
  <c r="AT104" i="6"/>
  <c r="AL104" i="6"/>
  <c r="AD104" i="6"/>
  <c r="V104" i="6"/>
  <c r="N104" i="6"/>
  <c r="AS104" i="6"/>
  <c r="AK104" i="6"/>
  <c r="AC104" i="6"/>
  <c r="U104" i="6"/>
  <c r="M104" i="6"/>
  <c r="AR104" i="6"/>
  <c r="L104" i="6"/>
  <c r="AP104" i="6"/>
  <c r="J104" i="6"/>
  <c r="AH104" i="6"/>
  <c r="R104" i="6"/>
  <c r="Z104" i="6"/>
  <c r="T104" i="6"/>
  <c r="AJ104" i="6"/>
  <c r="AB104" i="6"/>
  <c r="AT118" i="6"/>
  <c r="AL118" i="6"/>
  <c r="AD118" i="6"/>
  <c r="V118" i="6"/>
  <c r="N118" i="6"/>
  <c r="AS118" i="6"/>
  <c r="AK118" i="6"/>
  <c r="AC118" i="6"/>
  <c r="U118" i="6"/>
  <c r="M118" i="6"/>
  <c r="AR118" i="6"/>
  <c r="AJ118" i="6"/>
  <c r="AB118" i="6"/>
  <c r="T118" i="6"/>
  <c r="L118" i="6"/>
  <c r="AQ118" i="6"/>
  <c r="AI118" i="6"/>
  <c r="AA118" i="6"/>
  <c r="S118" i="6"/>
  <c r="K118" i="6"/>
  <c r="AP118" i="6"/>
  <c r="AH118" i="6"/>
  <c r="Z118" i="6"/>
  <c r="R118" i="6"/>
  <c r="J118" i="6"/>
  <c r="AO118" i="6"/>
  <c r="AG118" i="6"/>
  <c r="Y118" i="6"/>
  <c r="Q118" i="6"/>
  <c r="I118" i="6"/>
  <c r="AM118" i="6"/>
  <c r="AE118" i="6"/>
  <c r="W118" i="6"/>
  <c r="O118" i="6"/>
  <c r="G118" i="6"/>
  <c r="H118" i="6"/>
  <c r="AN118" i="6"/>
  <c r="AF118" i="6"/>
  <c r="X118" i="6"/>
  <c r="P118" i="6"/>
  <c r="AT111" i="6"/>
  <c r="AL111" i="6"/>
  <c r="AD111" i="6"/>
  <c r="V111" i="6"/>
  <c r="N111" i="6"/>
  <c r="AS111" i="6"/>
  <c r="AK111" i="6"/>
  <c r="AC111" i="6"/>
  <c r="U111" i="6"/>
  <c r="M111" i="6"/>
  <c r="AR111" i="6"/>
  <c r="AJ111" i="6"/>
  <c r="AB111" i="6"/>
  <c r="T111" i="6"/>
  <c r="L111" i="6"/>
  <c r="AQ111" i="6"/>
  <c r="AI111" i="6"/>
  <c r="AA111" i="6"/>
  <c r="S111" i="6"/>
  <c r="K111" i="6"/>
  <c r="AP111" i="6"/>
  <c r="AH111" i="6"/>
  <c r="Z111" i="6"/>
  <c r="R111" i="6"/>
  <c r="J111" i="6"/>
  <c r="AO111" i="6"/>
  <c r="AG111" i="6"/>
  <c r="Y111" i="6"/>
  <c r="Q111" i="6"/>
  <c r="I111" i="6"/>
  <c r="AM111" i="6"/>
  <c r="AE111" i="6"/>
  <c r="W111" i="6"/>
  <c r="O111" i="6"/>
  <c r="G111" i="6"/>
  <c r="AF111" i="6"/>
  <c r="P111" i="6"/>
  <c r="H111" i="6"/>
  <c r="X111" i="6"/>
  <c r="AN111" i="6"/>
  <c r="AT65" i="6"/>
  <c r="AL65" i="6"/>
  <c r="AD65" i="6"/>
  <c r="V65" i="6"/>
  <c r="N65" i="6"/>
  <c r="AS65" i="6"/>
  <c r="AK65" i="6"/>
  <c r="AC65" i="6"/>
  <c r="U65" i="6"/>
  <c r="M65" i="6"/>
  <c r="AQ65" i="6"/>
  <c r="AI65" i="6"/>
  <c r="AA65" i="6"/>
  <c r="S65" i="6"/>
  <c r="K65" i="6"/>
  <c r="AN65" i="6"/>
  <c r="Z65" i="6"/>
  <c r="O65" i="6"/>
  <c r="AM65" i="6"/>
  <c r="Y65" i="6"/>
  <c r="L65" i="6"/>
  <c r="AJ65" i="6"/>
  <c r="X65" i="6"/>
  <c r="J65" i="6"/>
  <c r="AH65" i="6"/>
  <c r="W65" i="6"/>
  <c r="I65" i="6"/>
  <c r="AP65" i="6"/>
  <c r="AE65" i="6"/>
  <c r="Q65" i="6"/>
  <c r="AG65" i="6"/>
  <c r="AF65" i="6"/>
  <c r="AB65" i="6"/>
  <c r="T65" i="6"/>
  <c r="R65" i="6"/>
  <c r="P65" i="6"/>
  <c r="AR65" i="6"/>
  <c r="H65" i="6"/>
  <c r="AO65" i="6"/>
  <c r="G65" i="6"/>
  <c r="AS84" i="6"/>
  <c r="AK84" i="6"/>
  <c r="AC84" i="6"/>
  <c r="U84" i="6"/>
  <c r="M84" i="6"/>
  <c r="AP84" i="6"/>
  <c r="AH84" i="6"/>
  <c r="Z84" i="6"/>
  <c r="R84" i="6"/>
  <c r="J84" i="6"/>
  <c r="AM84" i="6"/>
  <c r="AB84" i="6"/>
  <c r="Q84" i="6"/>
  <c r="G84" i="6"/>
  <c r="AL84" i="6"/>
  <c r="AA84" i="6"/>
  <c r="P84" i="6"/>
  <c r="AT84" i="6"/>
  <c r="AI84" i="6"/>
  <c r="X84" i="6"/>
  <c r="N84" i="6"/>
  <c r="AN84" i="6"/>
  <c r="V84" i="6"/>
  <c r="AF84" i="6"/>
  <c r="O84" i="6"/>
  <c r="AE84" i="6"/>
  <c r="L84" i="6"/>
  <c r="AR84" i="6"/>
  <c r="AD84" i="6"/>
  <c r="K84" i="6"/>
  <c r="AQ84" i="6"/>
  <c r="Y84" i="6"/>
  <c r="I84" i="6"/>
  <c r="T84" i="6"/>
  <c r="S84" i="6"/>
  <c r="H84" i="6"/>
  <c r="AO84" i="6"/>
  <c r="AJ84" i="6"/>
  <c r="W84" i="6"/>
  <c r="AG84" i="6"/>
  <c r="AT66" i="6"/>
  <c r="AL66" i="6"/>
  <c r="AD66" i="6"/>
  <c r="V66" i="6"/>
  <c r="N66" i="6"/>
  <c r="AS66" i="6"/>
  <c r="AK66" i="6"/>
  <c r="AC66" i="6"/>
  <c r="U66" i="6"/>
  <c r="M66" i="6"/>
  <c r="AQ66" i="6"/>
  <c r="AI66" i="6"/>
  <c r="AA66" i="6"/>
  <c r="S66" i="6"/>
  <c r="K66" i="6"/>
  <c r="AM66" i="6"/>
  <c r="Y66" i="6"/>
  <c r="L66" i="6"/>
  <c r="AJ66" i="6"/>
  <c r="X66" i="6"/>
  <c r="J66" i="6"/>
  <c r="AH66" i="6"/>
  <c r="W66" i="6"/>
  <c r="I66" i="6"/>
  <c r="AG66" i="6"/>
  <c r="T66" i="6"/>
  <c r="H66" i="6"/>
  <c r="AO66" i="6"/>
  <c r="AB66" i="6"/>
  <c r="P66" i="6"/>
  <c r="AE66" i="6"/>
  <c r="Z66" i="6"/>
  <c r="R66" i="6"/>
  <c r="Q66" i="6"/>
  <c r="AR66" i="6"/>
  <c r="O66" i="6"/>
  <c r="AP66" i="6"/>
  <c r="G66" i="6"/>
  <c r="AN66" i="6"/>
  <c r="AF66" i="6"/>
  <c r="AS75" i="6"/>
  <c r="AK75" i="6"/>
  <c r="AC75" i="6"/>
  <c r="U75" i="6"/>
  <c r="M75" i="6"/>
  <c r="AP75" i="6"/>
  <c r="AH75" i="6"/>
  <c r="Z75" i="6"/>
  <c r="R75" i="6"/>
  <c r="J75" i="6"/>
  <c r="AR75" i="6"/>
  <c r="AG75" i="6"/>
  <c r="W75" i="6"/>
  <c r="L75" i="6"/>
  <c r="AN75" i="6"/>
  <c r="AD75" i="6"/>
  <c r="S75" i="6"/>
  <c r="H75" i="6"/>
  <c r="AM75" i="6"/>
  <c r="AB75" i="6"/>
  <c r="Q75" i="6"/>
  <c r="G75" i="6"/>
  <c r="AL75" i="6"/>
  <c r="AJ75" i="6"/>
  <c r="Y75" i="6"/>
  <c r="O75" i="6"/>
  <c r="AA75" i="6"/>
  <c r="X75" i="6"/>
  <c r="AT75" i="6"/>
  <c r="V75" i="6"/>
  <c r="AQ75" i="6"/>
  <c r="T75" i="6"/>
  <c r="AO75" i="6"/>
  <c r="P75" i="6"/>
  <c r="AI75" i="6"/>
  <c r="N75" i="6"/>
  <c r="AE75" i="6"/>
  <c r="I75" i="6"/>
  <c r="AF75" i="6"/>
  <c r="K75" i="6"/>
  <c r="AP37" i="6"/>
  <c r="AH37" i="6"/>
  <c r="Z37" i="6"/>
  <c r="R37" i="6"/>
  <c r="J37" i="6"/>
  <c r="AN37" i="6"/>
  <c r="AF37" i="6"/>
  <c r="X37" i="6"/>
  <c r="P37" i="6"/>
  <c r="H37" i="6"/>
  <c r="AT37" i="6"/>
  <c r="AL37" i="6"/>
  <c r="AD37" i="6"/>
  <c r="V37" i="6"/>
  <c r="N37" i="6"/>
  <c r="AG37" i="6"/>
  <c r="AJ37" i="6"/>
  <c r="AR37" i="6"/>
  <c r="AE37" i="6"/>
  <c r="S37" i="6"/>
  <c r="AB37" i="6"/>
  <c r="AM37" i="6"/>
  <c r="W37" i="6"/>
  <c r="AQ37" i="6"/>
  <c r="AC37" i="6"/>
  <c r="Q37" i="6"/>
  <c r="AO37" i="6"/>
  <c r="O37" i="6"/>
  <c r="M37" i="6"/>
  <c r="AK37" i="6"/>
  <c r="AA37" i="6"/>
  <c r="L37" i="6"/>
  <c r="Y37" i="6"/>
  <c r="K37" i="6"/>
  <c r="AI37" i="6"/>
  <c r="U37" i="6"/>
  <c r="I37" i="6"/>
  <c r="AS37" i="6"/>
  <c r="T37" i="6"/>
  <c r="G37" i="6"/>
  <c r="AQ101" i="6"/>
  <c r="AI101" i="6"/>
  <c r="AA101" i="6"/>
  <c r="S101" i="6"/>
  <c r="K101" i="6"/>
  <c r="AO101" i="6"/>
  <c r="AG101" i="6"/>
  <c r="Y101" i="6"/>
  <c r="Q101" i="6"/>
  <c r="I101" i="6"/>
  <c r="AN101" i="6"/>
  <c r="AF101" i="6"/>
  <c r="X101" i="6"/>
  <c r="P101" i="6"/>
  <c r="H101" i="6"/>
  <c r="AM101" i="6"/>
  <c r="AE101" i="6"/>
  <c r="W101" i="6"/>
  <c r="O101" i="6"/>
  <c r="G101" i="6"/>
  <c r="AT101" i="6"/>
  <c r="AL101" i="6"/>
  <c r="AD101" i="6"/>
  <c r="V101" i="6"/>
  <c r="N101" i="6"/>
  <c r="AS101" i="6"/>
  <c r="AK101" i="6"/>
  <c r="AC101" i="6"/>
  <c r="U101" i="6"/>
  <c r="M101" i="6"/>
  <c r="AJ101" i="6"/>
  <c r="AH101" i="6"/>
  <c r="Z101" i="6"/>
  <c r="AB101" i="6"/>
  <c r="T101" i="6"/>
  <c r="L101" i="6"/>
  <c r="AR101" i="6"/>
  <c r="AP101" i="6"/>
  <c r="R101" i="6"/>
  <c r="J101" i="6"/>
  <c r="AS70" i="6"/>
  <c r="AK70" i="6"/>
  <c r="AC70" i="6"/>
  <c r="U70" i="6"/>
  <c r="M70" i="6"/>
  <c r="AP70" i="6"/>
  <c r="AH70" i="6"/>
  <c r="Z70" i="6"/>
  <c r="R70" i="6"/>
  <c r="J70" i="6"/>
  <c r="AO70" i="6"/>
  <c r="AE70" i="6"/>
  <c r="T70" i="6"/>
  <c r="I70" i="6"/>
  <c r="AL70" i="6"/>
  <c r="AA70" i="6"/>
  <c r="P70" i="6"/>
  <c r="AJ70" i="6"/>
  <c r="Y70" i="6"/>
  <c r="O70" i="6"/>
  <c r="AR70" i="6"/>
  <c r="AG70" i="6"/>
  <c r="W70" i="6"/>
  <c r="L70" i="6"/>
  <c r="AF70" i="6"/>
  <c r="K70" i="6"/>
  <c r="AD70" i="6"/>
  <c r="H70" i="6"/>
  <c r="AB70" i="6"/>
  <c r="G70" i="6"/>
  <c r="AT70" i="6"/>
  <c r="X70" i="6"/>
  <c r="AM70" i="6"/>
  <c r="Q70" i="6"/>
  <c r="N70" i="6"/>
  <c r="AQ70" i="6"/>
  <c r="AN70" i="6"/>
  <c r="AI70" i="6"/>
  <c r="V70" i="6"/>
  <c r="S70" i="6"/>
  <c r="AS79" i="6"/>
  <c r="AK79" i="6"/>
  <c r="AC79" i="6"/>
  <c r="U79" i="6"/>
  <c r="M79" i="6"/>
  <c r="AR79" i="6"/>
  <c r="AJ79" i="6"/>
  <c r="AB79" i="6"/>
  <c r="T79" i="6"/>
  <c r="L79" i="6"/>
  <c r="AP79" i="6"/>
  <c r="AH79" i="6"/>
  <c r="Z79" i="6"/>
  <c r="R79" i="6"/>
  <c r="J79" i="6"/>
  <c r="AG79" i="6"/>
  <c r="V79" i="6"/>
  <c r="H79" i="6"/>
  <c r="AO79" i="6"/>
  <c r="AD79" i="6"/>
  <c r="P79" i="6"/>
  <c r="AN79" i="6"/>
  <c r="AA79" i="6"/>
  <c r="O79" i="6"/>
  <c r="AM79" i="6"/>
  <c r="Y79" i="6"/>
  <c r="N79" i="6"/>
  <c r="AL79" i="6"/>
  <c r="X79" i="6"/>
  <c r="K79" i="6"/>
  <c r="AE79" i="6"/>
  <c r="W79" i="6"/>
  <c r="S79" i="6"/>
  <c r="Q79" i="6"/>
  <c r="AT79" i="6"/>
  <c r="I79" i="6"/>
  <c r="AQ79" i="6"/>
  <c r="G79" i="6"/>
  <c r="AF79" i="6"/>
  <c r="AI79" i="6"/>
  <c r="AO48" i="6"/>
  <c r="AG48" i="6"/>
  <c r="Y48" i="6"/>
  <c r="Q48" i="6"/>
  <c r="I48" i="6"/>
  <c r="AP48" i="6"/>
  <c r="AF48" i="6"/>
  <c r="W48" i="6"/>
  <c r="N48" i="6"/>
  <c r="AM48" i="6"/>
  <c r="AD48" i="6"/>
  <c r="U48" i="6"/>
  <c r="L48" i="6"/>
  <c r="AT48" i="6"/>
  <c r="AK48" i="6"/>
  <c r="AB48" i="6"/>
  <c r="S48" i="6"/>
  <c r="J48" i="6"/>
  <c r="AS48" i="6"/>
  <c r="AJ48" i="6"/>
  <c r="AA48" i="6"/>
  <c r="R48" i="6"/>
  <c r="H48" i="6"/>
  <c r="AR48" i="6"/>
  <c r="AI48" i="6"/>
  <c r="Z48" i="6"/>
  <c r="P48" i="6"/>
  <c r="G48" i="6"/>
  <c r="AN48" i="6"/>
  <c r="O48" i="6"/>
  <c r="AL48" i="6"/>
  <c r="M48" i="6"/>
  <c r="AH48" i="6"/>
  <c r="K48" i="6"/>
  <c r="AE48" i="6"/>
  <c r="V48" i="6"/>
  <c r="AC48" i="6"/>
  <c r="X48" i="6"/>
  <c r="AQ48" i="6"/>
  <c r="T48" i="6"/>
  <c r="AT112" i="6"/>
  <c r="AL112" i="6"/>
  <c r="AD112" i="6"/>
  <c r="V112" i="6"/>
  <c r="N112" i="6"/>
  <c r="AS112" i="6"/>
  <c r="AK112" i="6"/>
  <c r="AC112" i="6"/>
  <c r="U112" i="6"/>
  <c r="M112" i="6"/>
  <c r="AR112" i="6"/>
  <c r="AJ112" i="6"/>
  <c r="AB112" i="6"/>
  <c r="T112" i="6"/>
  <c r="L112" i="6"/>
  <c r="AQ112" i="6"/>
  <c r="AI112" i="6"/>
  <c r="AA112" i="6"/>
  <c r="S112" i="6"/>
  <c r="K112" i="6"/>
  <c r="AP112" i="6"/>
  <c r="AH112" i="6"/>
  <c r="Z112" i="6"/>
  <c r="R112" i="6"/>
  <c r="J112" i="6"/>
  <c r="AO112" i="6"/>
  <c r="AG112" i="6"/>
  <c r="Y112" i="6"/>
  <c r="Q112" i="6"/>
  <c r="I112" i="6"/>
  <c r="AM112" i="6"/>
  <c r="AE112" i="6"/>
  <c r="W112" i="6"/>
  <c r="O112" i="6"/>
  <c r="G112" i="6"/>
  <c r="AN112" i="6"/>
  <c r="AF112" i="6"/>
  <c r="X112" i="6"/>
  <c r="P112" i="6"/>
  <c r="H112" i="6"/>
  <c r="AS73" i="6"/>
  <c r="AK73" i="6"/>
  <c r="AC73" i="6"/>
  <c r="U73" i="6"/>
  <c r="M73" i="6"/>
  <c r="AP73" i="6"/>
  <c r="AH73" i="6"/>
  <c r="Z73" i="6"/>
  <c r="R73" i="6"/>
  <c r="J73" i="6"/>
  <c r="AM73" i="6"/>
  <c r="AB73" i="6"/>
  <c r="Q73" i="6"/>
  <c r="G73" i="6"/>
  <c r="AT73" i="6"/>
  <c r="AI73" i="6"/>
  <c r="X73" i="6"/>
  <c r="N73" i="6"/>
  <c r="AR73" i="6"/>
  <c r="AG73" i="6"/>
  <c r="W73" i="6"/>
  <c r="L73" i="6"/>
  <c r="AO73" i="6"/>
  <c r="AE73" i="6"/>
  <c r="T73" i="6"/>
  <c r="I73" i="6"/>
  <c r="AQ73" i="6"/>
  <c r="V73" i="6"/>
  <c r="AN73" i="6"/>
  <c r="S73" i="6"/>
  <c r="AL73" i="6"/>
  <c r="P73" i="6"/>
  <c r="AJ73" i="6"/>
  <c r="O73" i="6"/>
  <c r="AF73" i="6"/>
  <c r="K73" i="6"/>
  <c r="AD73" i="6"/>
  <c r="Y73" i="6"/>
  <c r="AA73" i="6"/>
  <c r="H73" i="6"/>
  <c r="AT68" i="6"/>
  <c r="AL68" i="6"/>
  <c r="AD68" i="6"/>
  <c r="V68" i="6"/>
  <c r="N68" i="6"/>
  <c r="AS68" i="6"/>
  <c r="AK68" i="6"/>
  <c r="AC68" i="6"/>
  <c r="U68" i="6"/>
  <c r="M68" i="6"/>
  <c r="AQ68" i="6"/>
  <c r="AI68" i="6"/>
  <c r="AA68" i="6"/>
  <c r="S68" i="6"/>
  <c r="K68" i="6"/>
  <c r="AH68" i="6"/>
  <c r="W68" i="6"/>
  <c r="I68" i="6"/>
  <c r="AG68" i="6"/>
  <c r="T68" i="6"/>
  <c r="H68" i="6"/>
  <c r="AR68" i="6"/>
  <c r="AF68" i="6"/>
  <c r="R68" i="6"/>
  <c r="G68" i="6"/>
  <c r="AP68" i="6"/>
  <c r="AE68" i="6"/>
  <c r="Q68" i="6"/>
  <c r="AM68" i="6"/>
  <c r="Y68" i="6"/>
  <c r="L68" i="6"/>
  <c r="P68" i="6"/>
  <c r="O68" i="6"/>
  <c r="AO68" i="6"/>
  <c r="J68" i="6"/>
  <c r="AN68" i="6"/>
  <c r="AJ68" i="6"/>
  <c r="AB68" i="6"/>
  <c r="Z68" i="6"/>
  <c r="X68" i="6"/>
  <c r="AQ102" i="6"/>
  <c r="AI102" i="6"/>
  <c r="AA102" i="6"/>
  <c r="S102" i="6"/>
  <c r="K102" i="6"/>
  <c r="AO102" i="6"/>
  <c r="AG102" i="6"/>
  <c r="Y102" i="6"/>
  <c r="Q102" i="6"/>
  <c r="I102" i="6"/>
  <c r="AN102" i="6"/>
  <c r="AF102" i="6"/>
  <c r="X102" i="6"/>
  <c r="P102" i="6"/>
  <c r="H102" i="6"/>
  <c r="AM102" i="6"/>
  <c r="AE102" i="6"/>
  <c r="W102" i="6"/>
  <c r="O102" i="6"/>
  <c r="G102" i="6"/>
  <c r="AT102" i="6"/>
  <c r="AL102" i="6"/>
  <c r="AD102" i="6"/>
  <c r="V102" i="6"/>
  <c r="N102" i="6"/>
  <c r="AS102" i="6"/>
  <c r="AK102" i="6"/>
  <c r="AC102" i="6"/>
  <c r="U102" i="6"/>
  <c r="M102" i="6"/>
  <c r="AB102" i="6"/>
  <c r="Z102" i="6"/>
  <c r="R102" i="6"/>
  <c r="AP102" i="6"/>
  <c r="AJ102" i="6"/>
  <c r="T102" i="6"/>
  <c r="L102" i="6"/>
  <c r="J102" i="6"/>
  <c r="AR102" i="6"/>
  <c r="AH102" i="6"/>
  <c r="AQ95" i="6"/>
  <c r="AI95" i="6"/>
  <c r="AA95" i="6"/>
  <c r="S95" i="6"/>
  <c r="K95" i="6"/>
  <c r="AO95" i="6"/>
  <c r="AG95" i="6"/>
  <c r="Y95" i="6"/>
  <c r="Q95" i="6"/>
  <c r="I95" i="6"/>
  <c r="AN95" i="6"/>
  <c r="AF95" i="6"/>
  <c r="X95" i="6"/>
  <c r="P95" i="6"/>
  <c r="H95" i="6"/>
  <c r="AM95" i="6"/>
  <c r="AB95" i="6"/>
  <c r="N95" i="6"/>
  <c r="AL95" i="6"/>
  <c r="Z95" i="6"/>
  <c r="M95" i="6"/>
  <c r="AJ95" i="6"/>
  <c r="V95" i="6"/>
  <c r="J95" i="6"/>
  <c r="AE95" i="6"/>
  <c r="L95" i="6"/>
  <c r="AD95" i="6"/>
  <c r="G95" i="6"/>
  <c r="AS95" i="6"/>
  <c r="W95" i="6"/>
  <c r="AH95" i="6"/>
  <c r="T95" i="6"/>
  <c r="AT95" i="6"/>
  <c r="R95" i="6"/>
  <c r="AR95" i="6"/>
  <c r="O95" i="6"/>
  <c r="AP95" i="6"/>
  <c r="AK95" i="6"/>
  <c r="AC95" i="6"/>
  <c r="U95" i="6"/>
  <c r="AQ98" i="6"/>
  <c r="AI98" i="6"/>
  <c r="AA98" i="6"/>
  <c r="S98" i="6"/>
  <c r="K98" i="6"/>
  <c r="AO98" i="6"/>
  <c r="AG98" i="6"/>
  <c r="Y98" i="6"/>
  <c r="Q98" i="6"/>
  <c r="I98" i="6"/>
  <c r="AN98" i="6"/>
  <c r="AF98" i="6"/>
  <c r="X98" i="6"/>
  <c r="P98" i="6"/>
  <c r="H98" i="6"/>
  <c r="AS98" i="6"/>
  <c r="AK98" i="6"/>
  <c r="AC98" i="6"/>
  <c r="U98" i="6"/>
  <c r="AM98" i="6"/>
  <c r="W98" i="6"/>
  <c r="J98" i="6"/>
  <c r="AL98" i="6"/>
  <c r="V98" i="6"/>
  <c r="G98" i="6"/>
  <c r="AH98" i="6"/>
  <c r="R98" i="6"/>
  <c r="AP98" i="6"/>
  <c r="N98" i="6"/>
  <c r="AJ98" i="6"/>
  <c r="M98" i="6"/>
  <c r="AD98" i="6"/>
  <c r="L98" i="6"/>
  <c r="AT98" i="6"/>
  <c r="AR98" i="6"/>
  <c r="AE98" i="6"/>
  <c r="AB98" i="6"/>
  <c r="Z98" i="6"/>
  <c r="T98" i="6"/>
  <c r="O98" i="6"/>
  <c r="AT107" i="6"/>
  <c r="AL107" i="6"/>
  <c r="AD107" i="6"/>
  <c r="V107" i="6"/>
  <c r="N107" i="6"/>
  <c r="AS107" i="6"/>
  <c r="AK107" i="6"/>
  <c r="AC107" i="6"/>
  <c r="U107" i="6"/>
  <c r="M107" i="6"/>
  <c r="AR107" i="6"/>
  <c r="AJ107" i="6"/>
  <c r="AB107" i="6"/>
  <c r="T107" i="6"/>
  <c r="L107" i="6"/>
  <c r="AQ107" i="6"/>
  <c r="AI107" i="6"/>
  <c r="AA107" i="6"/>
  <c r="S107" i="6"/>
  <c r="K107" i="6"/>
  <c r="AP107" i="6"/>
  <c r="AH107" i="6"/>
  <c r="Z107" i="6"/>
  <c r="R107" i="6"/>
  <c r="AO107" i="6"/>
  <c r="AG107" i="6"/>
  <c r="Y107" i="6"/>
  <c r="Q107" i="6"/>
  <c r="AM107" i="6"/>
  <c r="AE107" i="6"/>
  <c r="W107" i="6"/>
  <c r="O107" i="6"/>
  <c r="G107" i="6"/>
  <c r="I107" i="6"/>
  <c r="AN107" i="6"/>
  <c r="AF107" i="6"/>
  <c r="X107" i="6"/>
  <c r="P107" i="6"/>
  <c r="J107" i="6"/>
  <c r="H107" i="6"/>
  <c r="AT53" i="6"/>
  <c r="AL53" i="6"/>
  <c r="AD53" i="6"/>
  <c r="V53" i="6"/>
  <c r="N53" i="6"/>
  <c r="AQ53" i="6"/>
  <c r="AI53" i="6"/>
  <c r="AA53" i="6"/>
  <c r="S53" i="6"/>
  <c r="K53" i="6"/>
  <c r="AJ53" i="6"/>
  <c r="Y53" i="6"/>
  <c r="O53" i="6"/>
  <c r="AS53" i="6"/>
  <c r="AH53" i="6"/>
  <c r="X53" i="6"/>
  <c r="M53" i="6"/>
  <c r="AM53" i="6"/>
  <c r="AB53" i="6"/>
  <c r="AO53" i="6"/>
  <c r="W53" i="6"/>
  <c r="I53" i="6"/>
  <c r="AK53" i="6"/>
  <c r="T53" i="6"/>
  <c r="G53" i="6"/>
  <c r="AG53" i="6"/>
  <c r="AF53" i="6"/>
  <c r="Q53" i="6"/>
  <c r="AE53" i="6"/>
  <c r="P53" i="6"/>
  <c r="AR53" i="6"/>
  <c r="AC53" i="6"/>
  <c r="L53" i="6"/>
  <c r="U53" i="6"/>
  <c r="R53" i="6"/>
  <c r="AN53" i="6"/>
  <c r="J53" i="6"/>
  <c r="H53" i="6"/>
  <c r="AP53" i="6"/>
  <c r="Z53" i="6"/>
  <c r="AT117" i="6"/>
  <c r="AL117" i="6"/>
  <c r="AD117" i="6"/>
  <c r="V117" i="6"/>
  <c r="N117" i="6"/>
  <c r="AS117" i="6"/>
  <c r="AK117" i="6"/>
  <c r="AC117" i="6"/>
  <c r="U117" i="6"/>
  <c r="M117" i="6"/>
  <c r="AR117" i="6"/>
  <c r="AJ117" i="6"/>
  <c r="AB117" i="6"/>
  <c r="T117" i="6"/>
  <c r="L117" i="6"/>
  <c r="AQ117" i="6"/>
  <c r="AI117" i="6"/>
  <c r="AA117" i="6"/>
  <c r="S117" i="6"/>
  <c r="K117" i="6"/>
  <c r="AP117" i="6"/>
  <c r="AH117" i="6"/>
  <c r="Z117" i="6"/>
  <c r="R117" i="6"/>
  <c r="J117" i="6"/>
  <c r="AO117" i="6"/>
  <c r="AG117" i="6"/>
  <c r="Y117" i="6"/>
  <c r="Q117" i="6"/>
  <c r="I117" i="6"/>
  <c r="AM117" i="6"/>
  <c r="AE117" i="6"/>
  <c r="W117" i="6"/>
  <c r="O117" i="6"/>
  <c r="G117" i="6"/>
  <c r="AF117" i="6"/>
  <c r="X117" i="6"/>
  <c r="P117" i="6"/>
  <c r="H117" i="6"/>
  <c r="AN117" i="6"/>
  <c r="AQ94" i="6"/>
  <c r="AO94" i="6"/>
  <c r="AG94" i="6"/>
  <c r="Y94" i="6"/>
  <c r="Q94" i="6"/>
  <c r="I94" i="6"/>
  <c r="AN94" i="6"/>
  <c r="AF94" i="6"/>
  <c r="X94" i="6"/>
  <c r="P94" i="6"/>
  <c r="H94" i="6"/>
  <c r="AP94" i="6"/>
  <c r="AD94" i="6"/>
  <c r="T94" i="6"/>
  <c r="J94" i="6"/>
  <c r="AM94" i="6"/>
  <c r="AC94" i="6"/>
  <c r="S94" i="6"/>
  <c r="G94" i="6"/>
  <c r="AK94" i="6"/>
  <c r="AA94" i="6"/>
  <c r="O94" i="6"/>
  <c r="AH94" i="6"/>
  <c r="N94" i="6"/>
  <c r="AE94" i="6"/>
  <c r="M94" i="6"/>
  <c r="AS94" i="6"/>
  <c r="Z94" i="6"/>
  <c r="K94" i="6"/>
  <c r="AL94" i="6"/>
  <c r="L94" i="6"/>
  <c r="AB94" i="6"/>
  <c r="W94" i="6"/>
  <c r="V94" i="6"/>
  <c r="AT94" i="6"/>
  <c r="U94" i="6"/>
  <c r="AR94" i="6"/>
  <c r="AJ94" i="6"/>
  <c r="AI94" i="6"/>
  <c r="R94" i="6"/>
  <c r="AT119" i="6"/>
  <c r="AL119" i="6"/>
  <c r="AD119" i="6"/>
  <c r="V119" i="6"/>
  <c r="N119" i="6"/>
  <c r="AS119" i="6"/>
  <c r="AK119" i="6"/>
  <c r="AC119" i="6"/>
  <c r="U119" i="6"/>
  <c r="M119" i="6"/>
  <c r="AR119" i="6"/>
  <c r="AJ119" i="6"/>
  <c r="AB119" i="6"/>
  <c r="T119" i="6"/>
  <c r="L119" i="6"/>
  <c r="AQ119" i="6"/>
  <c r="AI119" i="6"/>
  <c r="AA119" i="6"/>
  <c r="S119" i="6"/>
  <c r="K119" i="6"/>
  <c r="AP119" i="6"/>
  <c r="AH119" i="6"/>
  <c r="Z119" i="6"/>
  <c r="R119" i="6"/>
  <c r="J119" i="6"/>
  <c r="AO119" i="6"/>
  <c r="AG119" i="6"/>
  <c r="Y119" i="6"/>
  <c r="Q119" i="6"/>
  <c r="I119" i="6"/>
  <c r="AM119" i="6"/>
  <c r="AE119" i="6"/>
  <c r="W119" i="6"/>
  <c r="O119" i="6"/>
  <c r="G119" i="6"/>
  <c r="AF119" i="6"/>
  <c r="P119" i="6"/>
  <c r="H119" i="6"/>
  <c r="AN119" i="6"/>
  <c r="X119" i="6"/>
  <c r="AT64" i="6"/>
  <c r="AL64" i="6"/>
  <c r="AD64" i="6"/>
  <c r="V64" i="6"/>
  <c r="N64" i="6"/>
  <c r="AS64" i="6"/>
  <c r="AK64" i="6"/>
  <c r="AC64" i="6"/>
  <c r="U64" i="6"/>
  <c r="M64" i="6"/>
  <c r="AQ64" i="6"/>
  <c r="AI64" i="6"/>
  <c r="AA64" i="6"/>
  <c r="S64" i="6"/>
  <c r="K64" i="6"/>
  <c r="AO64" i="6"/>
  <c r="AB64" i="6"/>
  <c r="P64" i="6"/>
  <c r="AN64" i="6"/>
  <c r="Z64" i="6"/>
  <c r="O64" i="6"/>
  <c r="AM64" i="6"/>
  <c r="Y64" i="6"/>
  <c r="L64" i="6"/>
  <c r="AJ64" i="6"/>
  <c r="X64" i="6"/>
  <c r="J64" i="6"/>
  <c r="AR64" i="6"/>
  <c r="AF64" i="6"/>
  <c r="R64" i="6"/>
  <c r="G64" i="6"/>
  <c r="AP64" i="6"/>
  <c r="H64" i="6"/>
  <c r="AH64" i="6"/>
  <c r="AG64" i="6"/>
  <c r="AE64" i="6"/>
  <c r="W64" i="6"/>
  <c r="T64" i="6"/>
  <c r="Q64" i="6"/>
  <c r="I64" i="6"/>
  <c r="AP39" i="6"/>
  <c r="AH39" i="6"/>
  <c r="Z39" i="6"/>
  <c r="R39" i="6"/>
  <c r="J39" i="6"/>
  <c r="AN39" i="6"/>
  <c r="AF39" i="6"/>
  <c r="X39" i="6"/>
  <c r="P39" i="6"/>
  <c r="H39" i="6"/>
  <c r="AT39" i="6"/>
  <c r="AL39" i="6"/>
  <c r="AD39" i="6"/>
  <c r="V39" i="6"/>
  <c r="N39" i="6"/>
  <c r="AQ39" i="6"/>
  <c r="Q39" i="6"/>
  <c r="AG39" i="6"/>
  <c r="AO39" i="6"/>
  <c r="AB39" i="6"/>
  <c r="O39" i="6"/>
  <c r="Y39" i="6"/>
  <c r="K39" i="6"/>
  <c r="AM39" i="6"/>
  <c r="AA39" i="6"/>
  <c r="M39" i="6"/>
  <c r="AK39" i="6"/>
  <c r="L39" i="6"/>
  <c r="AJ39" i="6"/>
  <c r="G39" i="6"/>
  <c r="U39" i="6"/>
  <c r="W39" i="6"/>
  <c r="AI39" i="6"/>
  <c r="I39" i="6"/>
  <c r="T39" i="6"/>
  <c r="AR39" i="6"/>
  <c r="AE39" i="6"/>
  <c r="S39" i="6"/>
  <c r="AC39" i="6"/>
  <c r="AS39" i="6"/>
  <c r="AS89" i="6"/>
  <c r="AK89" i="6"/>
  <c r="AC89" i="6"/>
  <c r="U89" i="6"/>
  <c r="M89" i="6"/>
  <c r="AR89" i="6"/>
  <c r="AJ89" i="6"/>
  <c r="AB89" i="6"/>
  <c r="T89" i="6"/>
  <c r="L89" i="6"/>
  <c r="AP89" i="6"/>
  <c r="AH89" i="6"/>
  <c r="Z89" i="6"/>
  <c r="R89" i="6"/>
  <c r="J89" i="6"/>
  <c r="AN89" i="6"/>
  <c r="AA89" i="6"/>
  <c r="O89" i="6"/>
  <c r="AM89" i="6"/>
  <c r="Y89" i="6"/>
  <c r="N89" i="6"/>
  <c r="AI89" i="6"/>
  <c r="W89" i="6"/>
  <c r="I89" i="6"/>
  <c r="AD89" i="6"/>
  <c r="G89" i="6"/>
  <c r="AO89" i="6"/>
  <c r="S89" i="6"/>
  <c r="AL89" i="6"/>
  <c r="Q89" i="6"/>
  <c r="AG89" i="6"/>
  <c r="P89" i="6"/>
  <c r="AF89" i="6"/>
  <c r="K89" i="6"/>
  <c r="V89" i="6"/>
  <c r="H89" i="6"/>
  <c r="AT89" i="6"/>
  <c r="AQ89" i="6"/>
  <c r="X89" i="6"/>
  <c r="AE89" i="6"/>
  <c r="AR46" i="6"/>
  <c r="AJ46" i="6"/>
  <c r="AB46" i="6"/>
  <c r="T46" i="6"/>
  <c r="L46" i="6"/>
  <c r="AP46" i="6"/>
  <c r="AH46" i="6"/>
  <c r="Z46" i="6"/>
  <c r="R46" i="6"/>
  <c r="J46" i="6"/>
  <c r="AN46" i="6"/>
  <c r="AF46" i="6"/>
  <c r="X46" i="6"/>
  <c r="P46" i="6"/>
  <c r="H46" i="6"/>
  <c r="G46" i="6"/>
  <c r="AM46" i="6"/>
  <c r="AE46" i="6"/>
  <c r="W46" i="6"/>
  <c r="O46" i="6"/>
  <c r="AT46" i="6"/>
  <c r="AL46" i="6"/>
  <c r="AD46" i="6"/>
  <c r="V46" i="6"/>
  <c r="N46" i="6"/>
  <c r="AC46" i="6"/>
  <c r="I46" i="6"/>
  <c r="M46" i="6"/>
  <c r="AA46" i="6"/>
  <c r="AS46" i="6"/>
  <c r="Y46" i="6"/>
  <c r="AQ46" i="6"/>
  <c r="U46" i="6"/>
  <c r="AO46" i="6"/>
  <c r="S46" i="6"/>
  <c r="AI46" i="6"/>
  <c r="AK46" i="6"/>
  <c r="Q46" i="6"/>
  <c r="AG46" i="6"/>
  <c r="K46" i="6"/>
  <c r="AQ103" i="6"/>
  <c r="AI103" i="6"/>
  <c r="AA103" i="6"/>
  <c r="S103" i="6"/>
  <c r="K103" i="6"/>
  <c r="AO103" i="6"/>
  <c r="AG103" i="6"/>
  <c r="Y103" i="6"/>
  <c r="Q103" i="6"/>
  <c r="I103" i="6"/>
  <c r="AN103" i="6"/>
  <c r="AF103" i="6"/>
  <c r="X103" i="6"/>
  <c r="P103" i="6"/>
  <c r="H103" i="6"/>
  <c r="AM103" i="6"/>
  <c r="AE103" i="6"/>
  <c r="W103" i="6"/>
  <c r="O103" i="6"/>
  <c r="G103" i="6"/>
  <c r="AT103" i="6"/>
  <c r="AL103" i="6"/>
  <c r="AD103" i="6"/>
  <c r="V103" i="6"/>
  <c r="N103" i="6"/>
  <c r="AS103" i="6"/>
  <c r="AK103" i="6"/>
  <c r="AC103" i="6"/>
  <c r="U103" i="6"/>
  <c r="M103" i="6"/>
  <c r="T103" i="6"/>
  <c r="R103" i="6"/>
  <c r="AP103" i="6"/>
  <c r="J103" i="6"/>
  <c r="AR103" i="6"/>
  <c r="AH103" i="6"/>
  <c r="AJ103" i="6"/>
  <c r="AB103" i="6"/>
  <c r="Z103" i="6"/>
  <c r="L103" i="6"/>
  <c r="AS76" i="6"/>
  <c r="AK76" i="6"/>
  <c r="AC76" i="6"/>
  <c r="U76" i="6"/>
  <c r="M76" i="6"/>
  <c r="AR76" i="6"/>
  <c r="AJ76" i="6"/>
  <c r="AB76" i="6"/>
  <c r="AP76" i="6"/>
  <c r="AH76" i="6"/>
  <c r="Z76" i="6"/>
  <c r="R76" i="6"/>
  <c r="J76" i="6"/>
  <c r="AM76" i="6"/>
  <c r="Y76" i="6"/>
  <c r="O76" i="6"/>
  <c r="AG76" i="6"/>
  <c r="V76" i="6"/>
  <c r="K76" i="6"/>
  <c r="AT76" i="6"/>
  <c r="AF76" i="6"/>
  <c r="T76" i="6"/>
  <c r="I76" i="6"/>
  <c r="AQ76" i="6"/>
  <c r="AE76" i="6"/>
  <c r="S76" i="6"/>
  <c r="H76" i="6"/>
  <c r="AO76" i="6"/>
  <c r="AD76" i="6"/>
  <c r="Q76" i="6"/>
  <c r="G76" i="6"/>
  <c r="N76" i="6"/>
  <c r="AN76" i="6"/>
  <c r="L76" i="6"/>
  <c r="AL76" i="6"/>
  <c r="AI76" i="6"/>
  <c r="AA76" i="6"/>
  <c r="X76" i="6"/>
  <c r="P76" i="6"/>
  <c r="W76" i="6"/>
  <c r="AO92" i="6"/>
  <c r="AG92" i="6"/>
  <c r="Y92" i="6"/>
  <c r="Q92" i="6"/>
  <c r="I92" i="6"/>
  <c r="AN92" i="6"/>
  <c r="AF92" i="6"/>
  <c r="AT92" i="6"/>
  <c r="AJ92" i="6"/>
  <c r="Z92" i="6"/>
  <c r="P92" i="6"/>
  <c r="G92" i="6"/>
  <c r="AS92" i="6"/>
  <c r="AI92" i="6"/>
  <c r="X92" i="6"/>
  <c r="O92" i="6"/>
  <c r="AQ92" i="6"/>
  <c r="AE92" i="6"/>
  <c r="V92" i="6"/>
  <c r="M92" i="6"/>
  <c r="AR92" i="6"/>
  <c r="AB92" i="6"/>
  <c r="L92" i="6"/>
  <c r="AP92" i="6"/>
  <c r="AA92" i="6"/>
  <c r="K92" i="6"/>
  <c r="AL92" i="6"/>
  <c r="U92" i="6"/>
  <c r="H92" i="6"/>
  <c r="AK92" i="6"/>
  <c r="N92" i="6"/>
  <c r="AC92" i="6"/>
  <c r="W92" i="6"/>
  <c r="T92" i="6"/>
  <c r="S92" i="6"/>
  <c r="J92" i="6"/>
  <c r="AM92" i="6"/>
  <c r="AH92" i="6"/>
  <c r="R92" i="6"/>
  <c r="AD92" i="6"/>
  <c r="AO91" i="6"/>
  <c r="AG91" i="6"/>
  <c r="AL91" i="6"/>
  <c r="AC91" i="6"/>
  <c r="U91" i="6"/>
  <c r="M91" i="6"/>
  <c r="AT91" i="6"/>
  <c r="AK91" i="6"/>
  <c r="AB91" i="6"/>
  <c r="T91" i="6"/>
  <c r="L91" i="6"/>
  <c r="AR91" i="6"/>
  <c r="AI91" i="6"/>
  <c r="Z91" i="6"/>
  <c r="R91" i="6"/>
  <c r="J91" i="6"/>
  <c r="AM91" i="6"/>
  <c r="X91" i="6"/>
  <c r="K91" i="6"/>
  <c r="AJ91" i="6"/>
  <c r="W91" i="6"/>
  <c r="I91" i="6"/>
  <c r="AF91" i="6"/>
  <c r="S91" i="6"/>
  <c r="G91" i="6"/>
  <c r="AD91" i="6"/>
  <c r="H91" i="6"/>
  <c r="AQ91" i="6"/>
  <c r="V91" i="6"/>
  <c r="AP91" i="6"/>
  <c r="Q91" i="6"/>
  <c r="AN91" i="6"/>
  <c r="P91" i="6"/>
  <c r="AH91" i="6"/>
  <c r="O91" i="6"/>
  <c r="AS91" i="6"/>
  <c r="AE91" i="6"/>
  <c r="AA91" i="6"/>
  <c r="Y91" i="6"/>
  <c r="N91" i="6"/>
  <c r="AS78" i="6"/>
  <c r="AK78" i="6"/>
  <c r="AC78" i="6"/>
  <c r="U78" i="6"/>
  <c r="M78" i="6"/>
  <c r="AR78" i="6"/>
  <c r="AJ78" i="6"/>
  <c r="AB78" i="6"/>
  <c r="T78" i="6"/>
  <c r="L78" i="6"/>
  <c r="AP78" i="6"/>
  <c r="AH78" i="6"/>
  <c r="Z78" i="6"/>
  <c r="R78" i="6"/>
  <c r="J78" i="6"/>
  <c r="AI78" i="6"/>
  <c r="W78" i="6"/>
  <c r="I78" i="6"/>
  <c r="AQ78" i="6"/>
  <c r="AE78" i="6"/>
  <c r="Q78" i="6"/>
  <c r="AO78" i="6"/>
  <c r="AD78" i="6"/>
  <c r="P78" i="6"/>
  <c r="AN78" i="6"/>
  <c r="AA78" i="6"/>
  <c r="O78" i="6"/>
  <c r="AM78" i="6"/>
  <c r="Y78" i="6"/>
  <c r="N78" i="6"/>
  <c r="AG78" i="6"/>
  <c r="AF78" i="6"/>
  <c r="X78" i="6"/>
  <c r="V78" i="6"/>
  <c r="S78" i="6"/>
  <c r="K78" i="6"/>
  <c r="AL78" i="6"/>
  <c r="G78" i="6"/>
  <c r="AT78" i="6"/>
  <c r="H78" i="6"/>
  <c r="AQ100" i="6"/>
  <c r="AI100" i="6"/>
  <c r="AA100" i="6"/>
  <c r="S100" i="6"/>
  <c r="K100" i="6"/>
  <c r="AO100" i="6"/>
  <c r="AG100" i="6"/>
  <c r="Y100" i="6"/>
  <c r="Q100" i="6"/>
  <c r="I100" i="6"/>
  <c r="AN100" i="6"/>
  <c r="AF100" i="6"/>
  <c r="X100" i="6"/>
  <c r="P100" i="6"/>
  <c r="H100" i="6"/>
  <c r="AM100" i="6"/>
  <c r="AE100" i="6"/>
  <c r="W100" i="6"/>
  <c r="O100" i="6"/>
  <c r="G100" i="6"/>
  <c r="AT100" i="6"/>
  <c r="AL100" i="6"/>
  <c r="AD100" i="6"/>
  <c r="V100" i="6"/>
  <c r="AS100" i="6"/>
  <c r="AK100" i="6"/>
  <c r="AC100" i="6"/>
  <c r="U100" i="6"/>
  <c r="M100" i="6"/>
  <c r="AR100" i="6"/>
  <c r="N100" i="6"/>
  <c r="AP100" i="6"/>
  <c r="L100" i="6"/>
  <c r="AH100" i="6"/>
  <c r="T100" i="6"/>
  <c r="R100" i="6"/>
  <c r="Z100" i="6"/>
  <c r="J100" i="6"/>
  <c r="AJ100" i="6"/>
  <c r="AB100" i="6"/>
  <c r="AP50" i="6"/>
  <c r="AH50" i="6"/>
  <c r="Z50" i="6"/>
  <c r="R50" i="6"/>
  <c r="J50" i="6"/>
  <c r="AO50" i="6"/>
  <c r="AG50" i="6"/>
  <c r="Y50" i="6"/>
  <c r="Q50" i="6"/>
  <c r="I50" i="6"/>
  <c r="AR50" i="6"/>
  <c r="AF50" i="6"/>
  <c r="V50" i="6"/>
  <c r="L50" i="6"/>
  <c r="AN50" i="6"/>
  <c r="AD50" i="6"/>
  <c r="T50" i="6"/>
  <c r="H50" i="6"/>
  <c r="AL50" i="6"/>
  <c r="AB50" i="6"/>
  <c r="P50" i="6"/>
  <c r="AK50" i="6"/>
  <c r="AA50" i="6"/>
  <c r="O50" i="6"/>
  <c r="AT50" i="6"/>
  <c r="AJ50" i="6"/>
  <c r="X50" i="6"/>
  <c r="N50" i="6"/>
  <c r="AQ50" i="6"/>
  <c r="M50" i="6"/>
  <c r="AM50" i="6"/>
  <c r="K50" i="6"/>
  <c r="AI50" i="6"/>
  <c r="G50" i="6"/>
  <c r="W50" i="6"/>
  <c r="AE50" i="6"/>
  <c r="AC50" i="6"/>
  <c r="AS50" i="6"/>
  <c r="S50" i="6"/>
  <c r="U50" i="6"/>
  <c r="AT51" i="6"/>
  <c r="AL51" i="6"/>
  <c r="AD51" i="6"/>
  <c r="AR51" i="6"/>
  <c r="AI51" i="6"/>
  <c r="Z51" i="6"/>
  <c r="R51" i="6"/>
  <c r="J51" i="6"/>
  <c r="AQ51" i="6"/>
  <c r="AH51" i="6"/>
  <c r="Y51" i="6"/>
  <c r="Q51" i="6"/>
  <c r="I51" i="6"/>
  <c r="AK51" i="6"/>
  <c r="X51" i="6"/>
  <c r="N51" i="6"/>
  <c r="AG51" i="6"/>
  <c r="V51" i="6"/>
  <c r="L51" i="6"/>
  <c r="AP51" i="6"/>
  <c r="AE51" i="6"/>
  <c r="T51" i="6"/>
  <c r="H51" i="6"/>
  <c r="AO51" i="6"/>
  <c r="AC51" i="6"/>
  <c r="S51" i="6"/>
  <c r="G51" i="6"/>
  <c r="AN51" i="6"/>
  <c r="AB51" i="6"/>
  <c r="P51" i="6"/>
  <c r="AF51" i="6"/>
  <c r="K51" i="6"/>
  <c r="AA51" i="6"/>
  <c r="W51" i="6"/>
  <c r="U51" i="6"/>
  <c r="O51" i="6"/>
  <c r="AM51" i="6"/>
  <c r="AS51" i="6"/>
  <c r="M51" i="6"/>
  <c r="AJ51" i="6"/>
  <c r="AR44" i="6"/>
  <c r="AJ44" i="6"/>
  <c r="AB44" i="6"/>
  <c r="T44" i="6"/>
  <c r="L44" i="6"/>
  <c r="AP44" i="6"/>
  <c r="AH44" i="6"/>
  <c r="Z44" i="6"/>
  <c r="R44" i="6"/>
  <c r="J44" i="6"/>
  <c r="AN44" i="6"/>
  <c r="AF44" i="6"/>
  <c r="X44" i="6"/>
  <c r="P44" i="6"/>
  <c r="H44" i="6"/>
  <c r="AE44" i="6"/>
  <c r="AM44" i="6"/>
  <c r="AT44" i="6"/>
  <c r="AL44" i="6"/>
  <c r="AD44" i="6"/>
  <c r="V44" i="6"/>
  <c r="N44" i="6"/>
  <c r="AS44" i="6"/>
  <c r="Y44" i="6"/>
  <c r="I44" i="6"/>
  <c r="AQ44" i="6"/>
  <c r="W44" i="6"/>
  <c r="G44" i="6"/>
  <c r="AO44" i="6"/>
  <c r="U44" i="6"/>
  <c r="AK44" i="6"/>
  <c r="S44" i="6"/>
  <c r="AI44" i="6"/>
  <c r="Q44" i="6"/>
  <c r="M44" i="6"/>
  <c r="AG44" i="6"/>
  <c r="O44" i="6"/>
  <c r="AA44" i="6"/>
  <c r="K44" i="6"/>
  <c r="AC44" i="6"/>
  <c r="AT108" i="6"/>
  <c r="AL108" i="6"/>
  <c r="AD108" i="6"/>
  <c r="V108" i="6"/>
  <c r="N108" i="6"/>
  <c r="AS108" i="6"/>
  <c r="AK108" i="6"/>
  <c r="AC108" i="6"/>
  <c r="U108" i="6"/>
  <c r="M108" i="6"/>
  <c r="AR108" i="6"/>
  <c r="AJ108" i="6"/>
  <c r="AB108" i="6"/>
  <c r="T108" i="6"/>
  <c r="L108" i="6"/>
  <c r="AQ108" i="6"/>
  <c r="AI108" i="6"/>
  <c r="AA108" i="6"/>
  <c r="S108" i="6"/>
  <c r="K108" i="6"/>
  <c r="AP108" i="6"/>
  <c r="AH108" i="6"/>
  <c r="Z108" i="6"/>
  <c r="R108" i="6"/>
  <c r="J108" i="6"/>
  <c r="AO108" i="6"/>
  <c r="AG108" i="6"/>
  <c r="Y108" i="6"/>
  <c r="Q108" i="6"/>
  <c r="I108" i="6"/>
  <c r="AM108" i="6"/>
  <c r="AE108" i="6"/>
  <c r="W108" i="6"/>
  <c r="O108" i="6"/>
  <c r="G108" i="6"/>
  <c r="X108" i="6"/>
  <c r="H108" i="6"/>
  <c r="AN108" i="6"/>
  <c r="AF108" i="6"/>
  <c r="P108" i="6"/>
  <c r="AT106" i="6"/>
  <c r="AL106" i="6"/>
  <c r="AD106" i="6"/>
  <c r="V106" i="6"/>
  <c r="N106" i="6"/>
  <c r="AS106" i="6"/>
  <c r="AK106" i="6"/>
  <c r="AC106" i="6"/>
  <c r="U106" i="6"/>
  <c r="M106" i="6"/>
  <c r="AR106" i="6"/>
  <c r="AJ106" i="6"/>
  <c r="AB106" i="6"/>
  <c r="AQ106" i="6"/>
  <c r="AI106" i="6"/>
  <c r="AA106" i="6"/>
  <c r="AM106" i="6"/>
  <c r="AE106" i="6"/>
  <c r="W106" i="6"/>
  <c r="O106" i="6"/>
  <c r="G106" i="6"/>
  <c r="Z106" i="6"/>
  <c r="L106" i="6"/>
  <c r="AP106" i="6"/>
  <c r="X106" i="6"/>
  <c r="J106" i="6"/>
  <c r="AO106" i="6"/>
  <c r="T106" i="6"/>
  <c r="I106" i="6"/>
  <c r="AN106" i="6"/>
  <c r="S106" i="6"/>
  <c r="H106" i="6"/>
  <c r="AH106" i="6"/>
  <c r="R106" i="6"/>
  <c r="AG106" i="6"/>
  <c r="Q106" i="6"/>
  <c r="Y106" i="6"/>
  <c r="P106" i="6"/>
  <c r="AF106" i="6"/>
  <c r="K106" i="6"/>
  <c r="AT115" i="6"/>
  <c r="AL115" i="6"/>
  <c r="AD115" i="6"/>
  <c r="V115" i="6"/>
  <c r="N115" i="6"/>
  <c r="AS115" i="6"/>
  <c r="AK115" i="6"/>
  <c r="AC115" i="6"/>
  <c r="U115" i="6"/>
  <c r="M115" i="6"/>
  <c r="AR115" i="6"/>
  <c r="AJ115" i="6"/>
  <c r="AB115" i="6"/>
  <c r="T115" i="6"/>
  <c r="L115" i="6"/>
  <c r="AQ115" i="6"/>
  <c r="AI115" i="6"/>
  <c r="AA115" i="6"/>
  <c r="S115" i="6"/>
  <c r="K115" i="6"/>
  <c r="AP115" i="6"/>
  <c r="AH115" i="6"/>
  <c r="Z115" i="6"/>
  <c r="R115" i="6"/>
  <c r="J115" i="6"/>
  <c r="AO115" i="6"/>
  <c r="AG115" i="6"/>
  <c r="Y115" i="6"/>
  <c r="Q115" i="6"/>
  <c r="I115" i="6"/>
  <c r="AM115" i="6"/>
  <c r="AE115" i="6"/>
  <c r="W115" i="6"/>
  <c r="O115" i="6"/>
  <c r="G115" i="6"/>
  <c r="AN115" i="6"/>
  <c r="AF115" i="6"/>
  <c r="X115" i="6"/>
  <c r="P115" i="6"/>
  <c r="H115" i="6"/>
  <c r="AT61" i="6"/>
  <c r="AL61" i="6"/>
  <c r="AD61" i="6"/>
  <c r="V61" i="6"/>
  <c r="N61" i="6"/>
  <c r="AS61" i="6"/>
  <c r="AK61" i="6"/>
  <c r="AC61" i="6"/>
  <c r="U61" i="6"/>
  <c r="M61" i="6"/>
  <c r="AQ61" i="6"/>
  <c r="AI61" i="6"/>
  <c r="AA61" i="6"/>
  <c r="S61" i="6"/>
  <c r="K61" i="6"/>
  <c r="AG61" i="6"/>
  <c r="T61" i="6"/>
  <c r="H61" i="6"/>
  <c r="AR61" i="6"/>
  <c r="AF61" i="6"/>
  <c r="R61" i="6"/>
  <c r="G61" i="6"/>
  <c r="AP61" i="6"/>
  <c r="AE61" i="6"/>
  <c r="Q61" i="6"/>
  <c r="AO61" i="6"/>
  <c r="AB61" i="6"/>
  <c r="P61" i="6"/>
  <c r="AJ61" i="6"/>
  <c r="X61" i="6"/>
  <c r="J61" i="6"/>
  <c r="Y61" i="6"/>
  <c r="O61" i="6"/>
  <c r="L61" i="6"/>
  <c r="AN61" i="6"/>
  <c r="I61" i="6"/>
  <c r="AM61" i="6"/>
  <c r="AH61" i="6"/>
  <c r="Z61" i="6"/>
  <c r="W61" i="6"/>
  <c r="AT110" i="6"/>
  <c r="AL110" i="6"/>
  <c r="AD110" i="6"/>
  <c r="V110" i="6"/>
  <c r="N110" i="6"/>
  <c r="AS110" i="6"/>
  <c r="AK110" i="6"/>
  <c r="AC110" i="6"/>
  <c r="U110" i="6"/>
  <c r="M110" i="6"/>
  <c r="AR110" i="6"/>
  <c r="AJ110" i="6"/>
  <c r="AB110" i="6"/>
  <c r="T110" i="6"/>
  <c r="L110" i="6"/>
  <c r="AQ110" i="6"/>
  <c r="AI110" i="6"/>
  <c r="AA110" i="6"/>
  <c r="S110" i="6"/>
  <c r="K110" i="6"/>
  <c r="AP110" i="6"/>
  <c r="AH110" i="6"/>
  <c r="Z110" i="6"/>
  <c r="R110" i="6"/>
  <c r="J110" i="6"/>
  <c r="AO110" i="6"/>
  <c r="AG110" i="6"/>
  <c r="Y110" i="6"/>
  <c r="Q110" i="6"/>
  <c r="I110" i="6"/>
  <c r="AM110" i="6"/>
  <c r="AE110" i="6"/>
  <c r="W110" i="6"/>
  <c r="O110" i="6"/>
  <c r="G110" i="6"/>
  <c r="H110" i="6"/>
  <c r="AN110" i="6"/>
  <c r="AF110" i="6"/>
  <c r="X110" i="6"/>
  <c r="P110" i="6"/>
  <c r="AS72" i="6"/>
  <c r="AK72" i="6"/>
  <c r="AC72" i="6"/>
  <c r="U72" i="6"/>
  <c r="M72" i="6"/>
  <c r="AP72" i="6"/>
  <c r="AH72" i="6"/>
  <c r="Z72" i="6"/>
  <c r="R72" i="6"/>
  <c r="J72" i="6"/>
  <c r="AJ72" i="6"/>
  <c r="Y72" i="6"/>
  <c r="O72" i="6"/>
  <c r="AQ72" i="6"/>
  <c r="AF72" i="6"/>
  <c r="V72" i="6"/>
  <c r="K72" i="6"/>
  <c r="AO72" i="6"/>
  <c r="AE72" i="6"/>
  <c r="T72" i="6"/>
  <c r="I72" i="6"/>
  <c r="AM72" i="6"/>
  <c r="AB72" i="6"/>
  <c r="Q72" i="6"/>
  <c r="G72" i="6"/>
  <c r="AL72" i="6"/>
  <c r="P72" i="6"/>
  <c r="AI72" i="6"/>
  <c r="N72" i="6"/>
  <c r="AG72" i="6"/>
  <c r="L72" i="6"/>
  <c r="AD72" i="6"/>
  <c r="H72" i="6"/>
  <c r="AR72" i="6"/>
  <c r="W72" i="6"/>
  <c r="AT72" i="6"/>
  <c r="AN72" i="6"/>
  <c r="AA72" i="6"/>
  <c r="X72" i="6"/>
  <c r="S72" i="6"/>
  <c r="AT55" i="6"/>
  <c r="AL55" i="6"/>
  <c r="AD55" i="6"/>
  <c r="V55" i="6"/>
  <c r="N55" i="6"/>
  <c r="AQ55" i="6"/>
  <c r="AI55" i="6"/>
  <c r="AA55" i="6"/>
  <c r="S55" i="6"/>
  <c r="K55" i="6"/>
  <c r="AO55" i="6"/>
  <c r="AE55" i="6"/>
  <c r="T55" i="6"/>
  <c r="I55" i="6"/>
  <c r="AN55" i="6"/>
  <c r="AC55" i="6"/>
  <c r="R55" i="6"/>
  <c r="H55" i="6"/>
  <c r="AK55" i="6"/>
  <c r="Z55" i="6"/>
  <c r="AR55" i="6"/>
  <c r="AG55" i="6"/>
  <c r="W55" i="6"/>
  <c r="L55" i="6"/>
  <c r="AF55" i="6"/>
  <c r="M55" i="6"/>
  <c r="Y55" i="6"/>
  <c r="G55" i="6"/>
  <c r="AS55" i="6"/>
  <c r="X55" i="6"/>
  <c r="AP55" i="6"/>
  <c r="U55" i="6"/>
  <c r="AM55" i="6"/>
  <c r="Q55" i="6"/>
  <c r="AJ55" i="6"/>
  <c r="P55" i="6"/>
  <c r="J55" i="6"/>
  <c r="AH55" i="6"/>
  <c r="AB55" i="6"/>
  <c r="O55" i="6"/>
  <c r="AQ97" i="6"/>
  <c r="AI97" i="6"/>
  <c r="AA97" i="6"/>
  <c r="S97" i="6"/>
  <c r="K97" i="6"/>
  <c r="AO97" i="6"/>
  <c r="AG97" i="6"/>
  <c r="Y97" i="6"/>
  <c r="Q97" i="6"/>
  <c r="I97" i="6"/>
  <c r="AN97" i="6"/>
  <c r="AF97" i="6"/>
  <c r="X97" i="6"/>
  <c r="P97" i="6"/>
  <c r="H97" i="6"/>
  <c r="AK97" i="6"/>
  <c r="W97" i="6"/>
  <c r="L97" i="6"/>
  <c r="AJ97" i="6"/>
  <c r="V97" i="6"/>
  <c r="J97" i="6"/>
  <c r="AS97" i="6"/>
  <c r="AE97" i="6"/>
  <c r="T97" i="6"/>
  <c r="AH97" i="6"/>
  <c r="N97" i="6"/>
  <c r="AD97" i="6"/>
  <c r="M97" i="6"/>
  <c r="AT97" i="6"/>
  <c r="AB97" i="6"/>
  <c r="R97" i="6"/>
  <c r="AR97" i="6"/>
  <c r="O97" i="6"/>
  <c r="AP97" i="6"/>
  <c r="G97" i="6"/>
  <c r="AM97" i="6"/>
  <c r="AL97" i="6"/>
  <c r="AC97" i="6"/>
  <c r="Z97" i="6"/>
  <c r="U97" i="6"/>
  <c r="AS90" i="6"/>
  <c r="AK90" i="6"/>
  <c r="AC90" i="6"/>
  <c r="U90" i="6"/>
  <c r="M90" i="6"/>
  <c r="AR90" i="6"/>
  <c r="AJ90" i="6"/>
  <c r="AB90" i="6"/>
  <c r="T90" i="6"/>
  <c r="L90" i="6"/>
  <c r="AP90" i="6"/>
  <c r="AH90" i="6"/>
  <c r="Z90" i="6"/>
  <c r="R90" i="6"/>
  <c r="J90" i="6"/>
  <c r="AM90" i="6"/>
  <c r="Y90" i="6"/>
  <c r="N90" i="6"/>
  <c r="AL90" i="6"/>
  <c r="X90" i="6"/>
  <c r="K90" i="6"/>
  <c r="AG90" i="6"/>
  <c r="V90" i="6"/>
  <c r="H90" i="6"/>
  <c r="AD90" i="6"/>
  <c r="G90" i="6"/>
  <c r="AO90" i="6"/>
  <c r="S90" i="6"/>
  <c r="AN90" i="6"/>
  <c r="Q90" i="6"/>
  <c r="AI90" i="6"/>
  <c r="P90" i="6"/>
  <c r="AF90" i="6"/>
  <c r="O90" i="6"/>
  <c r="AE90" i="6"/>
  <c r="AA90" i="6"/>
  <c r="W90" i="6"/>
  <c r="I90" i="6"/>
  <c r="AQ90" i="6"/>
  <c r="AT90" i="6"/>
  <c r="AS85" i="6"/>
  <c r="AK85" i="6"/>
  <c r="AC85" i="6"/>
  <c r="U85" i="6"/>
  <c r="M85" i="6"/>
  <c r="AP85" i="6"/>
  <c r="AH85" i="6"/>
  <c r="Z85" i="6"/>
  <c r="R85" i="6"/>
  <c r="J85" i="6"/>
  <c r="AO85" i="6"/>
  <c r="AE85" i="6"/>
  <c r="T85" i="6"/>
  <c r="I85" i="6"/>
  <c r="AN85" i="6"/>
  <c r="AD85" i="6"/>
  <c r="S85" i="6"/>
  <c r="H85" i="6"/>
  <c r="AL85" i="6"/>
  <c r="AA85" i="6"/>
  <c r="P85" i="6"/>
  <c r="AG85" i="6"/>
  <c r="O85" i="6"/>
  <c r="AR85" i="6"/>
  <c r="Y85" i="6"/>
  <c r="K85" i="6"/>
  <c r="AQ85" i="6"/>
  <c r="X85" i="6"/>
  <c r="G85" i="6"/>
  <c r="AM85" i="6"/>
  <c r="W85" i="6"/>
  <c r="AJ85" i="6"/>
  <c r="V85" i="6"/>
  <c r="AB85" i="6"/>
  <c r="Q85" i="6"/>
  <c r="N85" i="6"/>
  <c r="L85" i="6"/>
  <c r="AT85" i="6"/>
  <c r="AF85" i="6"/>
  <c r="AI85" i="6"/>
  <c r="AT121" i="6"/>
  <c r="AL121" i="6"/>
  <c r="AD121" i="6"/>
  <c r="V121" i="6"/>
  <c r="N121" i="6"/>
  <c r="AS121" i="6"/>
  <c r="AK121" i="6"/>
  <c r="AC121" i="6"/>
  <c r="U121" i="6"/>
  <c r="M121" i="6"/>
  <c r="AR121" i="6"/>
  <c r="AJ121" i="6"/>
  <c r="AB121" i="6"/>
  <c r="T121" i="6"/>
  <c r="L121" i="6"/>
  <c r="AQ121" i="6"/>
  <c r="AI121" i="6"/>
  <c r="AA121" i="6"/>
  <c r="S121" i="6"/>
  <c r="K121" i="6"/>
  <c r="AP121" i="6"/>
  <c r="AH121" i="6"/>
  <c r="Z121" i="6"/>
  <c r="R121" i="6"/>
  <c r="J121" i="6"/>
  <c r="AO121" i="6"/>
  <c r="AG121" i="6"/>
  <c r="Y121" i="6"/>
  <c r="Q121" i="6"/>
  <c r="I121" i="6"/>
  <c r="AM121" i="6"/>
  <c r="AE121" i="6"/>
  <c r="W121" i="6"/>
  <c r="O121" i="6"/>
  <c r="G121" i="6"/>
  <c r="P121" i="6"/>
  <c r="AN121" i="6"/>
  <c r="AF121" i="6"/>
  <c r="X121" i="6"/>
  <c r="H121" i="6"/>
  <c r="AT122" i="6"/>
  <c r="AL122" i="6"/>
  <c r="AD122" i="6"/>
  <c r="V122" i="6"/>
  <c r="N122" i="6"/>
  <c r="AS122" i="6"/>
  <c r="AK122" i="6"/>
  <c r="AC122" i="6"/>
  <c r="U122" i="6"/>
  <c r="M122" i="6"/>
  <c r="AR122" i="6"/>
  <c r="AJ122" i="6"/>
  <c r="AB122" i="6"/>
  <c r="T122" i="6"/>
  <c r="L122" i="6"/>
  <c r="AQ122" i="6"/>
  <c r="AI122" i="6"/>
  <c r="AA122" i="6"/>
  <c r="S122" i="6"/>
  <c r="K122" i="6"/>
  <c r="AP122" i="6"/>
  <c r="AH122" i="6"/>
  <c r="Z122" i="6"/>
  <c r="R122" i="6"/>
  <c r="J122" i="6"/>
  <c r="AO122" i="6"/>
  <c r="AG122" i="6"/>
  <c r="Y122" i="6"/>
  <c r="Q122" i="6"/>
  <c r="I122" i="6"/>
  <c r="AM122" i="6"/>
  <c r="AE122" i="6"/>
  <c r="W122" i="6"/>
  <c r="O122" i="6"/>
  <c r="G122" i="6"/>
  <c r="AN122" i="6"/>
  <c r="X122" i="6"/>
  <c r="P122" i="6"/>
  <c r="H122" i="6"/>
  <c r="AF122" i="6"/>
  <c r="AT109" i="6"/>
  <c r="AL109" i="6"/>
  <c r="AD109" i="6"/>
  <c r="V109" i="6"/>
  <c r="N109" i="6"/>
  <c r="AS109" i="6"/>
  <c r="AK109" i="6"/>
  <c r="AC109" i="6"/>
  <c r="U109" i="6"/>
  <c r="M109" i="6"/>
  <c r="AR109" i="6"/>
  <c r="AJ109" i="6"/>
  <c r="AB109" i="6"/>
  <c r="T109" i="6"/>
  <c r="L109" i="6"/>
  <c r="AQ109" i="6"/>
  <c r="AI109" i="6"/>
  <c r="AA109" i="6"/>
  <c r="S109" i="6"/>
  <c r="K109" i="6"/>
  <c r="AP109" i="6"/>
  <c r="AH109" i="6"/>
  <c r="Z109" i="6"/>
  <c r="R109" i="6"/>
  <c r="J109" i="6"/>
  <c r="AO109" i="6"/>
  <c r="AG109" i="6"/>
  <c r="Y109" i="6"/>
  <c r="Q109" i="6"/>
  <c r="I109" i="6"/>
  <c r="AM109" i="6"/>
  <c r="AE109" i="6"/>
  <c r="W109" i="6"/>
  <c r="O109" i="6"/>
  <c r="G109" i="6"/>
  <c r="AF109" i="6"/>
  <c r="X109" i="6"/>
  <c r="P109" i="6"/>
  <c r="H109" i="6"/>
  <c r="AN109" i="6"/>
  <c r="AT120" i="6"/>
  <c r="AL120" i="6"/>
  <c r="AD120" i="6"/>
  <c r="V120" i="6"/>
  <c r="N120" i="6"/>
  <c r="AS120" i="6"/>
  <c r="AK120" i="6"/>
  <c r="AC120" i="6"/>
  <c r="U120" i="6"/>
  <c r="M120" i="6"/>
  <c r="AR120" i="6"/>
  <c r="AJ120" i="6"/>
  <c r="AB120" i="6"/>
  <c r="T120" i="6"/>
  <c r="L120" i="6"/>
  <c r="AQ120" i="6"/>
  <c r="AI120" i="6"/>
  <c r="AA120" i="6"/>
  <c r="S120" i="6"/>
  <c r="K120" i="6"/>
  <c r="AP120" i="6"/>
  <c r="AH120" i="6"/>
  <c r="Z120" i="6"/>
  <c r="R120" i="6"/>
  <c r="J120" i="6"/>
  <c r="AO120" i="6"/>
  <c r="AG120" i="6"/>
  <c r="Y120" i="6"/>
  <c r="Q120" i="6"/>
  <c r="I120" i="6"/>
  <c r="AM120" i="6"/>
  <c r="AE120" i="6"/>
  <c r="W120" i="6"/>
  <c r="O120" i="6"/>
  <c r="G120" i="6"/>
  <c r="AN120" i="6"/>
  <c r="AF120" i="6"/>
  <c r="X120" i="6"/>
  <c r="P120" i="6"/>
  <c r="H120" i="6"/>
  <c r="AS81" i="6"/>
  <c r="AK81" i="6"/>
  <c r="AC81" i="6"/>
  <c r="U81" i="6"/>
  <c r="M81" i="6"/>
  <c r="AR81" i="6"/>
  <c r="AJ81" i="6"/>
  <c r="AB81" i="6"/>
  <c r="T81" i="6"/>
  <c r="L81" i="6"/>
  <c r="AP81" i="6"/>
  <c r="AH81" i="6"/>
  <c r="Z81" i="6"/>
  <c r="R81" i="6"/>
  <c r="J81" i="6"/>
  <c r="AQ81" i="6"/>
  <c r="AE81" i="6"/>
  <c r="Q81" i="6"/>
  <c r="AM81" i="6"/>
  <c r="Y81" i="6"/>
  <c r="N81" i="6"/>
  <c r="AL81" i="6"/>
  <c r="X81" i="6"/>
  <c r="K81" i="6"/>
  <c r="AI81" i="6"/>
  <c r="W81" i="6"/>
  <c r="I81" i="6"/>
  <c r="AG81" i="6"/>
  <c r="V81" i="6"/>
  <c r="H81" i="6"/>
  <c r="P81" i="6"/>
  <c r="AT81" i="6"/>
  <c r="O81" i="6"/>
  <c r="AO81" i="6"/>
  <c r="G81" i="6"/>
  <c r="AN81" i="6"/>
  <c r="AF81" i="6"/>
  <c r="AD81" i="6"/>
  <c r="S81" i="6"/>
  <c r="AA81" i="6"/>
  <c r="AT58" i="6"/>
  <c r="AL58" i="6"/>
  <c r="AD58" i="6"/>
  <c r="V58" i="6"/>
  <c r="N58" i="6"/>
  <c r="AQ58" i="6"/>
  <c r="AI58" i="6"/>
  <c r="AA58" i="6"/>
  <c r="S58" i="6"/>
  <c r="K58" i="6"/>
  <c r="AM58" i="6"/>
  <c r="AB58" i="6"/>
  <c r="Q58" i="6"/>
  <c r="G58" i="6"/>
  <c r="AK58" i="6"/>
  <c r="Z58" i="6"/>
  <c r="P58" i="6"/>
  <c r="AJ58" i="6"/>
  <c r="Y58" i="6"/>
  <c r="O58" i="6"/>
  <c r="AS58" i="6"/>
  <c r="AH58" i="6"/>
  <c r="X58" i="6"/>
  <c r="M58" i="6"/>
  <c r="AO58" i="6"/>
  <c r="AE58" i="6"/>
  <c r="T58" i="6"/>
  <c r="I58" i="6"/>
  <c r="W58" i="6"/>
  <c r="AR58" i="6"/>
  <c r="R58" i="6"/>
  <c r="AP58" i="6"/>
  <c r="L58" i="6"/>
  <c r="AN58" i="6"/>
  <c r="J58" i="6"/>
  <c r="AG58" i="6"/>
  <c r="H58" i="6"/>
  <c r="AF58" i="6"/>
  <c r="AC58" i="6"/>
  <c r="U58" i="6"/>
  <c r="AT67" i="6"/>
  <c r="AL67" i="6"/>
  <c r="AD67" i="6"/>
  <c r="V67" i="6"/>
  <c r="N67" i="6"/>
  <c r="AS67" i="6"/>
  <c r="AK67" i="6"/>
  <c r="AC67" i="6"/>
  <c r="U67" i="6"/>
  <c r="M67" i="6"/>
  <c r="AQ67" i="6"/>
  <c r="AI67" i="6"/>
  <c r="AA67" i="6"/>
  <c r="S67" i="6"/>
  <c r="K67" i="6"/>
  <c r="AJ67" i="6"/>
  <c r="X67" i="6"/>
  <c r="J67" i="6"/>
  <c r="AH67" i="6"/>
  <c r="W67" i="6"/>
  <c r="I67" i="6"/>
  <c r="AG67" i="6"/>
  <c r="T67" i="6"/>
  <c r="H67" i="6"/>
  <c r="AR67" i="6"/>
  <c r="AF67" i="6"/>
  <c r="R67" i="6"/>
  <c r="G67" i="6"/>
  <c r="AN67" i="6"/>
  <c r="Z67" i="6"/>
  <c r="O67" i="6"/>
  <c r="Y67" i="6"/>
  <c r="Q67" i="6"/>
  <c r="P67" i="6"/>
  <c r="AP67" i="6"/>
  <c r="L67" i="6"/>
  <c r="AO67" i="6"/>
  <c r="AM67" i="6"/>
  <c r="AE67" i="6"/>
  <c r="AB67" i="6"/>
  <c r="AT52" i="6"/>
  <c r="AL52" i="6"/>
  <c r="AD52" i="6"/>
  <c r="V52" i="6"/>
  <c r="N52" i="6"/>
  <c r="AQ52" i="6"/>
  <c r="AI52" i="6"/>
  <c r="AA52" i="6"/>
  <c r="AR52" i="6"/>
  <c r="AG52" i="6"/>
  <c r="W52" i="6"/>
  <c r="M52" i="6"/>
  <c r="AP52" i="6"/>
  <c r="AF52" i="6"/>
  <c r="U52" i="6"/>
  <c r="L52" i="6"/>
  <c r="AJ52" i="6"/>
  <c r="T52" i="6"/>
  <c r="I52" i="6"/>
  <c r="AE52" i="6"/>
  <c r="R52" i="6"/>
  <c r="G52" i="6"/>
  <c r="AO52" i="6"/>
  <c r="AB52" i="6"/>
  <c r="P52" i="6"/>
  <c r="AN52" i="6"/>
  <c r="Z52" i="6"/>
  <c r="O52" i="6"/>
  <c r="AM52" i="6"/>
  <c r="Y52" i="6"/>
  <c r="K52" i="6"/>
  <c r="X52" i="6"/>
  <c r="S52" i="6"/>
  <c r="Q52" i="6"/>
  <c r="AH52" i="6"/>
  <c r="J52" i="6"/>
  <c r="AS52" i="6"/>
  <c r="H52" i="6"/>
  <c r="AK52" i="6"/>
  <c r="AC52" i="6"/>
  <c r="AT116" i="6"/>
  <c r="AL116" i="6"/>
  <c r="AD116" i="6"/>
  <c r="V116" i="6"/>
  <c r="N116" i="6"/>
  <c r="AS116" i="6"/>
  <c r="AK116" i="6"/>
  <c r="AC116" i="6"/>
  <c r="U116" i="6"/>
  <c r="M116" i="6"/>
  <c r="AR116" i="6"/>
  <c r="AJ116" i="6"/>
  <c r="AB116" i="6"/>
  <c r="T116" i="6"/>
  <c r="L116" i="6"/>
  <c r="AQ116" i="6"/>
  <c r="AI116" i="6"/>
  <c r="AA116" i="6"/>
  <c r="S116" i="6"/>
  <c r="K116" i="6"/>
  <c r="AP116" i="6"/>
  <c r="AH116" i="6"/>
  <c r="Z116" i="6"/>
  <c r="R116" i="6"/>
  <c r="J116" i="6"/>
  <c r="AO116" i="6"/>
  <c r="AG116" i="6"/>
  <c r="Y116" i="6"/>
  <c r="Q116" i="6"/>
  <c r="I116" i="6"/>
  <c r="AM116" i="6"/>
  <c r="AE116" i="6"/>
  <c r="W116" i="6"/>
  <c r="O116" i="6"/>
  <c r="G116" i="6"/>
  <c r="X116" i="6"/>
  <c r="H116" i="6"/>
  <c r="AN116" i="6"/>
  <c r="AF116" i="6"/>
  <c r="P116" i="6"/>
  <c r="AT114" i="6"/>
  <c r="AL114" i="6"/>
  <c r="AD114" i="6"/>
  <c r="V114" i="6"/>
  <c r="N114" i="6"/>
  <c r="AS114" i="6"/>
  <c r="AK114" i="6"/>
  <c r="AC114" i="6"/>
  <c r="U114" i="6"/>
  <c r="M114" i="6"/>
  <c r="AR114" i="6"/>
  <c r="AJ114" i="6"/>
  <c r="AB114" i="6"/>
  <c r="T114" i="6"/>
  <c r="L114" i="6"/>
  <c r="AQ114" i="6"/>
  <c r="AI114" i="6"/>
  <c r="AA114" i="6"/>
  <c r="S114" i="6"/>
  <c r="K114" i="6"/>
  <c r="AP114" i="6"/>
  <c r="AH114" i="6"/>
  <c r="Z114" i="6"/>
  <c r="R114" i="6"/>
  <c r="J114" i="6"/>
  <c r="AO114" i="6"/>
  <c r="AG114" i="6"/>
  <c r="Y114" i="6"/>
  <c r="Q114" i="6"/>
  <c r="I114" i="6"/>
  <c r="AM114" i="6"/>
  <c r="AE114" i="6"/>
  <c r="W114" i="6"/>
  <c r="O114" i="6"/>
  <c r="G114" i="6"/>
  <c r="AN114" i="6"/>
  <c r="X114" i="6"/>
  <c r="P114" i="6"/>
  <c r="H114" i="6"/>
  <c r="AF114" i="6"/>
  <c r="AO69" i="6"/>
  <c r="AG69" i="6"/>
  <c r="AT69" i="6"/>
  <c r="AL69" i="6"/>
  <c r="AD69" i="6"/>
  <c r="V69" i="6"/>
  <c r="N69" i="6"/>
  <c r="AS69" i="6"/>
  <c r="AK69" i="6"/>
  <c r="AC69" i="6"/>
  <c r="U69" i="6"/>
  <c r="M69" i="6"/>
  <c r="AQ69" i="6"/>
  <c r="AI69" i="6"/>
  <c r="AA69" i="6"/>
  <c r="S69" i="6"/>
  <c r="K69" i="6"/>
  <c r="AH69" i="6"/>
  <c r="T69" i="6"/>
  <c r="H69" i="6"/>
  <c r="AF69" i="6"/>
  <c r="R69" i="6"/>
  <c r="G69" i="6"/>
  <c r="AE69" i="6"/>
  <c r="Q69" i="6"/>
  <c r="AR69" i="6"/>
  <c r="AB69" i="6"/>
  <c r="P69" i="6"/>
  <c r="AM69" i="6"/>
  <c r="X69" i="6"/>
  <c r="J69" i="6"/>
  <c r="L69" i="6"/>
  <c r="AP69" i="6"/>
  <c r="I69" i="6"/>
  <c r="AN69" i="6"/>
  <c r="AJ69" i="6"/>
  <c r="Z69" i="6"/>
  <c r="Y69" i="6"/>
  <c r="W69" i="6"/>
  <c r="O69" i="6"/>
  <c r="AS80" i="6"/>
  <c r="AK80" i="6"/>
  <c r="AC80" i="6"/>
  <c r="U80" i="6"/>
  <c r="M80" i="6"/>
  <c r="AR80" i="6"/>
  <c r="AJ80" i="6"/>
  <c r="AB80" i="6"/>
  <c r="T80" i="6"/>
  <c r="L80" i="6"/>
  <c r="AP80" i="6"/>
  <c r="AH80" i="6"/>
  <c r="Z80" i="6"/>
  <c r="R80" i="6"/>
  <c r="J80" i="6"/>
  <c r="AT80" i="6"/>
  <c r="AF80" i="6"/>
  <c r="S80" i="6"/>
  <c r="G80" i="6"/>
  <c r="AN80" i="6"/>
  <c r="AA80" i="6"/>
  <c r="O80" i="6"/>
  <c r="AM80" i="6"/>
  <c r="Y80" i="6"/>
  <c r="N80" i="6"/>
  <c r="AL80" i="6"/>
  <c r="X80" i="6"/>
  <c r="K80" i="6"/>
  <c r="AI80" i="6"/>
  <c r="W80" i="6"/>
  <c r="I80" i="6"/>
  <c r="V80" i="6"/>
  <c r="Q80" i="6"/>
  <c r="P80" i="6"/>
  <c r="AQ80" i="6"/>
  <c r="H80" i="6"/>
  <c r="AO80" i="6"/>
  <c r="AG80" i="6"/>
  <c r="AD80" i="6"/>
  <c r="AE80" i="6"/>
  <c r="AT54" i="6"/>
  <c r="AL54" i="6"/>
  <c r="AD54" i="6"/>
  <c r="V54" i="6"/>
  <c r="N54" i="6"/>
  <c r="AQ54" i="6"/>
  <c r="AI54" i="6"/>
  <c r="AA54" i="6"/>
  <c r="S54" i="6"/>
  <c r="K54" i="6"/>
  <c r="AM54" i="6"/>
  <c r="AB54" i="6"/>
  <c r="Q54" i="6"/>
  <c r="G54" i="6"/>
  <c r="AK54" i="6"/>
  <c r="Z54" i="6"/>
  <c r="P54" i="6"/>
  <c r="AO54" i="6"/>
  <c r="AE54" i="6"/>
  <c r="T54" i="6"/>
  <c r="I54" i="6"/>
  <c r="AH54" i="6"/>
  <c r="R54" i="6"/>
  <c r="AF54" i="6"/>
  <c r="M54" i="6"/>
  <c r="AS54" i="6"/>
  <c r="AC54" i="6"/>
  <c r="L54" i="6"/>
  <c r="AR54" i="6"/>
  <c r="Y54" i="6"/>
  <c r="J54" i="6"/>
  <c r="AP54" i="6"/>
  <c r="X54" i="6"/>
  <c r="H54" i="6"/>
  <c r="AN54" i="6"/>
  <c r="W54" i="6"/>
  <c r="AJ54" i="6"/>
  <c r="AG54" i="6"/>
  <c r="U54" i="6"/>
  <c r="O54" i="6"/>
  <c r="AS71" i="6"/>
  <c r="AK71" i="6"/>
  <c r="AC71" i="6"/>
  <c r="U71" i="6"/>
  <c r="M71" i="6"/>
  <c r="AP71" i="6"/>
  <c r="AH71" i="6"/>
  <c r="Z71" i="6"/>
  <c r="R71" i="6"/>
  <c r="J71" i="6"/>
  <c r="AR71" i="6"/>
  <c r="AG71" i="6"/>
  <c r="W71" i="6"/>
  <c r="L71" i="6"/>
  <c r="AN71" i="6"/>
  <c r="AD71" i="6"/>
  <c r="S71" i="6"/>
  <c r="H71" i="6"/>
  <c r="AM71" i="6"/>
  <c r="AB71" i="6"/>
  <c r="Q71" i="6"/>
  <c r="G71" i="6"/>
  <c r="AJ71" i="6"/>
  <c r="Y71" i="6"/>
  <c r="O71" i="6"/>
  <c r="AI71" i="6"/>
  <c r="N71" i="6"/>
  <c r="AF71" i="6"/>
  <c r="K71" i="6"/>
  <c r="AE71" i="6"/>
  <c r="I71" i="6"/>
  <c r="AA71" i="6"/>
  <c r="AO71" i="6"/>
  <c r="T71" i="6"/>
  <c r="X71" i="6"/>
  <c r="V71" i="6"/>
  <c r="P71" i="6"/>
  <c r="AT71" i="6"/>
  <c r="AQ71" i="6"/>
  <c r="AL71" i="6"/>
  <c r="AR41" i="6"/>
  <c r="AJ41" i="6"/>
  <c r="AB41" i="6"/>
  <c r="T41" i="6"/>
  <c r="L41" i="6"/>
  <c r="AP41" i="6"/>
  <c r="AH41" i="6"/>
  <c r="Z41" i="6"/>
  <c r="R41" i="6"/>
  <c r="J41" i="6"/>
  <c r="AN41" i="6"/>
  <c r="AF41" i="6"/>
  <c r="X41" i="6"/>
  <c r="P41" i="6"/>
  <c r="H41" i="6"/>
  <c r="AT41" i="6"/>
  <c r="AL41" i="6"/>
  <c r="AD41" i="6"/>
  <c r="V41" i="6"/>
  <c r="N41" i="6"/>
  <c r="Q41" i="6"/>
  <c r="AE41" i="6"/>
  <c r="O41" i="6"/>
  <c r="AA41" i="6"/>
  <c r="W41" i="6"/>
  <c r="AS41" i="6"/>
  <c r="AC41" i="6"/>
  <c r="M41" i="6"/>
  <c r="AQ41" i="6"/>
  <c r="K41" i="6"/>
  <c r="U41" i="6"/>
  <c r="AO41" i="6"/>
  <c r="Y41" i="6"/>
  <c r="I41" i="6"/>
  <c r="AM41" i="6"/>
  <c r="G41" i="6"/>
  <c r="AK41" i="6"/>
  <c r="AI41" i="6"/>
  <c r="S41" i="6"/>
  <c r="AG41" i="6"/>
  <c r="AQ105" i="6"/>
  <c r="AI105" i="6"/>
  <c r="AA105" i="6"/>
  <c r="S105" i="6"/>
  <c r="K105" i="6"/>
  <c r="AO105" i="6"/>
  <c r="AG105" i="6"/>
  <c r="Y105" i="6"/>
  <c r="Q105" i="6"/>
  <c r="I105" i="6"/>
  <c r="AN105" i="6"/>
  <c r="AF105" i="6"/>
  <c r="X105" i="6"/>
  <c r="P105" i="6"/>
  <c r="H105" i="6"/>
  <c r="AM105" i="6"/>
  <c r="AE105" i="6"/>
  <c r="W105" i="6"/>
  <c r="O105" i="6"/>
  <c r="G105" i="6"/>
  <c r="AT105" i="6"/>
  <c r="AL105" i="6"/>
  <c r="AD105" i="6"/>
  <c r="V105" i="6"/>
  <c r="N105" i="6"/>
  <c r="AS105" i="6"/>
  <c r="AK105" i="6"/>
  <c r="AC105" i="6"/>
  <c r="U105" i="6"/>
  <c r="M105" i="6"/>
  <c r="AJ105" i="6"/>
  <c r="AH105" i="6"/>
  <c r="Z105" i="6"/>
  <c r="T105" i="6"/>
  <c r="R105" i="6"/>
  <c r="J105" i="6"/>
  <c r="AR105" i="6"/>
  <c r="AP105" i="6"/>
  <c r="AB105" i="6"/>
  <c r="L105" i="6"/>
  <c r="AQ99" i="6"/>
  <c r="AI99" i="6"/>
  <c r="AA99" i="6"/>
  <c r="S99" i="6"/>
  <c r="K99" i="6"/>
  <c r="AO99" i="6"/>
  <c r="AG99" i="6"/>
  <c r="Y99" i="6"/>
  <c r="Q99" i="6"/>
  <c r="I99" i="6"/>
  <c r="AN99" i="6"/>
  <c r="AF99" i="6"/>
  <c r="X99" i="6"/>
  <c r="P99" i="6"/>
  <c r="H99" i="6"/>
  <c r="AM99" i="6"/>
  <c r="AE99" i="6"/>
  <c r="AS99" i="6"/>
  <c r="AK99" i="6"/>
  <c r="AC99" i="6"/>
  <c r="U99" i="6"/>
  <c r="M99" i="6"/>
  <c r="AH99" i="6"/>
  <c r="O99" i="6"/>
  <c r="AD99" i="6"/>
  <c r="N99" i="6"/>
  <c r="AT99" i="6"/>
  <c r="Z99" i="6"/>
  <c r="J99" i="6"/>
  <c r="W99" i="6"/>
  <c r="V99" i="6"/>
  <c r="AR99" i="6"/>
  <c r="R99" i="6"/>
  <c r="G99" i="6"/>
  <c r="AP99" i="6"/>
  <c r="AL99" i="6"/>
  <c r="AJ99" i="6"/>
  <c r="AB99" i="6"/>
  <c r="T99" i="6"/>
  <c r="L99" i="6"/>
  <c r="AQ96" i="6"/>
  <c r="AI96" i="6"/>
  <c r="AA96" i="6"/>
  <c r="S96" i="6"/>
  <c r="K96" i="6"/>
  <c r="AO96" i="6"/>
  <c r="AG96" i="6"/>
  <c r="Y96" i="6"/>
  <c r="Q96" i="6"/>
  <c r="I96" i="6"/>
  <c r="AN96" i="6"/>
  <c r="AF96" i="6"/>
  <c r="X96" i="6"/>
  <c r="P96" i="6"/>
  <c r="H96" i="6"/>
  <c r="AL96" i="6"/>
  <c r="Z96" i="6"/>
  <c r="M96" i="6"/>
  <c r="AK96" i="6"/>
  <c r="W96" i="6"/>
  <c r="L96" i="6"/>
  <c r="AT96" i="6"/>
  <c r="AH96" i="6"/>
  <c r="U96" i="6"/>
  <c r="G96" i="6"/>
  <c r="AE96" i="6"/>
  <c r="N96" i="6"/>
  <c r="AD96" i="6"/>
  <c r="J96" i="6"/>
  <c r="AS96" i="6"/>
  <c r="AB96" i="6"/>
  <c r="V96" i="6"/>
  <c r="T96" i="6"/>
  <c r="R96" i="6"/>
  <c r="AR96" i="6"/>
  <c r="O96" i="6"/>
  <c r="AP96" i="6"/>
  <c r="AM96" i="6"/>
  <c r="AJ96" i="6"/>
  <c r="AC96" i="6"/>
  <c r="AR42" i="6"/>
  <c r="AJ42" i="6"/>
  <c r="AB42" i="6"/>
  <c r="T42" i="6"/>
  <c r="L42" i="6"/>
  <c r="AP42" i="6"/>
  <c r="AH42" i="6"/>
  <c r="Z42" i="6"/>
  <c r="R42" i="6"/>
  <c r="J42" i="6"/>
  <c r="AN42" i="6"/>
  <c r="AF42" i="6"/>
  <c r="X42" i="6"/>
  <c r="P42" i="6"/>
  <c r="H42" i="6"/>
  <c r="AT42" i="6"/>
  <c r="AL42" i="6"/>
  <c r="AD42" i="6"/>
  <c r="V42" i="6"/>
  <c r="N42" i="6"/>
  <c r="AO42" i="6"/>
  <c r="Y42" i="6"/>
  <c r="I42" i="6"/>
  <c r="M42" i="6"/>
  <c r="AM42" i="6"/>
  <c r="W42" i="6"/>
  <c r="G42" i="6"/>
  <c r="S42" i="6"/>
  <c r="AK42" i="6"/>
  <c r="U42" i="6"/>
  <c r="AI42" i="6"/>
  <c r="AG42" i="6"/>
  <c r="Q42" i="6"/>
  <c r="AC42" i="6"/>
  <c r="AE42" i="6"/>
  <c r="O42" i="6"/>
  <c r="AQ42" i="6"/>
  <c r="AA42" i="6"/>
  <c r="K42" i="6"/>
  <c r="AS42" i="6"/>
  <c r="AS82" i="6"/>
  <c r="AK82" i="6"/>
  <c r="AC82" i="6"/>
  <c r="U82" i="6"/>
  <c r="AP82" i="6"/>
  <c r="AH82" i="6"/>
  <c r="Z82" i="6"/>
  <c r="R82" i="6"/>
  <c r="AR82" i="6"/>
  <c r="AG82" i="6"/>
  <c r="W82" i="6"/>
  <c r="M82" i="6"/>
  <c r="AQ82" i="6"/>
  <c r="AF82" i="6"/>
  <c r="V82" i="6"/>
  <c r="L82" i="6"/>
  <c r="AN82" i="6"/>
  <c r="AD82" i="6"/>
  <c r="S82" i="6"/>
  <c r="J82" i="6"/>
  <c r="AI82" i="6"/>
  <c r="P82" i="6"/>
  <c r="AT82" i="6"/>
  <c r="AA82" i="6"/>
  <c r="K82" i="6"/>
  <c r="AO82" i="6"/>
  <c r="Y82" i="6"/>
  <c r="I82" i="6"/>
  <c r="AM82" i="6"/>
  <c r="X82" i="6"/>
  <c r="H82" i="6"/>
  <c r="AL82" i="6"/>
  <c r="T82" i="6"/>
  <c r="G82" i="6"/>
  <c r="N82" i="6"/>
  <c r="AJ82" i="6"/>
  <c r="AE82" i="6"/>
  <c r="AB82" i="6"/>
  <c r="O82" i="6"/>
  <c r="Q82" i="6"/>
  <c r="AR45" i="6"/>
  <c r="AJ45" i="6"/>
  <c r="AB45" i="6"/>
  <c r="T45" i="6"/>
  <c r="L45" i="6"/>
  <c r="AP45" i="6"/>
  <c r="AH45" i="6"/>
  <c r="Z45" i="6"/>
  <c r="R45" i="6"/>
  <c r="J45" i="6"/>
  <c r="AN45" i="6"/>
  <c r="AF45" i="6"/>
  <c r="X45" i="6"/>
  <c r="P45" i="6"/>
  <c r="H45" i="6"/>
  <c r="AE45" i="6"/>
  <c r="G45" i="6"/>
  <c r="AM45" i="6"/>
  <c r="W45" i="6"/>
  <c r="O45" i="6"/>
  <c r="AT45" i="6"/>
  <c r="AL45" i="6"/>
  <c r="AD45" i="6"/>
  <c r="V45" i="6"/>
  <c r="N45" i="6"/>
  <c r="AA45" i="6"/>
  <c r="AS45" i="6"/>
  <c r="Y45" i="6"/>
  <c r="AQ45" i="6"/>
  <c r="U45" i="6"/>
  <c r="K45" i="6"/>
  <c r="AO45" i="6"/>
  <c r="S45" i="6"/>
  <c r="AK45" i="6"/>
  <c r="Q45" i="6"/>
  <c r="AI45" i="6"/>
  <c r="M45" i="6"/>
  <c r="AG45" i="6"/>
  <c r="AC45" i="6"/>
  <c r="I45" i="6"/>
  <c r="AT56" i="6"/>
  <c r="AL56" i="6"/>
  <c r="AD56" i="6"/>
  <c r="V56" i="6"/>
  <c r="N56" i="6"/>
  <c r="AQ56" i="6"/>
  <c r="AI56" i="6"/>
  <c r="AA56" i="6"/>
  <c r="S56" i="6"/>
  <c r="K56" i="6"/>
  <c r="AR56" i="6"/>
  <c r="AG56" i="6"/>
  <c r="W56" i="6"/>
  <c r="L56" i="6"/>
  <c r="AP56" i="6"/>
  <c r="AF56" i="6"/>
  <c r="U56" i="6"/>
  <c r="J56" i="6"/>
  <c r="AN56" i="6"/>
  <c r="AC56" i="6"/>
  <c r="R56" i="6"/>
  <c r="H56" i="6"/>
  <c r="AJ56" i="6"/>
  <c r="Y56" i="6"/>
  <c r="O56" i="6"/>
  <c r="AH56" i="6"/>
  <c r="M56" i="6"/>
  <c r="AB56" i="6"/>
  <c r="G56" i="6"/>
  <c r="AS56" i="6"/>
  <c r="X56" i="6"/>
  <c r="AO56" i="6"/>
  <c r="T56" i="6"/>
  <c r="AM56" i="6"/>
  <c r="Q56" i="6"/>
  <c r="AK56" i="6"/>
  <c r="AE56" i="6"/>
  <c r="Z56" i="6"/>
  <c r="P56" i="6"/>
  <c r="I56" i="6"/>
  <c r="AR43" i="6"/>
  <c r="AJ43" i="6"/>
  <c r="AB43" i="6"/>
  <c r="T43" i="6"/>
  <c r="L43" i="6"/>
  <c r="AP43" i="6"/>
  <c r="AH43" i="6"/>
  <c r="Z43" i="6"/>
  <c r="R43" i="6"/>
  <c r="J43" i="6"/>
  <c r="AN43" i="6"/>
  <c r="AF43" i="6"/>
  <c r="X43" i="6"/>
  <c r="P43" i="6"/>
  <c r="H43" i="6"/>
  <c r="AT43" i="6"/>
  <c r="AL43" i="6"/>
  <c r="AD43" i="6"/>
  <c r="V43" i="6"/>
  <c r="N43" i="6"/>
  <c r="AG43" i="6"/>
  <c r="Q43" i="6"/>
  <c r="AE43" i="6"/>
  <c r="O43" i="6"/>
  <c r="AQ43" i="6"/>
  <c r="K43" i="6"/>
  <c r="AK43" i="6"/>
  <c r="AS43" i="6"/>
  <c r="AC43" i="6"/>
  <c r="M43" i="6"/>
  <c r="AA43" i="6"/>
  <c r="W43" i="6"/>
  <c r="U43" i="6"/>
  <c r="AO43" i="6"/>
  <c r="Y43" i="6"/>
  <c r="I43" i="6"/>
  <c r="AM43" i="6"/>
  <c r="G43" i="6"/>
  <c r="AI43" i="6"/>
  <c r="S43" i="6"/>
  <c r="AS74" i="6"/>
  <c r="AK74" i="6"/>
  <c r="AC74" i="6"/>
  <c r="U74" i="6"/>
  <c r="M74" i="6"/>
  <c r="AP74" i="6"/>
  <c r="AH74" i="6"/>
  <c r="Z74" i="6"/>
  <c r="R74" i="6"/>
  <c r="J74" i="6"/>
  <c r="AO74" i="6"/>
  <c r="AE74" i="6"/>
  <c r="T74" i="6"/>
  <c r="I74" i="6"/>
  <c r="AL74" i="6"/>
  <c r="AA74" i="6"/>
  <c r="P74" i="6"/>
  <c r="AJ74" i="6"/>
  <c r="Y74" i="6"/>
  <c r="O74" i="6"/>
  <c r="AR74" i="6"/>
  <c r="AG74" i="6"/>
  <c r="W74" i="6"/>
  <c r="L74" i="6"/>
  <c r="AT74" i="6"/>
  <c r="X74" i="6"/>
  <c r="AQ74" i="6"/>
  <c r="V74" i="6"/>
  <c r="AN74" i="6"/>
  <c r="S74" i="6"/>
  <c r="AM74" i="6"/>
  <c r="Q74" i="6"/>
  <c r="AI74" i="6"/>
  <c r="N74" i="6"/>
  <c r="AF74" i="6"/>
  <c r="K74" i="6"/>
  <c r="AB74" i="6"/>
  <c r="G74" i="6"/>
  <c r="AD74" i="6"/>
  <c r="H74" i="6"/>
  <c r="AS83" i="6"/>
  <c r="AK83" i="6"/>
  <c r="AC83" i="6"/>
  <c r="U83" i="6"/>
  <c r="M83" i="6"/>
  <c r="AP83" i="6"/>
  <c r="AH83" i="6"/>
  <c r="Z83" i="6"/>
  <c r="R83" i="6"/>
  <c r="J83" i="6"/>
  <c r="AJ83" i="6"/>
  <c r="Y83" i="6"/>
  <c r="O83" i="6"/>
  <c r="AT83" i="6"/>
  <c r="AI83" i="6"/>
  <c r="X83" i="6"/>
  <c r="N83" i="6"/>
  <c r="AQ83" i="6"/>
  <c r="AF83" i="6"/>
  <c r="V83" i="6"/>
  <c r="K83" i="6"/>
  <c r="AR83" i="6"/>
  <c r="AB83" i="6"/>
  <c r="I83" i="6"/>
  <c r="AM83" i="6"/>
  <c r="T83" i="6"/>
  <c r="AL83" i="6"/>
  <c r="S83" i="6"/>
  <c r="AG83" i="6"/>
  <c r="Q83" i="6"/>
  <c r="AE83" i="6"/>
  <c r="P83" i="6"/>
  <c r="L83" i="6"/>
  <c r="H83" i="6"/>
  <c r="G83" i="6"/>
  <c r="AO83" i="6"/>
  <c r="AN83" i="6"/>
  <c r="AD83" i="6"/>
  <c r="W83" i="6"/>
  <c r="AA83" i="6"/>
  <c r="AT60" i="6"/>
  <c r="AL60" i="6"/>
  <c r="AD60" i="6"/>
  <c r="V60" i="6"/>
  <c r="N60" i="6"/>
  <c r="AS60" i="6"/>
  <c r="AK60" i="6"/>
  <c r="AC60" i="6"/>
  <c r="AQ60" i="6"/>
  <c r="AI60" i="6"/>
  <c r="AA60" i="6"/>
  <c r="S60" i="6"/>
  <c r="K60" i="6"/>
  <c r="AH60" i="6"/>
  <c r="W60" i="6"/>
  <c r="L60" i="6"/>
  <c r="AG60" i="6"/>
  <c r="U60" i="6"/>
  <c r="J60" i="6"/>
  <c r="AR60" i="6"/>
  <c r="AF60" i="6"/>
  <c r="T60" i="6"/>
  <c r="I60" i="6"/>
  <c r="AP60" i="6"/>
  <c r="AE60" i="6"/>
  <c r="R60" i="6"/>
  <c r="H60" i="6"/>
  <c r="AM60" i="6"/>
  <c r="Y60" i="6"/>
  <c r="O60" i="6"/>
  <c r="AB60" i="6"/>
  <c r="X60" i="6"/>
  <c r="Q60" i="6"/>
  <c r="P60" i="6"/>
  <c r="AO60" i="6"/>
  <c r="M60" i="6"/>
  <c r="AN60" i="6"/>
  <c r="G60" i="6"/>
  <c r="AJ60" i="6"/>
  <c r="Z60" i="6"/>
  <c r="AS77" i="6"/>
  <c r="AK77" i="6"/>
  <c r="AC77" i="6"/>
  <c r="U77" i="6"/>
  <c r="M77" i="6"/>
  <c r="AR77" i="6"/>
  <c r="AJ77" i="6"/>
  <c r="AB77" i="6"/>
  <c r="T77" i="6"/>
  <c r="L77" i="6"/>
  <c r="AP77" i="6"/>
  <c r="AH77" i="6"/>
  <c r="Z77" i="6"/>
  <c r="R77" i="6"/>
  <c r="J77" i="6"/>
  <c r="AL77" i="6"/>
  <c r="X77" i="6"/>
  <c r="K77" i="6"/>
  <c r="AT77" i="6"/>
  <c r="AF77" i="6"/>
  <c r="S77" i="6"/>
  <c r="G77" i="6"/>
  <c r="AQ77" i="6"/>
  <c r="AE77" i="6"/>
  <c r="Q77" i="6"/>
  <c r="AO77" i="6"/>
  <c r="AD77" i="6"/>
  <c r="P77" i="6"/>
  <c r="AN77" i="6"/>
  <c r="AA77" i="6"/>
  <c r="O77" i="6"/>
  <c r="AM77" i="6"/>
  <c r="H77" i="6"/>
  <c r="AI77" i="6"/>
  <c r="AG77" i="6"/>
  <c r="Y77" i="6"/>
  <c r="W77" i="6"/>
  <c r="V77" i="6"/>
  <c r="I77" i="6"/>
  <c r="N77" i="6"/>
  <c r="AP38" i="6"/>
  <c r="AH38" i="6"/>
  <c r="Z38" i="6"/>
  <c r="R38" i="6"/>
  <c r="J38" i="6"/>
  <c r="AN38" i="6"/>
  <c r="AF38" i="6"/>
  <c r="X38" i="6"/>
  <c r="P38" i="6"/>
  <c r="H38" i="6"/>
  <c r="AT38" i="6"/>
  <c r="AL38" i="6"/>
  <c r="AD38" i="6"/>
  <c r="V38" i="6"/>
  <c r="N38" i="6"/>
  <c r="AE38" i="6"/>
  <c r="AQ38" i="6"/>
  <c r="AC38" i="6"/>
  <c r="Q38" i="6"/>
  <c r="AM38" i="6"/>
  <c r="W38" i="6"/>
  <c r="AO38" i="6"/>
  <c r="AB38" i="6"/>
  <c r="O38" i="6"/>
  <c r="AA38" i="6"/>
  <c r="AK38" i="6"/>
  <c r="L38" i="6"/>
  <c r="K38" i="6"/>
  <c r="M38" i="6"/>
  <c r="Y38" i="6"/>
  <c r="U38" i="6"/>
  <c r="AJ38" i="6"/>
  <c r="I38" i="6"/>
  <c r="AS38" i="6"/>
  <c r="AG38" i="6"/>
  <c r="T38" i="6"/>
  <c r="G38" i="6"/>
  <c r="AR38" i="6"/>
  <c r="S38" i="6"/>
  <c r="AI38" i="6"/>
  <c r="AS88" i="6"/>
  <c r="AK88" i="6"/>
  <c r="AC88" i="6"/>
  <c r="U88" i="6"/>
  <c r="M88" i="6"/>
  <c r="AR88" i="6"/>
  <c r="AJ88" i="6"/>
  <c r="AB88" i="6"/>
  <c r="T88" i="6"/>
  <c r="L88" i="6"/>
  <c r="AP88" i="6"/>
  <c r="AH88" i="6"/>
  <c r="Z88" i="6"/>
  <c r="R88" i="6"/>
  <c r="J88" i="6"/>
  <c r="AO88" i="6"/>
  <c r="AD88" i="6"/>
  <c r="P88" i="6"/>
  <c r="AN88" i="6"/>
  <c r="AA88" i="6"/>
  <c r="O88" i="6"/>
  <c r="AL88" i="6"/>
  <c r="X88" i="6"/>
  <c r="K88" i="6"/>
  <c r="Y88" i="6"/>
  <c r="G88" i="6"/>
  <c r="AM88" i="6"/>
  <c r="S88" i="6"/>
  <c r="AI88" i="6"/>
  <c r="Q88" i="6"/>
  <c r="AG88" i="6"/>
  <c r="N88" i="6"/>
  <c r="AF88" i="6"/>
  <c r="I88" i="6"/>
  <c r="AT88" i="6"/>
  <c r="AQ88" i="6"/>
  <c r="AE88" i="6"/>
  <c r="W88" i="6"/>
  <c r="H88" i="6"/>
  <c r="V88" i="6"/>
  <c r="AS86" i="6"/>
  <c r="AK86" i="6"/>
  <c r="AC86" i="6"/>
  <c r="U86" i="6"/>
  <c r="M86" i="6"/>
  <c r="AR86" i="6"/>
  <c r="AP86" i="6"/>
  <c r="AH86" i="6"/>
  <c r="Z86" i="6"/>
  <c r="R86" i="6"/>
  <c r="J86" i="6"/>
  <c r="AT86" i="6"/>
  <c r="AG86" i="6"/>
  <c r="W86" i="6"/>
  <c r="L86" i="6"/>
  <c r="AQ86" i="6"/>
  <c r="AF86" i="6"/>
  <c r="V86" i="6"/>
  <c r="K86" i="6"/>
  <c r="AN86" i="6"/>
  <c r="AD86" i="6"/>
  <c r="S86" i="6"/>
  <c r="H86" i="6"/>
  <c r="AA86" i="6"/>
  <c r="I86" i="6"/>
  <c r="AL86" i="6"/>
  <c r="T86" i="6"/>
  <c r="AJ86" i="6"/>
  <c r="Q86" i="6"/>
  <c r="AI86" i="6"/>
  <c r="P86" i="6"/>
  <c r="AE86" i="6"/>
  <c r="O86" i="6"/>
  <c r="AB86" i="6"/>
  <c r="Y86" i="6"/>
  <c r="X86" i="6"/>
  <c r="N86" i="6"/>
  <c r="G86" i="6"/>
  <c r="AM86" i="6"/>
  <c r="AO86" i="6"/>
  <c r="AS87" i="6"/>
  <c r="AK87" i="6"/>
  <c r="AC87" i="6"/>
  <c r="U87" i="6"/>
  <c r="M87" i="6"/>
  <c r="AR87" i="6"/>
  <c r="AJ87" i="6"/>
  <c r="AB87" i="6"/>
  <c r="T87" i="6"/>
  <c r="L87" i="6"/>
  <c r="AP87" i="6"/>
  <c r="AH87" i="6"/>
  <c r="Z87" i="6"/>
  <c r="R87" i="6"/>
  <c r="J87" i="6"/>
  <c r="AQ87" i="6"/>
  <c r="AE87" i="6"/>
  <c r="Q87" i="6"/>
  <c r="AO87" i="6"/>
  <c r="AD87" i="6"/>
  <c r="P87" i="6"/>
  <c r="AM87" i="6"/>
  <c r="Y87" i="6"/>
  <c r="N87" i="6"/>
  <c r="X87" i="6"/>
  <c r="G87" i="6"/>
  <c r="AL87" i="6"/>
  <c r="S87" i="6"/>
  <c r="AI87" i="6"/>
  <c r="O87" i="6"/>
  <c r="AG87" i="6"/>
  <c r="K87" i="6"/>
  <c r="AF87" i="6"/>
  <c r="I87" i="6"/>
  <c r="AT87" i="6"/>
  <c r="AN87" i="6"/>
  <c r="AA87" i="6"/>
  <c r="W87" i="6"/>
  <c r="V87" i="6"/>
  <c r="H87" i="6"/>
  <c r="AP49" i="6"/>
  <c r="AH49" i="6"/>
  <c r="Z49" i="6"/>
  <c r="AO49" i="6"/>
  <c r="AG49" i="6"/>
  <c r="Y49" i="6"/>
  <c r="Q49" i="6"/>
  <c r="I49" i="6"/>
  <c r="AN49" i="6"/>
  <c r="AD49" i="6"/>
  <c r="T49" i="6"/>
  <c r="K49" i="6"/>
  <c r="AL49" i="6"/>
  <c r="AB49" i="6"/>
  <c r="R49" i="6"/>
  <c r="H49" i="6"/>
  <c r="AT49" i="6"/>
  <c r="AJ49" i="6"/>
  <c r="X49" i="6"/>
  <c r="O49" i="6"/>
  <c r="AS49" i="6"/>
  <c r="AI49" i="6"/>
  <c r="W49" i="6"/>
  <c r="N49" i="6"/>
  <c r="AR49" i="6"/>
  <c r="AF49" i="6"/>
  <c r="V49" i="6"/>
  <c r="M49" i="6"/>
  <c r="AA49" i="6"/>
  <c r="U49" i="6"/>
  <c r="J49" i="6"/>
  <c r="S49" i="6"/>
  <c r="G49" i="6"/>
  <c r="AQ49" i="6"/>
  <c r="P49" i="6"/>
  <c r="AM49" i="6"/>
  <c r="L49" i="6"/>
  <c r="AE49" i="6"/>
  <c r="AK49" i="6"/>
  <c r="AC49" i="6"/>
  <c r="AT113" i="6"/>
  <c r="AL113" i="6"/>
  <c r="AD113" i="6"/>
  <c r="V113" i="6"/>
  <c r="N113" i="6"/>
  <c r="AS113" i="6"/>
  <c r="AK113" i="6"/>
  <c r="AC113" i="6"/>
  <c r="U113" i="6"/>
  <c r="M113" i="6"/>
  <c r="AR113" i="6"/>
  <c r="AJ113" i="6"/>
  <c r="AB113" i="6"/>
  <c r="T113" i="6"/>
  <c r="L113" i="6"/>
  <c r="AQ113" i="6"/>
  <c r="AI113" i="6"/>
  <c r="AA113" i="6"/>
  <c r="S113" i="6"/>
  <c r="K113" i="6"/>
  <c r="AP113" i="6"/>
  <c r="AH113" i="6"/>
  <c r="Z113" i="6"/>
  <c r="R113" i="6"/>
  <c r="J113" i="6"/>
  <c r="AO113" i="6"/>
  <c r="AG113" i="6"/>
  <c r="Y113" i="6"/>
  <c r="Q113" i="6"/>
  <c r="I113" i="6"/>
  <c r="AM113" i="6"/>
  <c r="AE113" i="6"/>
  <c r="W113" i="6"/>
  <c r="O113" i="6"/>
  <c r="G113" i="6"/>
  <c r="P113" i="6"/>
  <c r="AN113" i="6"/>
  <c r="AF113" i="6"/>
  <c r="X113" i="6"/>
  <c r="H113" i="6"/>
  <c r="AJ5" i="6"/>
  <c r="AB5" i="6"/>
  <c r="T5" i="6"/>
  <c r="L5" i="6"/>
  <c r="AQ5" i="6"/>
  <c r="AI5" i="6"/>
  <c r="AA5" i="6"/>
  <c r="S5" i="6"/>
  <c r="K5" i="6"/>
  <c r="AP5" i="6"/>
  <c r="AH5" i="6"/>
  <c r="Z5" i="6"/>
  <c r="R5" i="6"/>
  <c r="J5" i="6"/>
  <c r="AO5" i="6"/>
  <c r="AG5" i="6"/>
  <c r="Y5" i="6"/>
  <c r="Q5" i="6"/>
  <c r="I5" i="6"/>
  <c r="AN5" i="6"/>
  <c r="AF5" i="6"/>
  <c r="X5" i="6"/>
  <c r="P5" i="6"/>
  <c r="H5" i="6"/>
  <c r="AS5" i="6"/>
  <c r="AK5" i="6"/>
  <c r="AC5" i="6"/>
  <c r="U5" i="6"/>
  <c r="M5" i="6"/>
  <c r="AR5" i="6"/>
  <c r="AT5" i="6"/>
  <c r="N5" i="6"/>
  <c r="G5" i="6"/>
  <c r="AL5" i="6"/>
  <c r="AM5" i="6"/>
  <c r="AE5" i="6"/>
  <c r="W5" i="6"/>
  <c r="V5" i="6"/>
  <c r="O5" i="6"/>
  <c r="AD5" i="6"/>
  <c r="AQ8" i="6"/>
  <c r="AI8" i="6"/>
  <c r="AA8" i="6"/>
  <c r="S8" i="6"/>
  <c r="K8" i="6"/>
  <c r="AN8" i="6"/>
  <c r="AF8" i="6"/>
  <c r="X8" i="6"/>
  <c r="P8" i="6"/>
  <c r="H8" i="6"/>
  <c r="AT8" i="6"/>
  <c r="AJ8" i="6"/>
  <c r="Y8" i="6"/>
  <c r="N8" i="6"/>
  <c r="AS8" i="6"/>
  <c r="AH8" i="6"/>
  <c r="W8" i="6"/>
  <c r="M8" i="6"/>
  <c r="AR8" i="6"/>
  <c r="AG8" i="6"/>
  <c r="V8" i="6"/>
  <c r="L8" i="6"/>
  <c r="AP8" i="6"/>
  <c r="AE8" i="6"/>
  <c r="U8" i="6"/>
  <c r="J8" i="6"/>
  <c r="AO8" i="6"/>
  <c r="AD8" i="6"/>
  <c r="T8" i="6"/>
  <c r="I8" i="6"/>
  <c r="AK8" i="6"/>
  <c r="Z8" i="6"/>
  <c r="O8" i="6"/>
  <c r="AM8" i="6"/>
  <c r="AL8" i="6"/>
  <c r="AC8" i="6"/>
  <c r="AB8" i="6"/>
  <c r="R8" i="6"/>
  <c r="Q8" i="6"/>
  <c r="G8" i="6"/>
  <c r="AQ17" i="6"/>
  <c r="AI17" i="6"/>
  <c r="AM17" i="6"/>
  <c r="AE17" i="6"/>
  <c r="AP17" i="6"/>
  <c r="AF17" i="6"/>
  <c r="W17" i="6"/>
  <c r="O17" i="6"/>
  <c r="AK17" i="6"/>
  <c r="AA17" i="6"/>
  <c r="S17" i="6"/>
  <c r="K17" i="6"/>
  <c r="AO17" i="6"/>
  <c r="AB17" i="6"/>
  <c r="Q17" i="6"/>
  <c r="AJ17" i="6"/>
  <c r="X17" i="6"/>
  <c r="M17" i="6"/>
  <c r="AR17" i="6"/>
  <c r="Y17" i="6"/>
  <c r="J17" i="6"/>
  <c r="AN17" i="6"/>
  <c r="V17" i="6"/>
  <c r="I17" i="6"/>
  <c r="AL17" i="6"/>
  <c r="U17" i="6"/>
  <c r="H17" i="6"/>
  <c r="AH17" i="6"/>
  <c r="T17" i="6"/>
  <c r="G17" i="6"/>
  <c r="AG17" i="6"/>
  <c r="R17" i="6"/>
  <c r="AS17" i="6"/>
  <c r="Z17" i="6"/>
  <c r="L17" i="6"/>
  <c r="N17" i="6"/>
  <c r="AT17" i="6"/>
  <c r="AD17" i="6"/>
  <c r="AC17" i="6"/>
  <c r="P17" i="6"/>
  <c r="AO11" i="6"/>
  <c r="AG11" i="6"/>
  <c r="Y11" i="6"/>
  <c r="Q11" i="6"/>
  <c r="I11" i="6"/>
  <c r="AS11" i="6"/>
  <c r="AK11" i="6"/>
  <c r="AC11" i="6"/>
  <c r="U11" i="6"/>
  <c r="M11" i="6"/>
  <c r="AL11" i="6"/>
  <c r="AA11" i="6"/>
  <c r="P11" i="6"/>
  <c r="AR11" i="6"/>
  <c r="AH11" i="6"/>
  <c r="W11" i="6"/>
  <c r="L11" i="6"/>
  <c r="AT11" i="6"/>
  <c r="AE11" i="6"/>
  <c r="R11" i="6"/>
  <c r="AQ11" i="6"/>
  <c r="AD11" i="6"/>
  <c r="O11" i="6"/>
  <c r="AP11" i="6"/>
  <c r="AB11" i="6"/>
  <c r="N11" i="6"/>
  <c r="G11" i="6"/>
  <c r="AN11" i="6"/>
  <c r="Z11" i="6"/>
  <c r="K11" i="6"/>
  <c r="AM11" i="6"/>
  <c r="X11" i="6"/>
  <c r="J11" i="6"/>
  <c r="AF11" i="6"/>
  <c r="S11" i="6"/>
  <c r="T11" i="6"/>
  <c r="H11" i="6"/>
  <c r="AJ11" i="6"/>
  <c r="AI11" i="6"/>
  <c r="V11" i="6"/>
  <c r="AM29" i="6"/>
  <c r="AE29" i="6"/>
  <c r="W29" i="6"/>
  <c r="O29" i="6"/>
  <c r="AT29" i="6"/>
  <c r="AL29" i="6"/>
  <c r="AD29" i="6"/>
  <c r="V29" i="6"/>
  <c r="N29" i="6"/>
  <c r="AQ29" i="6"/>
  <c r="AI29" i="6"/>
  <c r="AA29" i="6"/>
  <c r="S29" i="6"/>
  <c r="K29" i="6"/>
  <c r="AS29" i="6"/>
  <c r="AG29" i="6"/>
  <c r="T29" i="6"/>
  <c r="H29" i="6"/>
  <c r="AN29" i="6"/>
  <c r="Z29" i="6"/>
  <c r="M29" i="6"/>
  <c r="AF29" i="6"/>
  <c r="P29" i="6"/>
  <c r="AC29" i="6"/>
  <c r="L29" i="6"/>
  <c r="AP29" i="6"/>
  <c r="Y29" i="6"/>
  <c r="I29" i="6"/>
  <c r="AO29" i="6"/>
  <c r="Q29" i="6"/>
  <c r="AK29" i="6"/>
  <c r="J29" i="6"/>
  <c r="AJ29" i="6"/>
  <c r="AH29" i="6"/>
  <c r="AB29" i="6"/>
  <c r="X29" i="6"/>
  <c r="AR29" i="6"/>
  <c r="R29" i="6"/>
  <c r="G29" i="6"/>
  <c r="U29" i="6"/>
  <c r="AN22" i="6"/>
  <c r="AF22" i="6"/>
  <c r="X22" i="6"/>
  <c r="P22" i="6"/>
  <c r="H22" i="6"/>
  <c r="AM22" i="6"/>
  <c r="AE22" i="6"/>
  <c r="W22" i="6"/>
  <c r="O22" i="6"/>
  <c r="AR22" i="6"/>
  <c r="AJ22" i="6"/>
  <c r="AB22" i="6"/>
  <c r="T22" i="6"/>
  <c r="L22" i="6"/>
  <c r="AK22" i="6"/>
  <c r="Y22" i="6"/>
  <c r="K22" i="6"/>
  <c r="AQ22" i="6"/>
  <c r="AD22" i="6"/>
  <c r="R22" i="6"/>
  <c r="AG22" i="6"/>
  <c r="N22" i="6"/>
  <c r="AP22" i="6"/>
  <c r="Z22" i="6"/>
  <c r="I22" i="6"/>
  <c r="AA22" i="6"/>
  <c r="AT22" i="6"/>
  <c r="V22" i="6"/>
  <c r="AS22" i="6"/>
  <c r="U22" i="6"/>
  <c r="AO22" i="6"/>
  <c r="S22" i="6"/>
  <c r="AL22" i="6"/>
  <c r="Q22" i="6"/>
  <c r="AC22" i="6"/>
  <c r="G22" i="6"/>
  <c r="AI22" i="6"/>
  <c r="AH22" i="6"/>
  <c r="M22" i="6"/>
  <c r="J22" i="6"/>
  <c r="AP24" i="6"/>
  <c r="AH24" i="6"/>
  <c r="Z24" i="6"/>
  <c r="R24" i="6"/>
  <c r="J24" i="6"/>
  <c r="AO24" i="6"/>
  <c r="AG24" i="6"/>
  <c r="Y24" i="6"/>
  <c r="Q24" i="6"/>
  <c r="I24" i="6"/>
  <c r="AT24" i="6"/>
  <c r="AL24" i="6"/>
  <c r="AD24" i="6"/>
  <c r="V24" i="6"/>
  <c r="N24" i="6"/>
  <c r="AJ24" i="6"/>
  <c r="W24" i="6"/>
  <c r="K24" i="6"/>
  <c r="AQ24" i="6"/>
  <c r="AC24" i="6"/>
  <c r="P24" i="6"/>
  <c r="AM24" i="6"/>
  <c r="U24" i="6"/>
  <c r="AF24" i="6"/>
  <c r="O24" i="6"/>
  <c r="AN24" i="6"/>
  <c r="S24" i="6"/>
  <c r="AK24" i="6"/>
  <c r="M24" i="6"/>
  <c r="AI24" i="6"/>
  <c r="L24" i="6"/>
  <c r="AE24" i="6"/>
  <c r="H24" i="6"/>
  <c r="AB24" i="6"/>
  <c r="AR24" i="6"/>
  <c r="T24" i="6"/>
  <c r="X24" i="6"/>
  <c r="AS24" i="6"/>
  <c r="G24" i="6"/>
  <c r="AA24" i="6"/>
  <c r="AQ33" i="6"/>
  <c r="AI33" i="6"/>
  <c r="AA33" i="6"/>
  <c r="S33" i="6"/>
  <c r="K33" i="6"/>
  <c r="AP33" i="6"/>
  <c r="AH33" i="6"/>
  <c r="Z33" i="6"/>
  <c r="R33" i="6"/>
  <c r="J33" i="6"/>
  <c r="AM33" i="6"/>
  <c r="AE33" i="6"/>
  <c r="W33" i="6"/>
  <c r="O33" i="6"/>
  <c r="AR33" i="6"/>
  <c r="AD33" i="6"/>
  <c r="Q33" i="6"/>
  <c r="AK33" i="6"/>
  <c r="X33" i="6"/>
  <c r="L33" i="6"/>
  <c r="AT33" i="6"/>
  <c r="AC33" i="6"/>
  <c r="M33" i="6"/>
  <c r="AS33" i="6"/>
  <c r="AB33" i="6"/>
  <c r="I33" i="6"/>
  <c r="AN33" i="6"/>
  <c r="V33" i="6"/>
  <c r="U33" i="6"/>
  <c r="T33" i="6"/>
  <c r="AO33" i="6"/>
  <c r="P33" i="6"/>
  <c r="AL33" i="6"/>
  <c r="N33" i="6"/>
  <c r="AJ33" i="6"/>
  <c r="H33" i="6"/>
  <c r="G33" i="6"/>
  <c r="AG33" i="6"/>
  <c r="Y33" i="6"/>
  <c r="AF33" i="6"/>
  <c r="AS19" i="6"/>
  <c r="AK19" i="6"/>
  <c r="AC19" i="6"/>
  <c r="U19" i="6"/>
  <c r="M19" i="6"/>
  <c r="AR19" i="6"/>
  <c r="AJ19" i="6"/>
  <c r="AB19" i="6"/>
  <c r="T19" i="6"/>
  <c r="L19" i="6"/>
  <c r="AO19" i="6"/>
  <c r="AG19" i="6"/>
  <c r="Y19" i="6"/>
  <c r="Q19" i="6"/>
  <c r="I19" i="6"/>
  <c r="AM19" i="6"/>
  <c r="Z19" i="6"/>
  <c r="N19" i="6"/>
  <c r="AT19" i="6"/>
  <c r="AF19" i="6"/>
  <c r="S19" i="6"/>
  <c r="AD19" i="6"/>
  <c r="K19" i="6"/>
  <c r="AN19" i="6"/>
  <c r="W19" i="6"/>
  <c r="AE19" i="6"/>
  <c r="H19" i="6"/>
  <c r="AA19" i="6"/>
  <c r="X19" i="6"/>
  <c r="G19" i="6"/>
  <c r="AQ19" i="6"/>
  <c r="V19" i="6"/>
  <c r="AP19" i="6"/>
  <c r="R19" i="6"/>
  <c r="AH19" i="6"/>
  <c r="J19" i="6"/>
  <c r="O19" i="6"/>
  <c r="AL19" i="6"/>
  <c r="AI19" i="6"/>
  <c r="P19" i="6"/>
  <c r="AN30" i="6"/>
  <c r="AF30" i="6"/>
  <c r="X30" i="6"/>
  <c r="P30" i="6"/>
  <c r="H30" i="6"/>
  <c r="AM30" i="6"/>
  <c r="AE30" i="6"/>
  <c r="W30" i="6"/>
  <c r="O30" i="6"/>
  <c r="AR30" i="6"/>
  <c r="AJ30" i="6"/>
  <c r="AB30" i="6"/>
  <c r="T30" i="6"/>
  <c r="L30" i="6"/>
  <c r="AS30" i="6"/>
  <c r="AG30" i="6"/>
  <c r="S30" i="6"/>
  <c r="AL30" i="6"/>
  <c r="Z30" i="6"/>
  <c r="M30" i="6"/>
  <c r="AQ30" i="6"/>
  <c r="AA30" i="6"/>
  <c r="J30" i="6"/>
  <c r="AP30" i="6"/>
  <c r="Y30" i="6"/>
  <c r="I30" i="6"/>
  <c r="AK30" i="6"/>
  <c r="U30" i="6"/>
  <c r="AD30" i="6"/>
  <c r="AC30" i="6"/>
  <c r="V30" i="6"/>
  <c r="R30" i="6"/>
  <c r="AT30" i="6"/>
  <c r="Q30" i="6"/>
  <c r="AO30" i="6"/>
  <c r="N30" i="6"/>
  <c r="AH30" i="6"/>
  <c r="G30" i="6"/>
  <c r="AI30" i="6"/>
  <c r="K30" i="6"/>
  <c r="AS10" i="6"/>
  <c r="AK10" i="6"/>
  <c r="AC10" i="6"/>
  <c r="U10" i="6"/>
  <c r="M10" i="6"/>
  <c r="AP10" i="6"/>
  <c r="AH10" i="6"/>
  <c r="Z10" i="6"/>
  <c r="R10" i="6"/>
  <c r="J10" i="6"/>
  <c r="AQ10" i="6"/>
  <c r="AF10" i="6"/>
  <c r="V10" i="6"/>
  <c r="K10" i="6"/>
  <c r="AO10" i="6"/>
  <c r="AE10" i="6"/>
  <c r="T10" i="6"/>
  <c r="I10" i="6"/>
  <c r="AN10" i="6"/>
  <c r="AD10" i="6"/>
  <c r="S10" i="6"/>
  <c r="H10" i="6"/>
  <c r="AM10" i="6"/>
  <c r="AB10" i="6"/>
  <c r="Q10" i="6"/>
  <c r="G10" i="6"/>
  <c r="AL10" i="6"/>
  <c r="AA10" i="6"/>
  <c r="P10" i="6"/>
  <c r="AR10" i="6"/>
  <c r="AG10" i="6"/>
  <c r="W10" i="6"/>
  <c r="L10" i="6"/>
  <c r="N10" i="6"/>
  <c r="AI10" i="6"/>
  <c r="AT10" i="6"/>
  <c r="AJ10" i="6"/>
  <c r="Y10" i="6"/>
  <c r="X10" i="6"/>
  <c r="O10" i="6"/>
  <c r="AS27" i="6"/>
  <c r="AK27" i="6"/>
  <c r="AC27" i="6"/>
  <c r="U27" i="6"/>
  <c r="M27" i="6"/>
  <c r="AR27" i="6"/>
  <c r="AJ27" i="6"/>
  <c r="AB27" i="6"/>
  <c r="T27" i="6"/>
  <c r="L27" i="6"/>
  <c r="AO27" i="6"/>
  <c r="AG27" i="6"/>
  <c r="Y27" i="6"/>
  <c r="Q27" i="6"/>
  <c r="I27" i="6"/>
  <c r="AH27" i="6"/>
  <c r="V27" i="6"/>
  <c r="H27" i="6"/>
  <c r="AN27" i="6"/>
  <c r="AA27" i="6"/>
  <c r="O27" i="6"/>
  <c r="AP27" i="6"/>
  <c r="X27" i="6"/>
  <c r="AM27" i="6"/>
  <c r="AI27" i="6"/>
  <c r="R27" i="6"/>
  <c r="AL27" i="6"/>
  <c r="N27" i="6"/>
  <c r="AF27" i="6"/>
  <c r="K27" i="6"/>
  <c r="AE27" i="6"/>
  <c r="J27" i="6"/>
  <c r="G27" i="6"/>
  <c r="AD27" i="6"/>
  <c r="Z27" i="6"/>
  <c r="W27" i="6"/>
  <c r="AQ27" i="6"/>
  <c r="P27" i="6"/>
  <c r="S27" i="6"/>
  <c r="AT27" i="6"/>
  <c r="AR18" i="6"/>
  <c r="AJ18" i="6"/>
  <c r="AB18" i="6"/>
  <c r="T18" i="6"/>
  <c r="L18" i="6"/>
  <c r="AQ18" i="6"/>
  <c r="AI18" i="6"/>
  <c r="AA18" i="6"/>
  <c r="S18" i="6"/>
  <c r="AN18" i="6"/>
  <c r="AF18" i="6"/>
  <c r="X18" i="6"/>
  <c r="P18" i="6"/>
  <c r="H18" i="6"/>
  <c r="AM18" i="6"/>
  <c r="Z18" i="6"/>
  <c r="N18" i="6"/>
  <c r="AT18" i="6"/>
  <c r="AG18" i="6"/>
  <c r="U18" i="6"/>
  <c r="I18" i="6"/>
  <c r="AH18" i="6"/>
  <c r="Q18" i="6"/>
  <c r="AS18" i="6"/>
  <c r="AC18" i="6"/>
  <c r="K18" i="6"/>
  <c r="W18" i="6"/>
  <c r="AP18" i="6"/>
  <c r="V18" i="6"/>
  <c r="AO18" i="6"/>
  <c r="R18" i="6"/>
  <c r="AL18" i="6"/>
  <c r="O18" i="6"/>
  <c r="G18" i="6"/>
  <c r="AK18" i="6"/>
  <c r="M18" i="6"/>
  <c r="Y18" i="6"/>
  <c r="AE18" i="6"/>
  <c r="AD18" i="6"/>
  <c r="J18" i="6"/>
  <c r="AQ25" i="6"/>
  <c r="AI25" i="6"/>
  <c r="AA25" i="6"/>
  <c r="S25" i="6"/>
  <c r="K25" i="6"/>
  <c r="AP25" i="6"/>
  <c r="AH25" i="6"/>
  <c r="Z25" i="6"/>
  <c r="R25" i="6"/>
  <c r="J25" i="6"/>
  <c r="AM25" i="6"/>
  <c r="AE25" i="6"/>
  <c r="W25" i="6"/>
  <c r="O25" i="6"/>
  <c r="AJ25" i="6"/>
  <c r="V25" i="6"/>
  <c r="I25" i="6"/>
  <c r="AO25" i="6"/>
  <c r="AC25" i="6"/>
  <c r="P25" i="6"/>
  <c r="AG25" i="6"/>
  <c r="Q25" i="6"/>
  <c r="AS25" i="6"/>
  <c r="AB25" i="6"/>
  <c r="L25" i="6"/>
  <c r="AT25" i="6"/>
  <c r="X25" i="6"/>
  <c r="AR25" i="6"/>
  <c r="U25" i="6"/>
  <c r="AN25" i="6"/>
  <c r="T25" i="6"/>
  <c r="AL25" i="6"/>
  <c r="N25" i="6"/>
  <c r="AK25" i="6"/>
  <c r="M25" i="6"/>
  <c r="G25" i="6"/>
  <c r="H25" i="6"/>
  <c r="Y25" i="6"/>
  <c r="AF25" i="6"/>
  <c r="AD25" i="6"/>
  <c r="AR26" i="6"/>
  <c r="AJ26" i="6"/>
  <c r="AB26" i="6"/>
  <c r="T26" i="6"/>
  <c r="L26" i="6"/>
  <c r="AQ26" i="6"/>
  <c r="AI26" i="6"/>
  <c r="AA26" i="6"/>
  <c r="S26" i="6"/>
  <c r="K26" i="6"/>
  <c r="AN26" i="6"/>
  <c r="AF26" i="6"/>
  <c r="X26" i="6"/>
  <c r="P26" i="6"/>
  <c r="H26" i="6"/>
  <c r="AH26" i="6"/>
  <c r="V26" i="6"/>
  <c r="I26" i="6"/>
  <c r="AO26" i="6"/>
  <c r="AC26" i="6"/>
  <c r="O26" i="6"/>
  <c r="AT26" i="6"/>
  <c r="AD26" i="6"/>
  <c r="M26" i="6"/>
  <c r="AM26" i="6"/>
  <c r="W26" i="6"/>
  <c r="AE26" i="6"/>
  <c r="Z26" i="6"/>
  <c r="Y26" i="6"/>
  <c r="AS26" i="6"/>
  <c r="U26" i="6"/>
  <c r="G26" i="6"/>
  <c r="AP26" i="6"/>
  <c r="R26" i="6"/>
  <c r="Q26" i="6"/>
  <c r="AG26" i="6"/>
  <c r="J26" i="6"/>
  <c r="N26" i="6"/>
  <c r="AL26" i="6"/>
  <c r="AK26" i="6"/>
  <c r="AM21" i="6"/>
  <c r="AE21" i="6"/>
  <c r="W21" i="6"/>
  <c r="O21" i="6"/>
  <c r="AT21" i="6"/>
  <c r="AL21" i="6"/>
  <c r="AD21" i="6"/>
  <c r="V21" i="6"/>
  <c r="N21" i="6"/>
  <c r="AQ21" i="6"/>
  <c r="AI21" i="6"/>
  <c r="AA21" i="6"/>
  <c r="S21" i="6"/>
  <c r="K21" i="6"/>
  <c r="AK21" i="6"/>
  <c r="Y21" i="6"/>
  <c r="L21" i="6"/>
  <c r="AR21" i="6"/>
  <c r="AF21" i="6"/>
  <c r="R21" i="6"/>
  <c r="AJ21" i="6"/>
  <c r="T21" i="6"/>
  <c r="AC21" i="6"/>
  <c r="M21" i="6"/>
  <c r="AP21" i="6"/>
  <c r="U21" i="6"/>
  <c r="AO21" i="6"/>
  <c r="Q21" i="6"/>
  <c r="AN21" i="6"/>
  <c r="P21" i="6"/>
  <c r="AH21" i="6"/>
  <c r="J21" i="6"/>
  <c r="AG21" i="6"/>
  <c r="I21" i="6"/>
  <c r="AS21" i="6"/>
  <c r="X21" i="6"/>
  <c r="Z21" i="6"/>
  <c r="G21" i="6"/>
  <c r="H21" i="6"/>
  <c r="AB21" i="6"/>
  <c r="AP32" i="6"/>
  <c r="AH32" i="6"/>
  <c r="Z32" i="6"/>
  <c r="R32" i="6"/>
  <c r="J32" i="6"/>
  <c r="AO32" i="6"/>
  <c r="AG32" i="6"/>
  <c r="Y32" i="6"/>
  <c r="Q32" i="6"/>
  <c r="I32" i="6"/>
  <c r="AT32" i="6"/>
  <c r="AL32" i="6"/>
  <c r="AD32" i="6"/>
  <c r="V32" i="6"/>
  <c r="N32" i="6"/>
  <c r="AR32" i="6"/>
  <c r="AE32" i="6"/>
  <c r="S32" i="6"/>
  <c r="AK32" i="6"/>
  <c r="X32" i="6"/>
  <c r="L32" i="6"/>
  <c r="AI32" i="6"/>
  <c r="P32" i="6"/>
  <c r="AF32" i="6"/>
  <c r="O32" i="6"/>
  <c r="AS32" i="6"/>
  <c r="AB32" i="6"/>
  <c r="K32" i="6"/>
  <c r="AJ32" i="6"/>
  <c r="AC32" i="6"/>
  <c r="AA32" i="6"/>
  <c r="W32" i="6"/>
  <c r="U32" i="6"/>
  <c r="AQ32" i="6"/>
  <c r="T32" i="6"/>
  <c r="AM32" i="6"/>
  <c r="H32" i="6"/>
  <c r="AN32" i="6"/>
  <c r="G32" i="6"/>
  <c r="M32" i="6"/>
  <c r="AP12" i="6"/>
  <c r="AH12" i="6"/>
  <c r="Z12" i="6"/>
  <c r="R12" i="6"/>
  <c r="J12" i="6"/>
  <c r="AT12" i="6"/>
  <c r="AL12" i="6"/>
  <c r="AD12" i="6"/>
  <c r="V12" i="6"/>
  <c r="N12" i="6"/>
  <c r="AO12" i="6"/>
  <c r="AE12" i="6"/>
  <c r="T12" i="6"/>
  <c r="I12" i="6"/>
  <c r="AK12" i="6"/>
  <c r="AA12" i="6"/>
  <c r="P12" i="6"/>
  <c r="AI12" i="6"/>
  <c r="U12" i="6"/>
  <c r="AG12" i="6"/>
  <c r="S12" i="6"/>
  <c r="AS12" i="6"/>
  <c r="AF12" i="6"/>
  <c r="Q12" i="6"/>
  <c r="AR12" i="6"/>
  <c r="AC12" i="6"/>
  <c r="O12" i="6"/>
  <c r="AQ12" i="6"/>
  <c r="AB12" i="6"/>
  <c r="M12" i="6"/>
  <c r="AJ12" i="6"/>
  <c r="W12" i="6"/>
  <c r="H12" i="6"/>
  <c r="AM12" i="6"/>
  <c r="Y12" i="6"/>
  <c r="X12" i="6"/>
  <c r="L12" i="6"/>
  <c r="K12" i="6"/>
  <c r="G12" i="6"/>
  <c r="AN12" i="6"/>
  <c r="AQ4" i="6"/>
  <c r="AI4" i="6"/>
  <c r="AA4" i="6"/>
  <c r="K4" i="6"/>
  <c r="AP4" i="6"/>
  <c r="AH4" i="6"/>
  <c r="Z4" i="6"/>
  <c r="R4" i="6"/>
  <c r="J4" i="6"/>
  <c r="AO4" i="6"/>
  <c r="AG4" i="6"/>
  <c r="Y4" i="6"/>
  <c r="Q4" i="6"/>
  <c r="I4" i="6"/>
  <c r="AN4" i="6"/>
  <c r="AF4" i="6"/>
  <c r="X4" i="6"/>
  <c r="P4" i="6"/>
  <c r="H4" i="6"/>
  <c r="AM4" i="6"/>
  <c r="AE4" i="6"/>
  <c r="W4" i="6"/>
  <c r="O4" i="6"/>
  <c r="AR4" i="6"/>
  <c r="AJ4" i="6"/>
  <c r="AB4" i="6"/>
  <c r="T4" i="6"/>
  <c r="L4" i="6"/>
  <c r="S4" i="6"/>
  <c r="U4" i="6"/>
  <c r="M4" i="6"/>
  <c r="AT4" i="6"/>
  <c r="N4" i="6"/>
  <c r="G4" i="6"/>
  <c r="AS4" i="6"/>
  <c r="AL4" i="6"/>
  <c r="AK4" i="6"/>
  <c r="AD4" i="6"/>
  <c r="AC4" i="6"/>
  <c r="V4" i="6"/>
  <c r="AO6" i="6"/>
  <c r="AG6" i="6"/>
  <c r="AT6" i="6"/>
  <c r="AL6" i="6"/>
  <c r="AM6" i="6"/>
  <c r="AC6" i="6"/>
  <c r="U6" i="6"/>
  <c r="M6" i="6"/>
  <c r="AK6" i="6"/>
  <c r="AB6" i="6"/>
  <c r="T6" i="6"/>
  <c r="L6" i="6"/>
  <c r="AJ6" i="6"/>
  <c r="AA6" i="6"/>
  <c r="S6" i="6"/>
  <c r="K6" i="6"/>
  <c r="AS6" i="6"/>
  <c r="AI6" i="6"/>
  <c r="Z6" i="6"/>
  <c r="R6" i="6"/>
  <c r="J6" i="6"/>
  <c r="AR6" i="6"/>
  <c r="AH6" i="6"/>
  <c r="Y6" i="6"/>
  <c r="Q6" i="6"/>
  <c r="I6" i="6"/>
  <c r="AN6" i="6"/>
  <c r="AD6" i="6"/>
  <c r="V6" i="6"/>
  <c r="N6" i="6"/>
  <c r="G6" i="6"/>
  <c r="AP6" i="6"/>
  <c r="X6" i="6"/>
  <c r="W6" i="6"/>
  <c r="AF6" i="6"/>
  <c r="AE6" i="6"/>
  <c r="P6" i="6"/>
  <c r="O6" i="6"/>
  <c r="AQ6" i="6"/>
  <c r="H6" i="6"/>
  <c r="AT28" i="6"/>
  <c r="AL28" i="6"/>
  <c r="AD28" i="6"/>
  <c r="V28" i="6"/>
  <c r="N28" i="6"/>
  <c r="AS28" i="6"/>
  <c r="AK28" i="6"/>
  <c r="AC28" i="6"/>
  <c r="U28" i="6"/>
  <c r="M28" i="6"/>
  <c r="AP28" i="6"/>
  <c r="AH28" i="6"/>
  <c r="Z28" i="6"/>
  <c r="R28" i="6"/>
  <c r="J28" i="6"/>
  <c r="AG28" i="6"/>
  <c r="T28" i="6"/>
  <c r="H28" i="6"/>
  <c r="AN28" i="6"/>
  <c r="AA28" i="6"/>
  <c r="O28" i="6"/>
  <c r="AJ28" i="6"/>
  <c r="S28" i="6"/>
  <c r="AI28" i="6"/>
  <c r="Q28" i="6"/>
  <c r="AE28" i="6"/>
  <c r="L28" i="6"/>
  <c r="Y28" i="6"/>
  <c r="X28" i="6"/>
  <c r="AR28" i="6"/>
  <c r="W28" i="6"/>
  <c r="AQ28" i="6"/>
  <c r="P28" i="6"/>
  <c r="AO28" i="6"/>
  <c r="K28" i="6"/>
  <c r="AM28" i="6"/>
  <c r="I28" i="6"/>
  <c r="AB28" i="6"/>
  <c r="G28" i="6"/>
  <c r="AF28" i="6"/>
  <c r="AO31" i="6"/>
  <c r="AG31" i="6"/>
  <c r="Y31" i="6"/>
  <c r="Q31" i="6"/>
  <c r="I31" i="6"/>
  <c r="AN31" i="6"/>
  <c r="AF31" i="6"/>
  <c r="X31" i="6"/>
  <c r="P31" i="6"/>
  <c r="H31" i="6"/>
  <c r="AS31" i="6"/>
  <c r="AK31" i="6"/>
  <c r="AC31" i="6"/>
  <c r="U31" i="6"/>
  <c r="M31" i="6"/>
  <c r="AR31" i="6"/>
  <c r="AE31" i="6"/>
  <c r="S31" i="6"/>
  <c r="AL31" i="6"/>
  <c r="Z31" i="6"/>
  <c r="L31" i="6"/>
  <c r="AM31" i="6"/>
  <c r="V31" i="6"/>
  <c r="AJ31" i="6"/>
  <c r="T31" i="6"/>
  <c r="AH31" i="6"/>
  <c r="O31" i="6"/>
  <c r="AT31" i="6"/>
  <c r="R31" i="6"/>
  <c r="AQ31" i="6"/>
  <c r="N31" i="6"/>
  <c r="AP31" i="6"/>
  <c r="K31" i="6"/>
  <c r="AI31" i="6"/>
  <c r="J31" i="6"/>
  <c r="AD31" i="6"/>
  <c r="AB31" i="6"/>
  <c r="W31" i="6"/>
  <c r="AA31" i="6"/>
  <c r="G31" i="6"/>
  <c r="AR9" i="6"/>
  <c r="AJ9" i="6"/>
  <c r="AB9" i="6"/>
  <c r="T9" i="6"/>
  <c r="L9" i="6"/>
  <c r="AO9" i="6"/>
  <c r="AG9" i="6"/>
  <c r="Y9" i="6"/>
  <c r="Q9" i="6"/>
  <c r="I9" i="6"/>
  <c r="AM9" i="6"/>
  <c r="AC9" i="6"/>
  <c r="R9" i="6"/>
  <c r="AL9" i="6"/>
  <c r="AA9" i="6"/>
  <c r="P9" i="6"/>
  <c r="AK9" i="6"/>
  <c r="Z9" i="6"/>
  <c r="O9" i="6"/>
  <c r="AT9" i="6"/>
  <c r="AI9" i="6"/>
  <c r="X9" i="6"/>
  <c r="N9" i="6"/>
  <c r="AS9" i="6"/>
  <c r="AH9" i="6"/>
  <c r="W9" i="6"/>
  <c r="M9" i="6"/>
  <c r="G9" i="6"/>
  <c r="AN9" i="6"/>
  <c r="AD9" i="6"/>
  <c r="S9" i="6"/>
  <c r="H9" i="6"/>
  <c r="J9" i="6"/>
  <c r="AQ9" i="6"/>
  <c r="AP9" i="6"/>
  <c r="AF9" i="6"/>
  <c r="AE9" i="6"/>
  <c r="V9" i="6"/>
  <c r="U9" i="6"/>
  <c r="K9" i="6"/>
  <c r="AP7" i="6"/>
  <c r="AH7" i="6"/>
  <c r="Z7" i="6"/>
  <c r="R7" i="6"/>
  <c r="J7" i="6"/>
  <c r="AM7" i="6"/>
  <c r="AE7" i="6"/>
  <c r="W7" i="6"/>
  <c r="O7" i="6"/>
  <c r="AQ7" i="6"/>
  <c r="AF7" i="6"/>
  <c r="U7" i="6"/>
  <c r="K7" i="6"/>
  <c r="AO7" i="6"/>
  <c r="AD7" i="6"/>
  <c r="T7" i="6"/>
  <c r="I7" i="6"/>
  <c r="AN7" i="6"/>
  <c r="AC7" i="6"/>
  <c r="S7" i="6"/>
  <c r="H7" i="6"/>
  <c r="AL7" i="6"/>
  <c r="AB7" i="6"/>
  <c r="Q7" i="6"/>
  <c r="AK7" i="6"/>
  <c r="AA7" i="6"/>
  <c r="P7" i="6"/>
  <c r="AR7" i="6"/>
  <c r="AG7" i="6"/>
  <c r="V7" i="6"/>
  <c r="L7" i="6"/>
  <c r="AS7" i="6"/>
  <c r="AJ7" i="6"/>
  <c r="AI7" i="6"/>
  <c r="Y7" i="6"/>
  <c r="X7" i="6"/>
  <c r="N7" i="6"/>
  <c r="M7" i="6"/>
  <c r="AT7" i="6"/>
  <c r="G7" i="6"/>
  <c r="AT16" i="6"/>
  <c r="AL16" i="6"/>
  <c r="AD16" i="6"/>
  <c r="V16" i="6"/>
  <c r="N16" i="6"/>
  <c r="AP16" i="6"/>
  <c r="AH16" i="6"/>
  <c r="Z16" i="6"/>
  <c r="R16" i="6"/>
  <c r="J16" i="6"/>
  <c r="AS16" i="6"/>
  <c r="AI16" i="6"/>
  <c r="X16" i="6"/>
  <c r="M16" i="6"/>
  <c r="AO16" i="6"/>
  <c r="AE16" i="6"/>
  <c r="T16" i="6"/>
  <c r="I16" i="6"/>
  <c r="AJ16" i="6"/>
  <c r="U16" i="6"/>
  <c r="AG16" i="6"/>
  <c r="S16" i="6"/>
  <c r="AF16" i="6"/>
  <c r="Q16" i="6"/>
  <c r="AR16" i="6"/>
  <c r="AC16" i="6"/>
  <c r="P16" i="6"/>
  <c r="AQ16" i="6"/>
  <c r="AB16" i="6"/>
  <c r="O16" i="6"/>
  <c r="AK16" i="6"/>
  <c r="W16" i="6"/>
  <c r="H16" i="6"/>
  <c r="AN16" i="6"/>
  <c r="AM16" i="6"/>
  <c r="G16" i="6"/>
  <c r="AA16" i="6"/>
  <c r="Y16" i="6"/>
  <c r="L16" i="6"/>
  <c r="K16" i="6"/>
  <c r="AS15" i="6"/>
  <c r="AK15" i="6"/>
  <c r="AC15" i="6"/>
  <c r="U15" i="6"/>
  <c r="M15" i="6"/>
  <c r="AO15" i="6"/>
  <c r="AG15" i="6"/>
  <c r="Y15" i="6"/>
  <c r="Q15" i="6"/>
  <c r="I15" i="6"/>
  <c r="AP15" i="6"/>
  <c r="AE15" i="6"/>
  <c r="T15" i="6"/>
  <c r="J15" i="6"/>
  <c r="AL15" i="6"/>
  <c r="AA15" i="6"/>
  <c r="P15" i="6"/>
  <c r="AT15" i="6"/>
  <c r="AF15" i="6"/>
  <c r="R15" i="6"/>
  <c r="AR15" i="6"/>
  <c r="AD15" i="6"/>
  <c r="O15" i="6"/>
  <c r="AQ15" i="6"/>
  <c r="AB15" i="6"/>
  <c r="N15" i="6"/>
  <c r="AN15" i="6"/>
  <c r="Z15" i="6"/>
  <c r="L15" i="6"/>
  <c r="AM15" i="6"/>
  <c r="X15" i="6"/>
  <c r="K15" i="6"/>
  <c r="AH15" i="6"/>
  <c r="S15" i="6"/>
  <c r="AI15" i="6"/>
  <c r="W15" i="6"/>
  <c r="V15" i="6"/>
  <c r="H15" i="6"/>
  <c r="G15" i="6"/>
  <c r="AJ15" i="6"/>
  <c r="AR34" i="6"/>
  <c r="AJ34" i="6"/>
  <c r="AB34" i="6"/>
  <c r="T34" i="6"/>
  <c r="L34" i="6"/>
  <c r="AQ34" i="6"/>
  <c r="AI34" i="6"/>
  <c r="AA34" i="6"/>
  <c r="S34" i="6"/>
  <c r="K34" i="6"/>
  <c r="AN34" i="6"/>
  <c r="AF34" i="6"/>
  <c r="X34" i="6"/>
  <c r="P34" i="6"/>
  <c r="H34" i="6"/>
  <c r="AP34" i="6"/>
  <c r="AD34" i="6"/>
  <c r="Q34" i="6"/>
  <c r="AK34" i="6"/>
  <c r="W34" i="6"/>
  <c r="J34" i="6"/>
  <c r="AT34" i="6"/>
  <c r="AC34" i="6"/>
  <c r="AO34" i="6"/>
  <c r="Y34" i="6"/>
  <c r="AM34" i="6"/>
  <c r="V34" i="6"/>
  <c r="AH34" i="6"/>
  <c r="R34" i="6"/>
  <c r="AS34" i="6"/>
  <c r="M34" i="6"/>
  <c r="AL34" i="6"/>
  <c r="I34" i="6"/>
  <c r="AG34" i="6"/>
  <c r="AE34" i="6"/>
  <c r="G34" i="6"/>
  <c r="Z34" i="6"/>
  <c r="U34" i="6"/>
  <c r="N34" i="6"/>
  <c r="O34" i="6"/>
  <c r="AO23" i="6"/>
  <c r="AG23" i="6"/>
  <c r="Y23" i="6"/>
  <c r="Q23" i="6"/>
  <c r="I23" i="6"/>
  <c r="AN23" i="6"/>
  <c r="AF23" i="6"/>
  <c r="X23" i="6"/>
  <c r="P23" i="6"/>
  <c r="H23" i="6"/>
  <c r="AS23" i="6"/>
  <c r="AK23" i="6"/>
  <c r="AC23" i="6"/>
  <c r="U23" i="6"/>
  <c r="M23" i="6"/>
  <c r="AJ23" i="6"/>
  <c r="W23" i="6"/>
  <c r="K23" i="6"/>
  <c r="AQ23" i="6"/>
  <c r="AD23" i="6"/>
  <c r="R23" i="6"/>
  <c r="AR23" i="6"/>
  <c r="AA23" i="6"/>
  <c r="J23" i="6"/>
  <c r="AL23" i="6"/>
  <c r="T23" i="6"/>
  <c r="AH23" i="6"/>
  <c r="L23" i="6"/>
  <c r="AE23" i="6"/>
  <c r="AB23" i="6"/>
  <c r="Z23" i="6"/>
  <c r="AT23" i="6"/>
  <c r="V23" i="6"/>
  <c r="AP23" i="6"/>
  <c r="S23" i="6"/>
  <c r="AI23" i="6"/>
  <c r="N23" i="6"/>
  <c r="AM23" i="6"/>
  <c r="O23" i="6"/>
  <c r="G23" i="6"/>
  <c r="G3" i="6"/>
  <c r="AP3" i="6"/>
  <c r="AH3" i="6"/>
  <c r="AO3" i="6"/>
  <c r="AG3" i="6"/>
  <c r="Y3" i="6"/>
  <c r="AN3" i="6"/>
  <c r="AF3" i="6"/>
  <c r="X3" i="6"/>
  <c r="P3" i="6"/>
  <c r="H3" i="6"/>
  <c r="AM3" i="6"/>
  <c r="AE3" i="6"/>
  <c r="W3" i="6"/>
  <c r="O3" i="6"/>
  <c r="AT3" i="6"/>
  <c r="AL3" i="6"/>
  <c r="AD3" i="6"/>
  <c r="V3" i="6"/>
  <c r="N3" i="6"/>
  <c r="AQ3" i="6"/>
  <c r="AI3" i="6"/>
  <c r="AA3" i="6"/>
  <c r="S3" i="6"/>
  <c r="K3" i="6"/>
  <c r="AB3" i="6"/>
  <c r="J3" i="6"/>
  <c r="Z3" i="6"/>
  <c r="I3" i="6"/>
  <c r="U3" i="6"/>
  <c r="AS3" i="6"/>
  <c r="T3" i="6"/>
  <c r="AR3" i="6"/>
  <c r="AK3" i="6"/>
  <c r="Q3" i="6"/>
  <c r="AJ3" i="6"/>
  <c r="M3" i="6"/>
  <c r="AC3" i="6"/>
  <c r="L3" i="6"/>
  <c r="R3" i="6"/>
  <c r="AT20" i="6"/>
  <c r="AL20" i="6"/>
  <c r="AD20" i="6"/>
  <c r="V20" i="6"/>
  <c r="N20" i="6"/>
  <c r="AS20" i="6"/>
  <c r="AK20" i="6"/>
  <c r="AC20" i="6"/>
  <c r="U20" i="6"/>
  <c r="M20" i="6"/>
  <c r="AP20" i="6"/>
  <c r="AH20" i="6"/>
  <c r="Z20" i="6"/>
  <c r="R20" i="6"/>
  <c r="J20" i="6"/>
  <c r="AM20" i="6"/>
  <c r="Y20" i="6"/>
  <c r="L20" i="6"/>
  <c r="AR20" i="6"/>
  <c r="AF20" i="6"/>
  <c r="S20" i="6"/>
  <c r="AO20" i="6"/>
  <c r="X20" i="6"/>
  <c r="H20" i="6"/>
  <c r="AI20" i="6"/>
  <c r="Q20" i="6"/>
  <c r="AJ20" i="6"/>
  <c r="O20" i="6"/>
  <c r="AG20" i="6"/>
  <c r="K20" i="6"/>
  <c r="AE20" i="6"/>
  <c r="I20" i="6"/>
  <c r="AB20" i="6"/>
  <c r="AA20" i="6"/>
  <c r="AN20" i="6"/>
  <c r="P20" i="6"/>
  <c r="G20" i="6"/>
  <c r="AQ20" i="6"/>
  <c r="W20" i="6"/>
  <c r="T20" i="6"/>
  <c r="AQ13" i="6"/>
  <c r="AI13" i="6"/>
  <c r="AA13" i="6"/>
  <c r="S13" i="6"/>
  <c r="K13" i="6"/>
  <c r="AM13" i="6"/>
  <c r="AE13" i="6"/>
  <c r="W13" i="6"/>
  <c r="O13" i="6"/>
  <c r="AS13" i="6"/>
  <c r="AH13" i="6"/>
  <c r="X13" i="6"/>
  <c r="M13" i="6"/>
  <c r="AO13" i="6"/>
  <c r="AD13" i="6"/>
  <c r="T13" i="6"/>
  <c r="I13" i="6"/>
  <c r="AL13" i="6"/>
  <c r="Y13" i="6"/>
  <c r="J13" i="6"/>
  <c r="AK13" i="6"/>
  <c r="V13" i="6"/>
  <c r="H13" i="6"/>
  <c r="AJ13" i="6"/>
  <c r="U13" i="6"/>
  <c r="AG13" i="6"/>
  <c r="R13" i="6"/>
  <c r="AT13" i="6"/>
  <c r="AF13" i="6"/>
  <c r="Q13" i="6"/>
  <c r="AN13" i="6"/>
  <c r="Z13" i="6"/>
  <c r="L13" i="6"/>
  <c r="G13" i="6"/>
  <c r="AR13" i="6"/>
  <c r="AP13" i="6"/>
  <c r="AC13" i="6"/>
  <c r="AB13" i="6"/>
  <c r="P13" i="6"/>
  <c r="N13" i="6"/>
  <c r="AR14" i="6"/>
  <c r="AJ14" i="6"/>
  <c r="AB14" i="6"/>
  <c r="T14" i="6"/>
  <c r="L14" i="6"/>
  <c r="AN14" i="6"/>
  <c r="AF14" i="6"/>
  <c r="X14" i="6"/>
  <c r="P14" i="6"/>
  <c r="H14" i="6"/>
  <c r="AL14" i="6"/>
  <c r="AA14" i="6"/>
  <c r="Q14" i="6"/>
  <c r="AS14" i="6"/>
  <c r="AH14" i="6"/>
  <c r="W14" i="6"/>
  <c r="M14" i="6"/>
  <c r="AP14" i="6"/>
  <c r="AC14" i="6"/>
  <c r="N14" i="6"/>
  <c r="AO14" i="6"/>
  <c r="Z14" i="6"/>
  <c r="K14" i="6"/>
  <c r="AM14" i="6"/>
  <c r="Y14" i="6"/>
  <c r="J14" i="6"/>
  <c r="AK14" i="6"/>
  <c r="V14" i="6"/>
  <c r="I14" i="6"/>
  <c r="AI14" i="6"/>
  <c r="U14" i="6"/>
  <c r="AQ14" i="6"/>
  <c r="AD14" i="6"/>
  <c r="O14" i="6"/>
  <c r="G14" i="6"/>
  <c r="R14" i="6"/>
  <c r="AT14" i="6"/>
  <c r="AG14" i="6"/>
  <c r="AE14" i="6"/>
  <c r="S14" i="6"/>
  <c r="H2" i="4"/>
  <c r="H2" i="1"/>
  <c r="G30" i="1" l="1"/>
  <c r="G39" i="1"/>
  <c r="G26" i="1"/>
  <c r="G24" i="1"/>
  <c r="G32" i="1"/>
  <c r="G37" i="1"/>
  <c r="G38" i="1"/>
  <c r="G29" i="1"/>
  <c r="G25" i="1"/>
  <c r="G31" i="1"/>
  <c r="G28" i="1"/>
  <c r="G36" i="1"/>
  <c r="G27" i="1"/>
  <c r="G33" i="1"/>
  <c r="G34" i="1"/>
  <c r="G35" i="1"/>
  <c r="H34" i="1"/>
  <c r="H30" i="1"/>
  <c r="H26" i="1"/>
  <c r="H33" i="1"/>
  <c r="H22" i="1"/>
  <c r="H32" i="1"/>
  <c r="H16" i="1"/>
  <c r="H3" i="1"/>
  <c r="H15" i="1"/>
  <c r="H27" i="1"/>
  <c r="H5" i="1"/>
  <c r="H4" i="1"/>
  <c r="H21" i="1"/>
  <c r="H18" i="1"/>
  <c r="H39" i="1"/>
  <c r="H8" i="1"/>
  <c r="H12" i="1"/>
  <c r="H11" i="1"/>
  <c r="H14" i="1"/>
  <c r="H13" i="1"/>
  <c r="H20" i="1"/>
  <c r="H23" i="1"/>
  <c r="H9" i="1"/>
  <c r="H19" i="1"/>
  <c r="H38" i="1"/>
  <c r="H10" i="1"/>
  <c r="H25" i="1"/>
  <c r="H17" i="1"/>
  <c r="H6" i="1"/>
  <c r="H29" i="1"/>
  <c r="H28" i="1"/>
  <c r="H24" i="1"/>
  <c r="H37" i="1"/>
  <c r="H35" i="1"/>
  <c r="H31" i="1"/>
  <c r="H36" i="1"/>
  <c r="H7" i="1"/>
  <c r="AG27" i="10"/>
  <c r="AG35" i="10"/>
  <c r="AG84" i="10"/>
  <c r="AG59" i="10"/>
  <c r="AG77" i="10"/>
  <c r="AG64" i="10"/>
  <c r="AG46" i="10"/>
  <c r="AG58" i="10"/>
  <c r="AG20" i="10"/>
  <c r="AG49" i="10"/>
  <c r="AG69" i="10"/>
  <c r="AG73" i="10"/>
  <c r="AG78" i="10"/>
  <c r="AG52" i="10"/>
  <c r="AG60" i="10"/>
  <c r="AG68" i="10"/>
  <c r="AG80" i="10"/>
  <c r="AG65" i="10"/>
  <c r="AG38" i="10"/>
  <c r="AG25" i="10"/>
  <c r="AG44" i="10"/>
  <c r="AG61" i="10"/>
  <c r="AG55" i="10"/>
  <c r="AG74" i="10"/>
  <c r="AG95" i="10"/>
  <c r="AG56" i="10"/>
  <c r="AG72" i="10"/>
  <c r="AG62" i="10"/>
  <c r="AG40" i="10"/>
  <c r="AG50" i="10"/>
  <c r="AG47" i="10"/>
  <c r="AG51" i="10"/>
  <c r="AG82" i="10"/>
  <c r="AG29" i="10"/>
  <c r="AG16" i="10"/>
  <c r="AG87" i="10"/>
  <c r="AG66" i="10"/>
  <c r="AG85" i="10"/>
  <c r="AG53" i="10"/>
  <c r="AG54" i="10"/>
  <c r="AG43" i="10"/>
  <c r="AG36" i="10"/>
  <c r="AG30" i="10"/>
  <c r="AG45" i="10"/>
  <c r="AH2" i="10"/>
  <c r="AG15" i="10"/>
  <c r="AG76" i="10"/>
  <c r="AG33" i="10"/>
  <c r="AG75" i="10"/>
  <c r="AG41" i="10"/>
  <c r="AG42" i="10"/>
  <c r="AG37" i="10"/>
  <c r="AG22" i="10"/>
  <c r="AG63" i="10"/>
  <c r="AG21" i="10"/>
  <c r="AG17" i="10"/>
  <c r="AG88" i="10"/>
  <c r="AG79" i="10"/>
  <c r="AG70" i="10"/>
  <c r="AG39" i="10"/>
  <c r="AG48" i="10"/>
  <c r="AG19" i="10"/>
  <c r="AG32" i="10"/>
  <c r="AG71" i="10"/>
  <c r="AG34" i="10"/>
  <c r="AG28" i="10"/>
  <c r="AG86" i="10"/>
  <c r="AG83" i="10"/>
  <c r="AG81" i="10"/>
  <c r="AG57" i="10"/>
  <c r="AG24" i="10"/>
  <c r="AG67" i="10"/>
  <c r="AG18" i="10"/>
  <c r="AG26" i="10"/>
  <c r="AG23" i="10"/>
  <c r="AG31" i="10"/>
  <c r="AF2" i="9"/>
  <c r="AE15" i="9"/>
  <c r="AE12" i="9"/>
  <c r="AE4" i="9"/>
  <c r="AE16" i="9"/>
  <c r="AE18" i="9"/>
  <c r="AE7" i="9"/>
  <c r="AE13" i="9"/>
  <c r="AE9" i="9"/>
  <c r="AE6" i="9"/>
  <c r="AE14" i="9"/>
  <c r="AE20" i="9"/>
  <c r="AE11" i="9"/>
  <c r="AE19" i="9"/>
  <c r="AE3" i="9"/>
  <c r="AE17" i="9"/>
  <c r="AE5" i="9"/>
  <c r="AE10" i="9"/>
  <c r="I2" i="4"/>
  <c r="I2" i="1"/>
  <c r="F19" i="9"/>
  <c r="F17" i="9"/>
  <c r="F16" i="9"/>
  <c r="F15" i="9"/>
  <c r="F14" i="9"/>
  <c r="F13" i="9"/>
  <c r="F12" i="9"/>
  <c r="F11" i="9"/>
  <c r="F10" i="9"/>
  <c r="F67" i="7"/>
  <c r="F64" i="7"/>
  <c r="F63" i="7"/>
  <c r="F62" i="7"/>
  <c r="F61" i="7"/>
  <c r="F60" i="7"/>
  <c r="F59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6" i="6"/>
  <c r="F105" i="6"/>
  <c r="F104" i="6"/>
  <c r="F103" i="6"/>
  <c r="F102" i="6"/>
  <c r="F101" i="6"/>
  <c r="F100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3" i="6"/>
  <c r="F71" i="6"/>
  <c r="F70" i="6"/>
  <c r="F69" i="6"/>
  <c r="F68" i="6"/>
  <c r="F67" i="6"/>
  <c r="F66" i="6"/>
  <c r="F64" i="6"/>
  <c r="F62" i="6"/>
  <c r="F61" i="6"/>
  <c r="F60" i="6"/>
  <c r="F56" i="6"/>
  <c r="F55" i="6"/>
  <c r="F54" i="6"/>
  <c r="F53" i="6"/>
  <c r="F52" i="6"/>
  <c r="F43" i="6"/>
  <c r="F42" i="6"/>
  <c r="F41" i="6"/>
  <c r="F40" i="6"/>
  <c r="F39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20" i="9"/>
  <c r="F20" i="9" s="1"/>
  <c r="D18" i="9"/>
  <c r="F18" i="9" s="1"/>
  <c r="D13" i="9"/>
  <c r="D9" i="9"/>
  <c r="F9" i="9" s="1"/>
  <c r="D7" i="9"/>
  <c r="F7" i="9" s="1"/>
  <c r="D6" i="9"/>
  <c r="F6" i="9" s="1"/>
  <c r="D5" i="9"/>
  <c r="F5" i="9" s="1"/>
  <c r="D4" i="9"/>
  <c r="F4" i="9" s="1"/>
  <c r="D3" i="9"/>
  <c r="F3" i="9" s="1"/>
  <c r="D66" i="7"/>
  <c r="D65" i="7"/>
  <c r="D50" i="7"/>
  <c r="D49" i="7"/>
  <c r="D42" i="7"/>
  <c r="D41" i="7"/>
  <c r="D109" i="6"/>
  <c r="F109" i="6" s="1"/>
  <c r="D108" i="6"/>
  <c r="F108" i="6" s="1"/>
  <c r="D107" i="6"/>
  <c r="F107" i="6" s="1"/>
  <c r="D99" i="6"/>
  <c r="F99" i="6" s="1"/>
  <c r="D98" i="6"/>
  <c r="F98" i="6" s="1"/>
  <c r="D97" i="6"/>
  <c r="F97" i="6" s="1"/>
  <c r="D96" i="6"/>
  <c r="F96" i="6" s="1"/>
  <c r="D95" i="6"/>
  <c r="F95" i="6" s="1"/>
  <c r="D94" i="6"/>
  <c r="F94" i="6" s="1"/>
  <c r="D93" i="6"/>
  <c r="F93" i="6" s="1"/>
  <c r="D92" i="6"/>
  <c r="F92" i="6" s="1"/>
  <c r="D91" i="6"/>
  <c r="F91" i="6" s="1"/>
  <c r="D74" i="6"/>
  <c r="F74" i="6" s="1"/>
  <c r="D72" i="6"/>
  <c r="F72" i="6" s="1"/>
  <c r="D65" i="6"/>
  <c r="F65" i="6" s="1"/>
  <c r="D63" i="6"/>
  <c r="F63" i="6" s="1"/>
  <c r="D59" i="6"/>
  <c r="F59" i="6" s="1"/>
  <c r="F58" i="6"/>
  <c r="F57" i="6"/>
  <c r="D51" i="6"/>
  <c r="F51" i="6" s="1"/>
  <c r="D50" i="6"/>
  <c r="F50" i="6" s="1"/>
  <c r="D49" i="6"/>
  <c r="F49" i="6" s="1"/>
  <c r="D48" i="6"/>
  <c r="F48" i="6" s="1"/>
  <c r="D47" i="6"/>
  <c r="F47" i="6" s="1"/>
  <c r="F46" i="6"/>
  <c r="F45" i="6"/>
  <c r="F44" i="6"/>
  <c r="D38" i="6"/>
  <c r="F38" i="6" s="1"/>
  <c r="D37" i="6"/>
  <c r="F37" i="6" s="1"/>
  <c r="F23" i="1"/>
  <c r="F22" i="1"/>
  <c r="F21" i="1"/>
  <c r="F20" i="1"/>
  <c r="F19" i="1"/>
  <c r="F18" i="1"/>
  <c r="F17" i="1"/>
  <c r="F16" i="1"/>
  <c r="F15" i="1"/>
  <c r="F14" i="1"/>
  <c r="F6" i="1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6" i="1"/>
  <c r="D28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3" i="1"/>
  <c r="F3" i="1" s="1"/>
  <c r="I29" i="1" l="1"/>
  <c r="I22" i="1"/>
  <c r="I11" i="1"/>
  <c r="I36" i="1"/>
  <c r="I32" i="1"/>
  <c r="I18" i="1"/>
  <c r="I12" i="1"/>
  <c r="I8" i="1"/>
  <c r="I5" i="1"/>
  <c r="I3" i="1"/>
  <c r="I31" i="1"/>
  <c r="I4" i="1"/>
  <c r="I7" i="1"/>
  <c r="I21" i="1"/>
  <c r="I9" i="1"/>
  <c r="I23" i="1"/>
  <c r="I10" i="1"/>
  <c r="I16" i="1"/>
  <c r="I26" i="1"/>
  <c r="I25" i="1"/>
  <c r="I28" i="1"/>
  <c r="I13" i="1"/>
  <c r="I27" i="1"/>
  <c r="I24" i="1"/>
  <c r="I37" i="1"/>
  <c r="I35" i="1"/>
  <c r="I15" i="1"/>
  <c r="I14" i="1"/>
  <c r="I34" i="1"/>
  <c r="I20" i="1"/>
  <c r="I6" i="1"/>
  <c r="I33" i="1"/>
  <c r="I38" i="1"/>
  <c r="I39" i="1"/>
  <c r="I17" i="1"/>
  <c r="I30" i="1"/>
  <c r="I19" i="1"/>
  <c r="AH36" i="10"/>
  <c r="AH95" i="10"/>
  <c r="AH71" i="10"/>
  <c r="AH62" i="10"/>
  <c r="AH74" i="10"/>
  <c r="AH23" i="10"/>
  <c r="AH61" i="10"/>
  <c r="AH41" i="10"/>
  <c r="AH39" i="10"/>
  <c r="AH19" i="10"/>
  <c r="AH34" i="10"/>
  <c r="AH24" i="10"/>
  <c r="AH20" i="10"/>
  <c r="AH86" i="10"/>
  <c r="AH75" i="10"/>
  <c r="AH53" i="10"/>
  <c r="AH80" i="10"/>
  <c r="AH46" i="10"/>
  <c r="AH77" i="10"/>
  <c r="AH37" i="10"/>
  <c r="AH35" i="10"/>
  <c r="AH55" i="10"/>
  <c r="AH31" i="10"/>
  <c r="AH18" i="10"/>
  <c r="AH84" i="10"/>
  <c r="AH65" i="10"/>
  <c r="AH85" i="10"/>
  <c r="AH44" i="10"/>
  <c r="AH58" i="10"/>
  <c r="AH69" i="10"/>
  <c r="AH27" i="10"/>
  <c r="AH68" i="10"/>
  <c r="AH43" i="10"/>
  <c r="AH17" i="10"/>
  <c r="AH88" i="10"/>
  <c r="AH66" i="10"/>
  <c r="AH57" i="10"/>
  <c r="AH78" i="10"/>
  <c r="AH64" i="10"/>
  <c r="AH70" i="10"/>
  <c r="AH25" i="10"/>
  <c r="AH38" i="10"/>
  <c r="AH16" i="10"/>
  <c r="AH29" i="10"/>
  <c r="AH83" i="10"/>
  <c r="AH79" i="10"/>
  <c r="AH50" i="10"/>
  <c r="AH72" i="10"/>
  <c r="AH59" i="10"/>
  <c r="AH48" i="10"/>
  <c r="AH22" i="10"/>
  <c r="AH87" i="10"/>
  <c r="AH52" i="10"/>
  <c r="AH21" i="10"/>
  <c r="AH42" i="10"/>
  <c r="AH76" i="10"/>
  <c r="AH73" i="10"/>
  <c r="AH67" i="10"/>
  <c r="AH49" i="10"/>
  <c r="AH45" i="10"/>
  <c r="AH54" i="10"/>
  <c r="AH63" i="10"/>
  <c r="AH51" i="10"/>
  <c r="AH28" i="10"/>
  <c r="AH32" i="10"/>
  <c r="AH26" i="10"/>
  <c r="AH15" i="10"/>
  <c r="AH81" i="10"/>
  <c r="AH82" i="10"/>
  <c r="AH30" i="10"/>
  <c r="AH56" i="10"/>
  <c r="AH33" i="10"/>
  <c r="AH40" i="10"/>
  <c r="AH47" i="10"/>
  <c r="AI2" i="10"/>
  <c r="AH60" i="10"/>
  <c r="F65" i="7"/>
  <c r="AA65" i="7"/>
  <c r="AD65" i="7"/>
  <c r="AC65" i="7"/>
  <c r="AS65" i="7"/>
  <c r="AK65" i="7"/>
  <c r="R65" i="7"/>
  <c r="AT65" i="7"/>
  <c r="AR65" i="7"/>
  <c r="S65" i="7"/>
  <c r="U65" i="7"/>
  <c r="AN65" i="7"/>
  <c r="M65" i="7"/>
  <c r="I65" i="7"/>
  <c r="AI65" i="7"/>
  <c r="AJ65" i="7"/>
  <c r="K65" i="7"/>
  <c r="AO65" i="7"/>
  <c r="AF65" i="7"/>
  <c r="AM65" i="7"/>
  <c r="AB65" i="7"/>
  <c r="AP65" i="7"/>
  <c r="AG65" i="7"/>
  <c r="X65" i="7"/>
  <c r="AE65" i="7"/>
  <c r="G65" i="7"/>
  <c r="J65" i="7"/>
  <c r="T65" i="7"/>
  <c r="AH65" i="7"/>
  <c r="Y65" i="7"/>
  <c r="P65" i="7"/>
  <c r="W65" i="7"/>
  <c r="AQ65" i="7"/>
  <c r="AL65" i="7"/>
  <c r="V65" i="7"/>
  <c r="L65" i="7"/>
  <c r="Z65" i="7"/>
  <c r="Q65" i="7"/>
  <c r="H65" i="7"/>
  <c r="O65" i="7"/>
  <c r="N65" i="7"/>
  <c r="F66" i="7"/>
  <c r="AA66" i="7"/>
  <c r="AD66" i="7"/>
  <c r="I66" i="7"/>
  <c r="AT66" i="7"/>
  <c r="U66" i="7"/>
  <c r="P66" i="7"/>
  <c r="J66" i="7"/>
  <c r="AR66" i="7"/>
  <c r="S66" i="7"/>
  <c r="N66" i="7"/>
  <c r="AL66" i="7"/>
  <c r="V66" i="7"/>
  <c r="O66" i="7"/>
  <c r="AJ66" i="7"/>
  <c r="K66" i="7"/>
  <c r="AS66" i="7"/>
  <c r="AK66" i="7"/>
  <c r="AC66" i="7"/>
  <c r="AQ66" i="7"/>
  <c r="Q66" i="7"/>
  <c r="AB66" i="7"/>
  <c r="AP66" i="7"/>
  <c r="M66" i="7"/>
  <c r="AN66" i="7"/>
  <c r="AM66" i="7"/>
  <c r="Y66" i="7"/>
  <c r="G66" i="7"/>
  <c r="T66" i="7"/>
  <c r="AH66" i="7"/>
  <c r="AO66" i="7"/>
  <c r="AF66" i="7"/>
  <c r="AE66" i="7"/>
  <c r="R66" i="7"/>
  <c r="H66" i="7"/>
  <c r="L66" i="7"/>
  <c r="Z66" i="7"/>
  <c r="AG66" i="7"/>
  <c r="X66" i="7"/>
  <c r="W66" i="7"/>
  <c r="AI66" i="7"/>
  <c r="AG2" i="9"/>
  <c r="AF13" i="9"/>
  <c r="AF19" i="9"/>
  <c r="AF11" i="9"/>
  <c r="AF14" i="9"/>
  <c r="AF5" i="9"/>
  <c r="AF17" i="9"/>
  <c r="AF9" i="9"/>
  <c r="AF15" i="9"/>
  <c r="AF6" i="9"/>
  <c r="AF10" i="9"/>
  <c r="AF7" i="9"/>
  <c r="AF4" i="9"/>
  <c r="AF3" i="9"/>
  <c r="AF18" i="9"/>
  <c r="AF20" i="9"/>
  <c r="AF16" i="9"/>
  <c r="AF12" i="9"/>
  <c r="J2" i="4"/>
  <c r="J2" i="1"/>
  <c r="J4" i="1" l="1"/>
  <c r="J8" i="1"/>
  <c r="J31" i="1"/>
  <c r="J30" i="1"/>
  <c r="J19" i="1"/>
  <c r="J29" i="1"/>
  <c r="J36" i="1"/>
  <c r="J25" i="1"/>
  <c r="J11" i="1"/>
  <c r="J5" i="1"/>
  <c r="J20" i="1"/>
  <c r="J38" i="1"/>
  <c r="J12" i="1"/>
  <c r="J34" i="1"/>
  <c r="J24" i="1"/>
  <c r="J9" i="1"/>
  <c r="J39" i="1"/>
  <c r="J35" i="1"/>
  <c r="J21" i="1"/>
  <c r="J6" i="1"/>
  <c r="J3" i="1"/>
  <c r="J17" i="1"/>
  <c r="J37" i="1"/>
  <c r="J18" i="1"/>
  <c r="J16" i="1"/>
  <c r="J13" i="1"/>
  <c r="J28" i="1"/>
  <c r="J27" i="1"/>
  <c r="J23" i="1"/>
  <c r="J10" i="1"/>
  <c r="J32" i="1"/>
  <c r="J15" i="1"/>
  <c r="J33" i="1"/>
  <c r="J22" i="1"/>
  <c r="J26" i="1"/>
  <c r="J14" i="1"/>
  <c r="J7" i="1"/>
  <c r="AI19" i="10"/>
  <c r="AI17" i="10"/>
  <c r="AI80" i="10"/>
  <c r="AI81" i="10"/>
  <c r="AI72" i="10"/>
  <c r="AI42" i="10"/>
  <c r="AI79" i="10"/>
  <c r="AI59" i="10"/>
  <c r="AI63" i="10"/>
  <c r="AI28" i="10"/>
  <c r="AI39" i="10"/>
  <c r="AJ2" i="10"/>
  <c r="AI52" i="10"/>
  <c r="AI34" i="10"/>
  <c r="AI16" i="10"/>
  <c r="AI73" i="10"/>
  <c r="AI86" i="10"/>
  <c r="AI76" i="10"/>
  <c r="AI62" i="10"/>
  <c r="AI48" i="10"/>
  <c r="AI32" i="10"/>
  <c r="AI43" i="10"/>
  <c r="AI20" i="10"/>
  <c r="AI47" i="10"/>
  <c r="AI30" i="10"/>
  <c r="AI95" i="10"/>
  <c r="AI70" i="10"/>
  <c r="AI56" i="10"/>
  <c r="AI74" i="10"/>
  <c r="AI55" i="10"/>
  <c r="AI57" i="10"/>
  <c r="AI38" i="10"/>
  <c r="AI36" i="10"/>
  <c r="AI85" i="10"/>
  <c r="AI31" i="10"/>
  <c r="AI29" i="10"/>
  <c r="AI87" i="10"/>
  <c r="AI84" i="10"/>
  <c r="AI50" i="10"/>
  <c r="AI67" i="10"/>
  <c r="AI40" i="10"/>
  <c r="AI82" i="10"/>
  <c r="AI26" i="10"/>
  <c r="AI23" i="10"/>
  <c r="AI83" i="10"/>
  <c r="AI66" i="10"/>
  <c r="AI58" i="10"/>
  <c r="AI46" i="10"/>
  <c r="AI54" i="10"/>
  <c r="AI33" i="10"/>
  <c r="AI27" i="10"/>
  <c r="AI35" i="10"/>
  <c r="AI64" i="10"/>
  <c r="AI21" i="10"/>
  <c r="AI88" i="10"/>
  <c r="AI68" i="10"/>
  <c r="AI75" i="10"/>
  <c r="AI78" i="10"/>
  <c r="AI60" i="10"/>
  <c r="AI71" i="10"/>
  <c r="AI44" i="10"/>
  <c r="AI45" i="10"/>
  <c r="AI51" i="10"/>
  <c r="AI41" i="10"/>
  <c r="AI69" i="10"/>
  <c r="AI25" i="10"/>
  <c r="AI18" i="10"/>
  <c r="AI37" i="10"/>
  <c r="AI15" i="10"/>
  <c r="AI77" i="10"/>
  <c r="AI49" i="10"/>
  <c r="AI61" i="10"/>
  <c r="AI22" i="10"/>
  <c r="AI24" i="10"/>
  <c r="AI53" i="10"/>
  <c r="AI65" i="10"/>
  <c r="AH2" i="9"/>
  <c r="AG19" i="9"/>
  <c r="AG11" i="9"/>
  <c r="AG17" i="9"/>
  <c r="AG9" i="9"/>
  <c r="AG20" i="9"/>
  <c r="AG12" i="9"/>
  <c r="AG4" i="9"/>
  <c r="AG15" i="9"/>
  <c r="AG13" i="9"/>
  <c r="AG5" i="9"/>
  <c r="AG18" i="9"/>
  <c r="AG14" i="9"/>
  <c r="AG3" i="9"/>
  <c r="AG16" i="9"/>
  <c r="AG7" i="9"/>
  <c r="AG6" i="9"/>
  <c r="AG10" i="9"/>
  <c r="K2" i="4"/>
  <c r="K2" i="1"/>
  <c r="K17" i="1" l="1"/>
  <c r="K13" i="1"/>
  <c r="K26" i="1"/>
  <c r="K9" i="1"/>
  <c r="K5" i="1"/>
  <c r="K23" i="1"/>
  <c r="K27" i="1"/>
  <c r="K10" i="1"/>
  <c r="K39" i="1"/>
  <c r="K33" i="1"/>
  <c r="K34" i="1"/>
  <c r="K30" i="1"/>
  <c r="K16" i="1"/>
  <c r="K18" i="1"/>
  <c r="K7" i="1"/>
  <c r="K38" i="1"/>
  <c r="K4" i="1"/>
  <c r="K3" i="1"/>
  <c r="K29" i="1"/>
  <c r="K31" i="1"/>
  <c r="K19" i="1"/>
  <c r="K14" i="1"/>
  <c r="K12" i="1"/>
  <c r="K36" i="1"/>
  <c r="K22" i="1"/>
  <c r="K11" i="1"/>
  <c r="K15" i="1"/>
  <c r="K35" i="1"/>
  <c r="K37" i="1"/>
  <c r="K24" i="1"/>
  <c r="K21" i="1"/>
  <c r="K20" i="1"/>
  <c r="K6" i="1"/>
  <c r="K32" i="1"/>
  <c r="K25" i="1"/>
  <c r="K8" i="1"/>
  <c r="K28" i="1"/>
  <c r="AJ23" i="10"/>
  <c r="AJ85" i="10"/>
  <c r="AJ30" i="10"/>
  <c r="AJ87" i="10"/>
  <c r="AJ72" i="10"/>
  <c r="AJ62" i="10"/>
  <c r="AJ80" i="10"/>
  <c r="AJ95" i="10"/>
  <c r="AJ46" i="10"/>
  <c r="AJ36" i="10"/>
  <c r="AJ27" i="10"/>
  <c r="AJ71" i="10"/>
  <c r="AJ53" i="10"/>
  <c r="AJ22" i="10"/>
  <c r="AJ86" i="10"/>
  <c r="AJ70" i="10"/>
  <c r="AJ75" i="10"/>
  <c r="AJ81" i="10"/>
  <c r="AJ40" i="10"/>
  <c r="AJ43" i="10"/>
  <c r="AJ21" i="10"/>
  <c r="AJ37" i="10"/>
  <c r="AJ49" i="10"/>
  <c r="AJ34" i="10"/>
  <c r="AJ20" i="10"/>
  <c r="AJ25" i="10"/>
  <c r="AJ31" i="10"/>
  <c r="AJ68" i="10"/>
  <c r="AJ73" i="10"/>
  <c r="AJ64" i="10"/>
  <c r="AJ15" i="10"/>
  <c r="AJ41" i="10"/>
  <c r="AJ29" i="10"/>
  <c r="AJ82" i="10"/>
  <c r="AJ32" i="10"/>
  <c r="AJ65" i="10"/>
  <c r="AJ60" i="10"/>
  <c r="AJ88" i="10"/>
  <c r="AJ17" i="10"/>
  <c r="AJ74" i="10"/>
  <c r="AJ55" i="10"/>
  <c r="AJ44" i="10"/>
  <c r="AJ35" i="10"/>
  <c r="AJ33" i="10"/>
  <c r="AJ26" i="10"/>
  <c r="AJ83" i="10"/>
  <c r="AJ61" i="10"/>
  <c r="AJ59" i="10"/>
  <c r="AJ67" i="10"/>
  <c r="AJ56" i="10"/>
  <c r="AJ52" i="10"/>
  <c r="AJ58" i="10"/>
  <c r="AJ42" i="10"/>
  <c r="AJ77" i="10"/>
  <c r="AJ45" i="10"/>
  <c r="AJ19" i="10"/>
  <c r="AJ16" i="10"/>
  <c r="AJ51" i="10"/>
  <c r="AJ69" i="10"/>
  <c r="AJ78" i="10"/>
  <c r="AJ57" i="10"/>
  <c r="AJ47" i="10"/>
  <c r="AJ54" i="10"/>
  <c r="AJ50" i="10"/>
  <c r="AJ76" i="10"/>
  <c r="AK2" i="10"/>
  <c r="AJ18" i="10"/>
  <c r="AJ28" i="10"/>
  <c r="AJ79" i="10"/>
  <c r="AJ84" i="10"/>
  <c r="AJ63" i="10"/>
  <c r="AJ66" i="10"/>
  <c r="AJ48" i="10"/>
  <c r="AJ39" i="10"/>
  <c r="AJ38" i="10"/>
  <c r="AJ24" i="10"/>
  <c r="AI2" i="9"/>
  <c r="AH17" i="9"/>
  <c r="AH6" i="9"/>
  <c r="AH15" i="9"/>
  <c r="AH18" i="9"/>
  <c r="AH11" i="9"/>
  <c r="AH13" i="9"/>
  <c r="AH5" i="9"/>
  <c r="AH19" i="9"/>
  <c r="AH4" i="9"/>
  <c r="AH14" i="9"/>
  <c r="AH9" i="9"/>
  <c r="AH10" i="9"/>
  <c r="AH3" i="9"/>
  <c r="AH12" i="9"/>
  <c r="AH20" i="9"/>
  <c r="AH7" i="9"/>
  <c r="AH16" i="9"/>
  <c r="L2" i="4"/>
  <c r="L2" i="1"/>
  <c r="L24" i="1" l="1"/>
  <c r="L31" i="1"/>
  <c r="L20" i="1"/>
  <c r="L9" i="1"/>
  <c r="L27" i="1"/>
  <c r="L26" i="1"/>
  <c r="L16" i="1"/>
  <c r="L23" i="1"/>
  <c r="L12" i="1"/>
  <c r="L22" i="1"/>
  <c r="L28" i="1"/>
  <c r="L10" i="1"/>
  <c r="L3" i="1"/>
  <c r="L4" i="1"/>
  <c r="L8" i="1"/>
  <c r="L39" i="1"/>
  <c r="L21" i="1"/>
  <c r="L6" i="1"/>
  <c r="L5" i="1"/>
  <c r="L29" i="1"/>
  <c r="L7" i="1"/>
  <c r="L14" i="1"/>
  <c r="L17" i="1"/>
  <c r="L38" i="1"/>
  <c r="L32" i="1"/>
  <c r="L19" i="1"/>
  <c r="L18" i="1"/>
  <c r="L34" i="1"/>
  <c r="L15" i="1"/>
  <c r="L25" i="1"/>
  <c r="L11" i="1"/>
  <c r="L35" i="1"/>
  <c r="L33" i="1"/>
  <c r="L37" i="1"/>
  <c r="L13" i="1"/>
  <c r="L36" i="1"/>
  <c r="L30" i="1"/>
  <c r="AK23" i="10"/>
  <c r="AK61" i="10"/>
  <c r="AK88" i="10"/>
  <c r="AK52" i="10"/>
  <c r="AK64" i="10"/>
  <c r="AK75" i="10"/>
  <c r="AK41" i="10"/>
  <c r="AK26" i="10"/>
  <c r="AK37" i="10"/>
  <c r="AK42" i="10"/>
  <c r="AK83" i="10"/>
  <c r="AK39" i="10"/>
  <c r="AK70" i="10"/>
  <c r="AK18" i="10"/>
  <c r="AK69" i="10"/>
  <c r="AK76" i="10"/>
  <c r="AK65" i="10"/>
  <c r="AK53" i="10"/>
  <c r="AK50" i="10"/>
  <c r="AK62" i="10"/>
  <c r="AK35" i="10"/>
  <c r="AK49" i="10"/>
  <c r="AK55" i="10"/>
  <c r="AK34" i="10"/>
  <c r="AK78" i="10"/>
  <c r="AK21" i="10"/>
  <c r="AK29" i="10"/>
  <c r="AK25" i="10"/>
  <c r="AK67" i="10"/>
  <c r="AK58" i="10"/>
  <c r="AK80" i="10"/>
  <c r="AK46" i="10"/>
  <c r="AK33" i="10"/>
  <c r="AK54" i="10"/>
  <c r="AK45" i="10"/>
  <c r="AK71" i="10"/>
  <c r="AK87" i="10"/>
  <c r="AK22" i="10"/>
  <c r="AK40" i="10"/>
  <c r="AK84" i="10"/>
  <c r="AK79" i="10"/>
  <c r="AK44" i="10"/>
  <c r="AK36" i="10"/>
  <c r="AK82" i="10"/>
  <c r="AK16" i="10"/>
  <c r="AK85" i="10"/>
  <c r="AK68" i="10"/>
  <c r="AK19" i="10"/>
  <c r="AK56" i="10"/>
  <c r="AK72" i="10"/>
  <c r="AK60" i="10"/>
  <c r="AK27" i="10"/>
  <c r="AK38" i="10"/>
  <c r="AK30" i="10"/>
  <c r="AK57" i="10"/>
  <c r="AK95" i="10"/>
  <c r="AK73" i="10"/>
  <c r="AK66" i="10"/>
  <c r="AK63" i="10"/>
  <c r="AK43" i="10"/>
  <c r="AK28" i="10"/>
  <c r="AK20" i="10"/>
  <c r="AK15" i="10"/>
  <c r="AK31" i="10"/>
  <c r="AK51" i="10"/>
  <c r="AL2" i="10"/>
  <c r="AK24" i="10"/>
  <c r="AK77" i="10"/>
  <c r="AK17" i="10"/>
  <c r="AK81" i="10"/>
  <c r="AK86" i="10"/>
  <c r="AK48" i="10"/>
  <c r="AK59" i="10"/>
  <c r="AK47" i="10"/>
  <c r="AK32" i="10"/>
  <c r="AK74" i="10"/>
  <c r="AJ2" i="9"/>
  <c r="AI17" i="9"/>
  <c r="AI9" i="9"/>
  <c r="AI3" i="9"/>
  <c r="AI15" i="9"/>
  <c r="AI6" i="9"/>
  <c r="AI18" i="9"/>
  <c r="AI10" i="9"/>
  <c r="AI13" i="9"/>
  <c r="AI4" i="9"/>
  <c r="AI19" i="9"/>
  <c r="AI11" i="9"/>
  <c r="AI5" i="9"/>
  <c r="AI14" i="9"/>
  <c r="AI7" i="9"/>
  <c r="AI16" i="9"/>
  <c r="AI12" i="9"/>
  <c r="AI20" i="9"/>
  <c r="M2" i="4"/>
  <c r="M2" i="1"/>
  <c r="M17" i="1" l="1"/>
  <c r="M36" i="1"/>
  <c r="M24" i="1"/>
  <c r="M33" i="1"/>
  <c r="M7" i="1"/>
  <c r="M22" i="1"/>
  <c r="M18" i="1"/>
  <c r="M23" i="1"/>
  <c r="M20" i="1"/>
  <c r="M34" i="1"/>
  <c r="M13" i="1"/>
  <c r="M26" i="1"/>
  <c r="M25" i="1"/>
  <c r="M30" i="1"/>
  <c r="M28" i="1"/>
  <c r="M6" i="1"/>
  <c r="M9" i="1"/>
  <c r="M38" i="1"/>
  <c r="M4" i="1"/>
  <c r="M3" i="1"/>
  <c r="M12" i="1"/>
  <c r="M27" i="1"/>
  <c r="M14" i="1"/>
  <c r="M8" i="1"/>
  <c r="M39" i="1"/>
  <c r="M16" i="1"/>
  <c r="M21" i="1"/>
  <c r="M31" i="1"/>
  <c r="M35" i="1"/>
  <c r="M29" i="1"/>
  <c r="M32" i="1"/>
  <c r="M5" i="1"/>
  <c r="M10" i="1"/>
  <c r="M15" i="1"/>
  <c r="M19" i="1"/>
  <c r="M11" i="1"/>
  <c r="M37" i="1"/>
  <c r="AL19" i="10"/>
  <c r="AL80" i="10"/>
  <c r="AL74" i="10"/>
  <c r="AL95" i="10"/>
  <c r="AL36" i="10"/>
  <c r="AL51" i="10"/>
  <c r="AL29" i="10"/>
  <c r="AL52" i="10"/>
  <c r="AL33" i="10"/>
  <c r="AL78" i="10"/>
  <c r="AL63" i="10"/>
  <c r="AL53" i="10"/>
  <c r="AL32" i="10"/>
  <c r="AL40" i="10"/>
  <c r="AL24" i="10"/>
  <c r="AL26" i="10"/>
  <c r="AL56" i="10"/>
  <c r="AL87" i="10"/>
  <c r="AL81" i="10"/>
  <c r="AL85" i="10"/>
  <c r="AL37" i="10"/>
  <c r="AL82" i="10"/>
  <c r="AL31" i="10"/>
  <c r="AL50" i="10"/>
  <c r="AL58" i="10"/>
  <c r="AL61" i="10"/>
  <c r="AL35" i="10"/>
  <c r="AL84" i="10"/>
  <c r="AL42" i="10"/>
  <c r="AL20" i="10"/>
  <c r="AL18" i="10"/>
  <c r="AL77" i="10"/>
  <c r="AL71" i="10"/>
  <c r="AL69" i="10"/>
  <c r="AL88" i="10"/>
  <c r="AL60" i="10"/>
  <c r="AL46" i="10"/>
  <c r="AL54" i="10"/>
  <c r="AL22" i="10"/>
  <c r="AL15" i="10"/>
  <c r="AL25" i="10"/>
  <c r="AL43" i="10"/>
  <c r="AL57" i="10"/>
  <c r="AL67" i="10"/>
  <c r="AL70" i="10"/>
  <c r="AL83" i="10"/>
  <c r="AL65" i="10"/>
  <c r="AL75" i="10"/>
  <c r="AL62" i="10"/>
  <c r="AL45" i="10"/>
  <c r="AL44" i="10"/>
  <c r="AL55" i="10"/>
  <c r="AL28" i="10"/>
  <c r="AL41" i="10"/>
  <c r="AL66" i="10"/>
  <c r="AL30" i="10"/>
  <c r="AL86" i="10"/>
  <c r="AL17" i="10"/>
  <c r="AL76" i="10"/>
  <c r="AL49" i="10"/>
  <c r="AL47" i="10"/>
  <c r="AL34" i="10"/>
  <c r="AL16" i="10"/>
  <c r="AL21" i="10"/>
  <c r="AL72" i="10"/>
  <c r="AL23" i="10"/>
  <c r="AM2" i="10"/>
  <c r="AL68" i="10"/>
  <c r="AL79" i="10"/>
  <c r="AL59" i="10"/>
  <c r="AL64" i="10"/>
  <c r="AL38" i="10"/>
  <c r="AL27" i="10"/>
  <c r="AL39" i="10"/>
  <c r="AL73" i="10"/>
  <c r="AL48" i="10"/>
  <c r="AK2" i="9"/>
  <c r="AJ16" i="9"/>
  <c r="AJ7" i="9"/>
  <c r="AJ14" i="9"/>
  <c r="AJ5" i="9"/>
  <c r="AJ17" i="9"/>
  <c r="AJ9" i="9"/>
  <c r="AJ20" i="9"/>
  <c r="AJ12" i="9"/>
  <c r="AJ3" i="9"/>
  <c r="AJ18" i="9"/>
  <c r="AJ10" i="9"/>
  <c r="AJ15" i="9"/>
  <c r="AJ11" i="9"/>
  <c r="AJ13" i="9"/>
  <c r="AJ19" i="9"/>
  <c r="AJ4" i="9"/>
  <c r="AJ6" i="9"/>
  <c r="N2" i="4"/>
  <c r="N2" i="1"/>
  <c r="N37" i="1" l="1"/>
  <c r="N39" i="1"/>
  <c r="N24" i="1"/>
  <c r="N19" i="1"/>
  <c r="N26" i="1"/>
  <c r="N15" i="1"/>
  <c r="N36" i="1"/>
  <c r="N8" i="1"/>
  <c r="N29" i="1"/>
  <c r="N6" i="1"/>
  <c r="N4" i="1"/>
  <c r="N30" i="1"/>
  <c r="N27" i="1"/>
  <c r="N33" i="1"/>
  <c r="N32" i="1"/>
  <c r="N13" i="1"/>
  <c r="N11" i="1"/>
  <c r="N34" i="1"/>
  <c r="N21" i="1"/>
  <c r="N20" i="1"/>
  <c r="N16" i="1"/>
  <c r="N31" i="1"/>
  <c r="N28" i="1"/>
  <c r="N7" i="1"/>
  <c r="N12" i="1"/>
  <c r="N10" i="1"/>
  <c r="N9" i="1"/>
  <c r="N38" i="1"/>
  <c r="N17" i="1"/>
  <c r="N25" i="1"/>
  <c r="N14" i="1"/>
  <c r="N23" i="1"/>
  <c r="N5" i="1"/>
  <c r="N35" i="1"/>
  <c r="N3" i="1"/>
  <c r="N18" i="1"/>
  <c r="N22" i="1"/>
  <c r="AM15" i="10"/>
  <c r="AM26" i="10"/>
  <c r="AM63" i="10"/>
  <c r="AM54" i="10"/>
  <c r="AM87" i="10"/>
  <c r="AM49" i="10"/>
  <c r="AM61" i="10"/>
  <c r="AM65" i="10"/>
  <c r="AM64" i="10"/>
  <c r="AM45" i="10"/>
  <c r="AM32" i="10"/>
  <c r="AM66" i="10"/>
  <c r="AM79" i="10"/>
  <c r="AM38" i="10"/>
  <c r="AM31" i="10"/>
  <c r="AM18" i="10"/>
  <c r="AM60" i="10"/>
  <c r="AM34" i="10"/>
  <c r="AM55" i="10"/>
  <c r="AM51" i="10"/>
  <c r="AM48" i="10"/>
  <c r="AM40" i="10"/>
  <c r="AM52" i="10"/>
  <c r="AM42" i="10"/>
  <c r="AM70" i="10"/>
  <c r="AM17" i="10"/>
  <c r="AM19" i="10"/>
  <c r="AM22" i="10"/>
  <c r="AM83" i="10"/>
  <c r="AM23" i="10"/>
  <c r="AM82" i="10"/>
  <c r="AM75" i="10"/>
  <c r="AM80" i="10"/>
  <c r="AM35" i="10"/>
  <c r="AM33" i="10"/>
  <c r="AM67" i="10"/>
  <c r="AM95" i="10"/>
  <c r="AM59" i="10"/>
  <c r="AM20" i="10"/>
  <c r="AM84" i="10"/>
  <c r="AM46" i="10"/>
  <c r="AM72" i="10"/>
  <c r="AM76" i="10"/>
  <c r="AM62" i="10"/>
  <c r="AM41" i="10"/>
  <c r="AM25" i="10"/>
  <c r="AM85" i="10"/>
  <c r="AM86" i="10"/>
  <c r="AM78" i="10"/>
  <c r="AM36" i="10"/>
  <c r="AM56" i="10"/>
  <c r="AM74" i="10"/>
  <c r="AM16" i="10"/>
  <c r="AM29" i="10"/>
  <c r="AM21" i="10"/>
  <c r="AM73" i="10"/>
  <c r="AM68" i="10"/>
  <c r="AM57" i="10"/>
  <c r="AM88" i="10"/>
  <c r="AM39" i="10"/>
  <c r="AM53" i="10"/>
  <c r="AM47" i="10"/>
  <c r="AM27" i="10"/>
  <c r="AM30" i="10"/>
  <c r="AM50" i="10"/>
  <c r="AM28" i="10"/>
  <c r="AN2" i="10"/>
  <c r="AM71" i="10"/>
  <c r="AM81" i="10"/>
  <c r="AM58" i="10"/>
  <c r="AM77" i="10"/>
  <c r="AM24" i="10"/>
  <c r="AM43" i="10"/>
  <c r="AM44" i="10"/>
  <c r="AM37" i="10"/>
  <c r="AM69" i="10"/>
  <c r="AL2" i="9"/>
  <c r="AK18" i="9"/>
  <c r="AK10" i="9"/>
  <c r="AK16" i="9"/>
  <c r="AK7" i="9"/>
  <c r="AK5" i="9"/>
  <c r="AK19" i="9"/>
  <c r="AK11" i="9"/>
  <c r="AK14" i="9"/>
  <c r="AK20" i="9"/>
  <c r="AK12" i="9"/>
  <c r="AK9" i="9"/>
  <c r="AK6" i="9"/>
  <c r="AK17" i="9"/>
  <c r="AK13" i="9"/>
  <c r="AK3" i="9"/>
  <c r="AK4" i="9"/>
  <c r="AK15" i="9"/>
  <c r="O2" i="4"/>
  <c r="O2" i="1"/>
  <c r="O38" i="1" l="1"/>
  <c r="O30" i="1"/>
  <c r="O19" i="1"/>
  <c r="O17" i="1"/>
  <c r="O32" i="1"/>
  <c r="O27" i="1"/>
  <c r="O14" i="1"/>
  <c r="O11" i="1"/>
  <c r="O31" i="1"/>
  <c r="O23" i="1"/>
  <c r="O22" i="1"/>
  <c r="O21" i="1"/>
  <c r="O25" i="1"/>
  <c r="O7" i="1"/>
  <c r="O39" i="1"/>
  <c r="O15" i="1"/>
  <c r="O6" i="1"/>
  <c r="O5" i="1"/>
  <c r="O29" i="1"/>
  <c r="O12" i="1"/>
  <c r="O37" i="1"/>
  <c r="O20" i="1"/>
  <c r="O13" i="1"/>
  <c r="O36" i="1"/>
  <c r="O33" i="1"/>
  <c r="O9" i="1"/>
  <c r="O18" i="1"/>
  <c r="O10" i="1"/>
  <c r="O3" i="1"/>
  <c r="O8" i="1"/>
  <c r="O28" i="1"/>
  <c r="O35" i="1"/>
  <c r="O24" i="1"/>
  <c r="O4" i="1"/>
  <c r="O34" i="1"/>
  <c r="O26" i="1"/>
  <c r="O16" i="1"/>
  <c r="AN24" i="10"/>
  <c r="AN69" i="10"/>
  <c r="AN63" i="10"/>
  <c r="AN51" i="10"/>
  <c r="AN74" i="10"/>
  <c r="AN46" i="10"/>
  <c r="AN40" i="10"/>
  <c r="AN29" i="10"/>
  <c r="AN41" i="10"/>
  <c r="AN35" i="10"/>
  <c r="AN56" i="10"/>
  <c r="AN17" i="10"/>
  <c r="AN52" i="10"/>
  <c r="AN21" i="10"/>
  <c r="AN73" i="10"/>
  <c r="AN64" i="10"/>
  <c r="AN15" i="10"/>
  <c r="AN39" i="10"/>
  <c r="AN28" i="10"/>
  <c r="AN33" i="10"/>
  <c r="AN25" i="10"/>
  <c r="AN47" i="10"/>
  <c r="AN43" i="10"/>
  <c r="AN58" i="10"/>
  <c r="AN83" i="10"/>
  <c r="AN36" i="10"/>
  <c r="AN16" i="10"/>
  <c r="AN22" i="10"/>
  <c r="AN72" i="10"/>
  <c r="AN76" i="10"/>
  <c r="AN85" i="10"/>
  <c r="AN78" i="10"/>
  <c r="AN54" i="10"/>
  <c r="AN80" i="10"/>
  <c r="AN68" i="10"/>
  <c r="AN53" i="10"/>
  <c r="AN42" i="10"/>
  <c r="AN38" i="10"/>
  <c r="AN26" i="10"/>
  <c r="AN65" i="10"/>
  <c r="AN75" i="10"/>
  <c r="AN49" i="10"/>
  <c r="AN45" i="10"/>
  <c r="AN37" i="10"/>
  <c r="AN77" i="10"/>
  <c r="AN81" i="10"/>
  <c r="AN62" i="10"/>
  <c r="AN70" i="10"/>
  <c r="AN66" i="10"/>
  <c r="AN95" i="10"/>
  <c r="AN48" i="10"/>
  <c r="AN31" i="10"/>
  <c r="AN71" i="10"/>
  <c r="AN18" i="10"/>
  <c r="AN27" i="10"/>
  <c r="AN20" i="10"/>
  <c r="AN84" i="10"/>
  <c r="AN86" i="10"/>
  <c r="AN61" i="10"/>
  <c r="AN59" i="10"/>
  <c r="AN50" i="10"/>
  <c r="AN87" i="10"/>
  <c r="AN34" i="10"/>
  <c r="AN30" i="10"/>
  <c r="AN44" i="10"/>
  <c r="AN32" i="10"/>
  <c r="AN23" i="10"/>
  <c r="AO2" i="10"/>
  <c r="AN88" i="10"/>
  <c r="AN67" i="10"/>
  <c r="AN19" i="10"/>
  <c r="AN82" i="10"/>
  <c r="AN60" i="10"/>
  <c r="AN57" i="10"/>
  <c r="AN79" i="10"/>
  <c r="AN55" i="10"/>
  <c r="AM2" i="9"/>
  <c r="AL17" i="9"/>
  <c r="AL9" i="9"/>
  <c r="AL20" i="9"/>
  <c r="AL15" i="9"/>
  <c r="AL6" i="9"/>
  <c r="AL18" i="9"/>
  <c r="AL10" i="9"/>
  <c r="AL13" i="9"/>
  <c r="AL4" i="9"/>
  <c r="AL19" i="9"/>
  <c r="AL11" i="9"/>
  <c r="AL14" i="9"/>
  <c r="AL12" i="9"/>
  <c r="AL7" i="9"/>
  <c r="AL3" i="9"/>
  <c r="AL16" i="9"/>
  <c r="AL5" i="9"/>
  <c r="P2" i="4"/>
  <c r="P2" i="1"/>
  <c r="P14" i="1" l="1"/>
  <c r="P21" i="1"/>
  <c r="P10" i="1"/>
  <c r="P23" i="1"/>
  <c r="P32" i="1"/>
  <c r="P20" i="1"/>
  <c r="P7" i="1"/>
  <c r="P6" i="1"/>
  <c r="P13" i="1"/>
  <c r="P36" i="1"/>
  <c r="P3" i="1"/>
  <c r="P5" i="1"/>
  <c r="P24" i="1"/>
  <c r="P34" i="1"/>
  <c r="P11" i="1"/>
  <c r="P38" i="1"/>
  <c r="P25" i="1"/>
  <c r="P27" i="1"/>
  <c r="P22" i="1"/>
  <c r="P37" i="1"/>
  <c r="P35" i="1"/>
  <c r="P33" i="1"/>
  <c r="P19" i="1"/>
  <c r="P26" i="1"/>
  <c r="P4" i="1"/>
  <c r="P28" i="1"/>
  <c r="P18" i="1"/>
  <c r="P39" i="1"/>
  <c r="P17" i="1"/>
  <c r="P12" i="1"/>
  <c r="P16" i="1"/>
  <c r="P9" i="1"/>
  <c r="P30" i="1"/>
  <c r="P31" i="1"/>
  <c r="P15" i="1"/>
  <c r="P29" i="1"/>
  <c r="P8" i="1"/>
  <c r="AO27" i="10"/>
  <c r="AO77" i="10"/>
  <c r="AO79" i="10"/>
  <c r="AO54" i="10"/>
  <c r="AO32" i="10"/>
  <c r="AO95" i="10"/>
  <c r="AO47" i="10"/>
  <c r="AO46" i="10"/>
  <c r="AO34" i="10"/>
  <c r="AO64" i="10"/>
  <c r="AO26" i="10"/>
  <c r="AO65" i="10"/>
  <c r="AO48" i="10"/>
  <c r="AO50" i="10"/>
  <c r="AO87" i="10"/>
  <c r="AO72" i="10"/>
  <c r="AO33" i="10"/>
  <c r="AO83" i="10"/>
  <c r="AO85" i="10"/>
  <c r="AO66" i="10"/>
  <c r="AO21" i="10"/>
  <c r="AO20" i="10"/>
  <c r="AO39" i="10"/>
  <c r="AO75" i="10"/>
  <c r="AO37" i="10"/>
  <c r="AO44" i="10"/>
  <c r="AO84" i="10"/>
  <c r="AO24" i="10"/>
  <c r="AO53" i="10"/>
  <c r="AO55" i="10"/>
  <c r="AO23" i="10"/>
  <c r="AO86" i="10"/>
  <c r="AO59" i="10"/>
  <c r="AO82" i="10"/>
  <c r="AO41" i="10"/>
  <c r="AO56" i="10"/>
  <c r="AO51" i="10"/>
  <c r="AO74" i="10"/>
  <c r="AO38" i="10"/>
  <c r="AO78" i="10"/>
  <c r="AO68" i="10"/>
  <c r="AO40" i="10"/>
  <c r="AO73" i="10"/>
  <c r="AO35" i="10"/>
  <c r="AO61" i="10"/>
  <c r="AO60" i="10"/>
  <c r="AO76" i="10"/>
  <c r="AO42" i="10"/>
  <c r="AO45" i="10"/>
  <c r="AO63" i="10"/>
  <c r="AO43" i="10"/>
  <c r="AO30" i="10"/>
  <c r="AO19" i="10"/>
  <c r="AO17" i="10"/>
  <c r="AO31" i="10"/>
  <c r="AO88" i="10"/>
  <c r="AO16" i="10"/>
  <c r="AO52" i="10"/>
  <c r="AO80" i="10"/>
  <c r="AO25" i="10"/>
  <c r="AO58" i="10"/>
  <c r="AO49" i="10"/>
  <c r="AO69" i="10"/>
  <c r="AO28" i="10"/>
  <c r="AO22" i="10"/>
  <c r="AP2" i="10"/>
  <c r="AO15" i="10"/>
  <c r="AO81" i="10"/>
  <c r="AO71" i="10"/>
  <c r="AO70" i="10"/>
  <c r="AO62" i="10"/>
  <c r="AO36" i="10"/>
  <c r="AO29" i="10"/>
  <c r="AO18" i="10"/>
  <c r="AO67" i="10"/>
  <c r="AO57" i="10"/>
  <c r="AN2" i="9"/>
  <c r="AM15" i="9"/>
  <c r="AM13" i="9"/>
  <c r="AM10" i="9"/>
  <c r="AM19" i="9"/>
  <c r="AM3" i="9"/>
  <c r="AM11" i="9"/>
  <c r="AM12" i="9"/>
  <c r="AM16" i="9"/>
  <c r="AM18" i="9"/>
  <c r="AM9" i="9"/>
  <c r="AM6" i="9"/>
  <c r="AM20" i="9"/>
  <c r="AM7" i="9"/>
  <c r="AM14" i="9"/>
  <c r="AM5" i="9"/>
  <c r="AM4" i="9"/>
  <c r="AM17" i="9"/>
  <c r="Q2" i="4"/>
  <c r="Q2" i="1"/>
  <c r="Q22" i="1" l="1"/>
  <c r="Q36" i="1"/>
  <c r="Q14" i="1"/>
  <c r="Q4" i="1"/>
  <c r="Q27" i="1"/>
  <c r="Q3" i="1"/>
  <c r="Q18" i="1"/>
  <c r="Q24" i="1"/>
  <c r="Q38" i="1"/>
  <c r="Q20" i="1"/>
  <c r="Q30" i="1"/>
  <c r="Q12" i="1"/>
  <c r="Q26" i="1"/>
  <c r="Q16" i="1"/>
  <c r="Q11" i="1"/>
  <c r="Q10" i="1"/>
  <c r="Q19" i="1"/>
  <c r="Q32" i="1"/>
  <c r="Q39" i="1"/>
  <c r="Q34" i="1"/>
  <c r="Q15" i="1"/>
  <c r="Q25" i="1"/>
  <c r="Q13" i="1"/>
  <c r="Q21" i="1"/>
  <c r="Q31" i="1"/>
  <c r="Q23" i="1"/>
  <c r="Q9" i="1"/>
  <c r="Q7" i="1"/>
  <c r="Q17" i="1"/>
  <c r="Q6" i="1"/>
  <c r="Q35" i="1"/>
  <c r="Q37" i="1"/>
  <c r="Q28" i="1"/>
  <c r="Q8" i="1"/>
  <c r="Q5" i="1"/>
  <c r="Q29" i="1"/>
  <c r="Q33" i="1"/>
  <c r="AP22" i="10"/>
  <c r="AP83" i="10"/>
  <c r="AP80" i="10"/>
  <c r="AP67" i="10"/>
  <c r="AP85" i="10"/>
  <c r="AP31" i="10"/>
  <c r="AP84" i="10"/>
  <c r="AP33" i="10"/>
  <c r="AP32" i="10"/>
  <c r="AP20" i="10"/>
  <c r="AP56" i="10"/>
  <c r="AP62" i="10"/>
  <c r="AP70" i="10"/>
  <c r="AP40" i="10"/>
  <c r="AP26" i="10"/>
  <c r="AP55" i="10"/>
  <c r="AP73" i="10"/>
  <c r="AP68" i="10"/>
  <c r="AP87" i="10"/>
  <c r="AP44" i="10"/>
  <c r="AP63" i="10"/>
  <c r="AP30" i="10"/>
  <c r="AP39" i="10"/>
  <c r="AP64" i="10"/>
  <c r="AP42" i="10"/>
  <c r="AP18" i="10"/>
  <c r="AP45" i="10"/>
  <c r="AP95" i="10"/>
  <c r="AP24" i="10"/>
  <c r="AP49" i="10"/>
  <c r="AP60" i="10"/>
  <c r="AP78" i="10"/>
  <c r="AP41" i="10"/>
  <c r="AP19" i="10"/>
  <c r="AP59" i="10"/>
  <c r="AP27" i="10"/>
  <c r="AP46" i="10"/>
  <c r="AP17" i="10"/>
  <c r="AP81" i="10"/>
  <c r="AP52" i="10"/>
  <c r="AP48" i="10"/>
  <c r="AP76" i="10"/>
  <c r="AP16" i="10"/>
  <c r="AP21" i="10"/>
  <c r="AP71" i="10"/>
  <c r="AP77" i="10"/>
  <c r="AP82" i="10"/>
  <c r="AP47" i="10"/>
  <c r="AP51" i="10"/>
  <c r="AP37" i="10"/>
  <c r="AP35" i="10"/>
  <c r="AP43" i="10"/>
  <c r="AP88" i="10"/>
  <c r="AP50" i="10"/>
  <c r="AP36" i="10"/>
  <c r="AP29" i="10"/>
  <c r="AP75" i="10"/>
  <c r="AP53" i="10"/>
  <c r="AP74" i="10"/>
  <c r="AP57" i="10"/>
  <c r="AP69" i="10"/>
  <c r="AP38" i="10"/>
  <c r="AP28" i="10"/>
  <c r="AP34" i="10"/>
  <c r="AP66" i="10"/>
  <c r="AP25" i="10"/>
  <c r="AQ2" i="10"/>
  <c r="AP15" i="10"/>
  <c r="AP65" i="10"/>
  <c r="AP86" i="10"/>
  <c r="AP72" i="10"/>
  <c r="AP58" i="10"/>
  <c r="AP54" i="10"/>
  <c r="AP61" i="10"/>
  <c r="AP23" i="10"/>
  <c r="AP79" i="10"/>
  <c r="AO2" i="9"/>
  <c r="AN16" i="9"/>
  <c r="AN7" i="9"/>
  <c r="AN14" i="9"/>
  <c r="AN5" i="9"/>
  <c r="AN17" i="9"/>
  <c r="AN9" i="9"/>
  <c r="AN20" i="9"/>
  <c r="AN12" i="9"/>
  <c r="AN18" i="9"/>
  <c r="AN10" i="9"/>
  <c r="AN19" i="9"/>
  <c r="AN3" i="9"/>
  <c r="AN6" i="9"/>
  <c r="AN13" i="9"/>
  <c r="AN4" i="9"/>
  <c r="AN15" i="9"/>
  <c r="AN11" i="9"/>
  <c r="R2" i="4"/>
  <c r="R2" i="1"/>
  <c r="R37" i="1" l="1"/>
  <c r="R12" i="1"/>
  <c r="R18" i="1"/>
  <c r="R33" i="1"/>
  <c r="R29" i="1"/>
  <c r="R9" i="1"/>
  <c r="R16" i="1"/>
  <c r="R5" i="1"/>
  <c r="R14" i="1"/>
  <c r="R36" i="1"/>
  <c r="R35" i="1"/>
  <c r="R13" i="1"/>
  <c r="R19" i="1"/>
  <c r="R30" i="1"/>
  <c r="R39" i="1"/>
  <c r="R6" i="1"/>
  <c r="R4" i="1"/>
  <c r="R24" i="1"/>
  <c r="R23" i="1"/>
  <c r="R31" i="1"/>
  <c r="R22" i="1"/>
  <c r="R7" i="1"/>
  <c r="R38" i="1"/>
  <c r="R34" i="1"/>
  <c r="R25" i="1"/>
  <c r="R27" i="1"/>
  <c r="R17" i="1"/>
  <c r="R32" i="1"/>
  <c r="R28" i="1"/>
  <c r="R20" i="1"/>
  <c r="R15" i="1"/>
  <c r="R21" i="1"/>
  <c r="R3" i="1"/>
  <c r="R8" i="1"/>
  <c r="R11" i="1"/>
  <c r="R10" i="1"/>
  <c r="R26" i="1"/>
  <c r="AQ15" i="10"/>
  <c r="AQ18" i="10"/>
  <c r="AQ85" i="10"/>
  <c r="AQ23" i="10"/>
  <c r="AQ79" i="10"/>
  <c r="AQ69" i="10"/>
  <c r="AQ56" i="10"/>
  <c r="AQ59" i="10"/>
  <c r="AQ53" i="10"/>
  <c r="AQ20" i="10"/>
  <c r="AQ33" i="10"/>
  <c r="AQ39" i="10"/>
  <c r="AQ77" i="10"/>
  <c r="AQ48" i="10"/>
  <c r="AQ63" i="10"/>
  <c r="AQ30" i="10"/>
  <c r="AQ17" i="10"/>
  <c r="AQ16" i="10"/>
  <c r="AQ95" i="10"/>
  <c r="AQ76" i="10"/>
  <c r="AQ54" i="10"/>
  <c r="AQ57" i="10"/>
  <c r="AQ50" i="10"/>
  <c r="AQ40" i="10"/>
  <c r="AQ34" i="10"/>
  <c r="AQ73" i="10"/>
  <c r="AQ26" i="10"/>
  <c r="AQ65" i="10"/>
  <c r="AQ88" i="10"/>
  <c r="AQ22" i="10"/>
  <c r="AQ70" i="10"/>
  <c r="AQ81" i="10"/>
  <c r="AQ58" i="10"/>
  <c r="AQ49" i="10"/>
  <c r="AQ51" i="10"/>
  <c r="AQ43" i="10"/>
  <c r="AQ60" i="10"/>
  <c r="AQ35" i="10"/>
  <c r="AQ19" i="10"/>
  <c r="AQ72" i="10"/>
  <c r="AQ83" i="10"/>
  <c r="AQ47" i="10"/>
  <c r="AQ46" i="10"/>
  <c r="AQ62" i="10"/>
  <c r="AQ36" i="10"/>
  <c r="AQ21" i="10"/>
  <c r="AQ84" i="10"/>
  <c r="AQ75" i="10"/>
  <c r="AQ61" i="10"/>
  <c r="AQ86" i="10"/>
  <c r="AQ41" i="10"/>
  <c r="AQ38" i="10"/>
  <c r="AQ37" i="10"/>
  <c r="AQ87" i="10"/>
  <c r="AQ29" i="10"/>
  <c r="AQ67" i="10"/>
  <c r="AQ78" i="10"/>
  <c r="AQ25" i="10"/>
  <c r="AQ64" i="10"/>
  <c r="AQ45" i="10"/>
  <c r="AQ28" i="10"/>
  <c r="AQ52" i="10"/>
  <c r="AQ32" i="10"/>
  <c r="AQ24" i="10"/>
  <c r="AR2" i="10"/>
  <c r="AQ27" i="10"/>
  <c r="AQ80" i="10"/>
  <c r="AQ74" i="10"/>
  <c r="AQ66" i="10"/>
  <c r="AQ82" i="10"/>
  <c r="AQ42" i="10"/>
  <c r="AQ55" i="10"/>
  <c r="AQ44" i="10"/>
  <c r="AQ31" i="10"/>
  <c r="AQ71" i="10"/>
  <c r="AQ68" i="10"/>
  <c r="AP2" i="9"/>
  <c r="AO14" i="9"/>
  <c r="AO20" i="9"/>
  <c r="AO12" i="9"/>
  <c r="AO15" i="9"/>
  <c r="AO6" i="9"/>
  <c r="AO18" i="9"/>
  <c r="AO10" i="9"/>
  <c r="AO5" i="9"/>
  <c r="AO16" i="9"/>
  <c r="AO7" i="9"/>
  <c r="AO3" i="9"/>
  <c r="AO13" i="9"/>
  <c r="AO9" i="9"/>
  <c r="AO17" i="9"/>
  <c r="AO11" i="9"/>
  <c r="AO19" i="9"/>
  <c r="AO4" i="9"/>
  <c r="S2" i="4"/>
  <c r="S2" i="1"/>
  <c r="S9" i="1" l="1"/>
  <c r="S39" i="1"/>
  <c r="S29" i="1"/>
  <c r="S27" i="1"/>
  <c r="S8" i="1"/>
  <c r="S13" i="1"/>
  <c r="S5" i="1"/>
  <c r="S19" i="1"/>
  <c r="S17" i="1"/>
  <c r="S24" i="1"/>
  <c r="S3" i="1"/>
  <c r="S31" i="1"/>
  <c r="S37" i="1"/>
  <c r="S35" i="1"/>
  <c r="S12" i="1"/>
  <c r="S22" i="1"/>
  <c r="S6" i="1"/>
  <c r="S11" i="1"/>
  <c r="S16" i="1"/>
  <c r="S33" i="1"/>
  <c r="S34" i="1"/>
  <c r="S25" i="1"/>
  <c r="S32" i="1"/>
  <c r="S7" i="1"/>
  <c r="S14" i="1"/>
  <c r="S38" i="1"/>
  <c r="S26" i="1"/>
  <c r="S30" i="1"/>
  <c r="S10" i="1"/>
  <c r="S15" i="1"/>
  <c r="S36" i="1"/>
  <c r="S23" i="1"/>
  <c r="S28" i="1"/>
  <c r="S21" i="1"/>
  <c r="S20" i="1"/>
  <c r="S18" i="1"/>
  <c r="S4" i="1"/>
  <c r="AR30" i="10"/>
  <c r="AR18" i="10"/>
  <c r="AR88" i="10"/>
  <c r="AR55" i="10"/>
  <c r="AR68" i="10"/>
  <c r="AR70" i="10"/>
  <c r="AR51" i="10"/>
  <c r="AR58" i="10"/>
  <c r="AR35" i="10"/>
  <c r="AR34" i="10"/>
  <c r="AR21" i="10"/>
  <c r="AR26" i="10"/>
  <c r="AR23" i="10"/>
  <c r="AR44" i="10"/>
  <c r="AR41" i="10"/>
  <c r="AR54" i="10"/>
  <c r="AR72" i="10"/>
  <c r="AR74" i="10"/>
  <c r="AR80" i="10"/>
  <c r="AR67" i="10"/>
  <c r="AR75" i="10"/>
  <c r="AR65" i="10"/>
  <c r="AR29" i="10"/>
  <c r="AR20" i="10"/>
  <c r="AR87" i="10"/>
  <c r="AR53" i="10"/>
  <c r="AR43" i="10"/>
  <c r="AR24" i="10"/>
  <c r="AR17" i="10"/>
  <c r="AR82" i="10"/>
  <c r="AR59" i="10"/>
  <c r="AR71" i="10"/>
  <c r="AR57" i="10"/>
  <c r="AR52" i="10"/>
  <c r="AR50" i="10"/>
  <c r="AR25" i="10"/>
  <c r="AR81" i="10"/>
  <c r="AR37" i="10"/>
  <c r="AR83" i="10"/>
  <c r="AR22" i="10"/>
  <c r="AR61" i="10"/>
  <c r="AR95" i="10"/>
  <c r="AR40" i="10"/>
  <c r="AR79" i="10"/>
  <c r="AR84" i="10"/>
  <c r="AR31" i="10"/>
  <c r="AR85" i="10"/>
  <c r="AR86" i="10"/>
  <c r="AR60" i="10"/>
  <c r="AR47" i="10"/>
  <c r="AR45" i="10"/>
  <c r="AR33" i="10"/>
  <c r="AR39" i="10"/>
  <c r="AR56" i="10"/>
  <c r="AR28" i="10"/>
  <c r="AR63" i="10"/>
  <c r="AR76" i="10"/>
  <c r="AR15" i="10"/>
  <c r="AR78" i="10"/>
  <c r="AR73" i="10"/>
  <c r="AR62" i="10"/>
  <c r="AR48" i="10"/>
  <c r="AR46" i="10"/>
  <c r="AR49" i="10"/>
  <c r="AR36" i="10"/>
  <c r="AR19" i="10"/>
  <c r="AR38" i="10"/>
  <c r="AS2" i="10"/>
  <c r="AR77" i="10"/>
  <c r="AR64" i="10"/>
  <c r="AR69" i="10"/>
  <c r="AR27" i="10"/>
  <c r="AR42" i="10"/>
  <c r="AR66" i="10"/>
  <c r="AR16" i="10"/>
  <c r="AR32" i="10"/>
  <c r="AQ2" i="9"/>
  <c r="AP20" i="9"/>
  <c r="AP12" i="9"/>
  <c r="AP7" i="9"/>
  <c r="AP18" i="9"/>
  <c r="AP6" i="9"/>
  <c r="AP9" i="9"/>
  <c r="AP13" i="9"/>
  <c r="AP16" i="9"/>
  <c r="AP10" i="9"/>
  <c r="AP14" i="9"/>
  <c r="AP5" i="9"/>
  <c r="AP4" i="9"/>
  <c r="AP17" i="9"/>
  <c r="AP11" i="9"/>
  <c r="AP3" i="9"/>
  <c r="AP19" i="9"/>
  <c r="AP15" i="9"/>
  <c r="T2" i="4"/>
  <c r="T2" i="1"/>
  <c r="T37" i="1" l="1"/>
  <c r="T29" i="1"/>
  <c r="T4" i="1"/>
  <c r="T11" i="1"/>
  <c r="T30" i="1"/>
  <c r="T36" i="1"/>
  <c r="T3" i="1"/>
  <c r="T15" i="1"/>
  <c r="T33" i="1"/>
  <c r="T39" i="1"/>
  <c r="T34" i="1"/>
  <c r="T26" i="1"/>
  <c r="T35" i="1"/>
  <c r="T32" i="1"/>
  <c r="T20" i="1"/>
  <c r="T38" i="1"/>
  <c r="T21" i="1"/>
  <c r="T5" i="1"/>
  <c r="T12" i="1"/>
  <c r="T27" i="1"/>
  <c r="T22" i="1"/>
  <c r="T24" i="1"/>
  <c r="T8" i="1"/>
  <c r="T18" i="1"/>
  <c r="T16" i="1"/>
  <c r="T19" i="1"/>
  <c r="T25" i="1"/>
  <c r="T23" i="1"/>
  <c r="T7" i="1"/>
  <c r="T17" i="1"/>
  <c r="T13" i="1"/>
  <c r="T10" i="1"/>
  <c r="T9" i="1"/>
  <c r="T6" i="1"/>
  <c r="T31" i="1"/>
  <c r="T28" i="1"/>
  <c r="T14" i="1"/>
  <c r="AS19" i="10"/>
  <c r="AS61" i="10"/>
  <c r="AS88" i="10"/>
  <c r="AS70" i="10"/>
  <c r="AS47" i="10"/>
  <c r="AS67" i="10"/>
  <c r="AS73" i="10"/>
  <c r="AS22" i="10"/>
  <c r="AS24" i="10"/>
  <c r="AS25" i="10"/>
  <c r="AS29" i="10"/>
  <c r="AS40" i="10"/>
  <c r="AS36" i="10"/>
  <c r="AS81" i="10"/>
  <c r="AS27" i="10"/>
  <c r="AS18" i="10"/>
  <c r="AS21" i="10"/>
  <c r="AS58" i="10"/>
  <c r="AS82" i="10"/>
  <c r="AS74" i="10"/>
  <c r="AS71" i="10"/>
  <c r="AS53" i="10"/>
  <c r="AS39" i="10"/>
  <c r="AS30" i="10"/>
  <c r="AS54" i="10"/>
  <c r="AS15" i="10"/>
  <c r="AS45" i="10"/>
  <c r="AS28" i="10"/>
  <c r="AS32" i="10"/>
  <c r="AS84" i="10"/>
  <c r="AS95" i="10"/>
  <c r="AS78" i="10"/>
  <c r="AS42" i="10"/>
  <c r="AS46" i="10"/>
  <c r="AS35" i="10"/>
  <c r="AS52" i="10"/>
  <c r="AS50" i="10"/>
  <c r="AS79" i="10"/>
  <c r="AS17" i="10"/>
  <c r="AS83" i="10"/>
  <c r="AS85" i="10"/>
  <c r="AS65" i="10"/>
  <c r="AS66" i="10"/>
  <c r="AS86" i="10"/>
  <c r="AS72" i="10"/>
  <c r="AS77" i="10"/>
  <c r="AS55" i="10"/>
  <c r="AS76" i="10"/>
  <c r="AS33" i="10"/>
  <c r="AS62" i="10"/>
  <c r="AS43" i="10"/>
  <c r="AS41" i="10"/>
  <c r="AS38" i="10"/>
  <c r="AS31" i="10"/>
  <c r="AS64" i="10"/>
  <c r="AS16" i="10"/>
  <c r="AS87" i="10"/>
  <c r="AS80" i="10"/>
  <c r="AS56" i="10"/>
  <c r="AS69" i="10"/>
  <c r="AS26" i="10"/>
  <c r="AS57" i="10"/>
  <c r="AS20" i="10"/>
  <c r="AS63" i="10"/>
  <c r="AS68" i="10"/>
  <c r="AS59" i="10"/>
  <c r="AT2" i="10"/>
  <c r="AS44" i="10"/>
  <c r="AS60" i="10"/>
  <c r="AS75" i="10"/>
  <c r="AS37" i="10"/>
  <c r="AS48" i="10"/>
  <c r="AS23" i="10"/>
  <c r="AS51" i="10"/>
  <c r="AS34" i="10"/>
  <c r="AS49" i="10"/>
  <c r="AR2" i="9"/>
  <c r="AQ20" i="9"/>
  <c r="AQ12" i="9"/>
  <c r="AQ18" i="9"/>
  <c r="AQ10" i="9"/>
  <c r="AQ13" i="9"/>
  <c r="AQ4" i="9"/>
  <c r="AQ16" i="9"/>
  <c r="AQ7" i="9"/>
  <c r="AQ3" i="9"/>
  <c r="AQ14" i="9"/>
  <c r="AQ5" i="9"/>
  <c r="AQ6" i="9"/>
  <c r="AQ19" i="9"/>
  <c r="AQ15" i="9"/>
  <c r="AQ17" i="9"/>
  <c r="AQ9" i="9"/>
  <c r="AQ11" i="9"/>
  <c r="U2" i="4"/>
  <c r="U2" i="1"/>
  <c r="U32" i="1" l="1"/>
  <c r="U29" i="1"/>
  <c r="U21" i="1"/>
  <c r="U24" i="1"/>
  <c r="U13" i="1"/>
  <c r="U36" i="1"/>
  <c r="U34" i="1"/>
  <c r="U7" i="1"/>
  <c r="U5" i="1"/>
  <c r="U11" i="1"/>
  <c r="U20" i="1"/>
  <c r="U12" i="1"/>
  <c r="U9" i="1"/>
  <c r="U30" i="1"/>
  <c r="U37" i="1"/>
  <c r="U28" i="1"/>
  <c r="U31" i="1"/>
  <c r="U10" i="1"/>
  <c r="U26" i="1"/>
  <c r="U25" i="1"/>
  <c r="U16" i="1"/>
  <c r="U17" i="1"/>
  <c r="U8" i="1"/>
  <c r="U18" i="1"/>
  <c r="U39" i="1"/>
  <c r="U6" i="1"/>
  <c r="U19" i="1"/>
  <c r="U35" i="1"/>
  <c r="U4" i="1"/>
  <c r="U3" i="1"/>
  <c r="U14" i="1"/>
  <c r="U27" i="1"/>
  <c r="U38" i="1"/>
  <c r="U15" i="1"/>
  <c r="U22" i="1"/>
  <c r="U33" i="1"/>
  <c r="U23" i="1"/>
  <c r="AT19" i="10"/>
  <c r="AT75" i="10"/>
  <c r="AT61" i="10"/>
  <c r="AT80" i="10"/>
  <c r="AT74" i="10"/>
  <c r="AT43" i="10"/>
  <c r="AT50" i="10"/>
  <c r="AT31" i="10"/>
  <c r="AT25" i="10"/>
  <c r="AT26" i="10"/>
  <c r="AT24" i="10"/>
  <c r="AT36" i="10"/>
  <c r="AT49" i="10"/>
  <c r="AT60" i="10"/>
  <c r="AT22" i="10"/>
  <c r="AT47" i="10"/>
  <c r="AT32" i="10"/>
  <c r="AT79" i="10"/>
  <c r="AT67" i="10"/>
  <c r="AT78" i="10"/>
  <c r="AT51" i="10"/>
  <c r="AT55" i="10"/>
  <c r="AT35" i="10"/>
  <c r="AT41" i="10"/>
  <c r="AT52" i="10"/>
  <c r="AT68" i="10"/>
  <c r="AT17" i="10"/>
  <c r="AT70" i="10"/>
  <c r="AT62" i="10"/>
  <c r="AT84" i="10"/>
  <c r="AT76" i="10"/>
  <c r="AT86" i="10"/>
  <c r="AT23" i="10"/>
  <c r="AT30" i="10"/>
  <c r="AT21" i="10"/>
  <c r="AT28" i="10"/>
  <c r="AT88" i="10"/>
  <c r="AT44" i="10"/>
  <c r="AT42" i="10"/>
  <c r="AT82" i="10"/>
  <c r="AT37" i="10"/>
  <c r="AT66" i="10"/>
  <c r="AT58" i="10"/>
  <c r="AT83" i="10"/>
  <c r="AT72" i="10"/>
  <c r="AT18" i="10"/>
  <c r="AT59" i="10"/>
  <c r="AT73" i="10"/>
  <c r="AT48" i="10"/>
  <c r="AT45" i="10"/>
  <c r="AT46" i="10"/>
  <c r="AT39" i="10"/>
  <c r="AT16" i="10"/>
  <c r="AT29" i="10"/>
  <c r="AT87" i="10"/>
  <c r="AT95" i="10"/>
  <c r="AT33" i="10"/>
  <c r="AT53" i="10"/>
  <c r="AT57" i="10"/>
  <c r="AT56" i="10"/>
  <c r="AT40" i="10"/>
  <c r="AT34" i="10"/>
  <c r="AT15" i="10"/>
  <c r="AT20" i="10"/>
  <c r="AT54" i="10"/>
  <c r="AU2" i="10"/>
  <c r="AT81" i="10"/>
  <c r="AT71" i="10"/>
  <c r="AT77" i="10"/>
  <c r="AT85" i="10"/>
  <c r="AT65" i="10"/>
  <c r="AT64" i="10"/>
  <c r="AT63" i="10"/>
  <c r="AT38" i="10"/>
  <c r="AT69" i="10"/>
  <c r="AT27" i="10"/>
  <c r="AS2" i="9"/>
  <c r="AR19" i="9"/>
  <c r="AR11" i="9"/>
  <c r="AR17" i="9"/>
  <c r="AR9" i="9"/>
  <c r="AR20" i="9"/>
  <c r="AR12" i="9"/>
  <c r="AR3" i="9"/>
  <c r="AR15" i="9"/>
  <c r="AR6" i="9"/>
  <c r="AR13" i="9"/>
  <c r="AR4" i="9"/>
  <c r="AR10" i="9"/>
  <c r="AR5" i="9"/>
  <c r="AR7" i="9"/>
  <c r="AR18" i="9"/>
  <c r="AR14" i="9"/>
  <c r="AR16" i="9"/>
  <c r="V2" i="4"/>
  <c r="V2" i="1"/>
  <c r="V24" i="1" l="1"/>
  <c r="V21" i="1"/>
  <c r="V12" i="1"/>
  <c r="V11" i="1"/>
  <c r="V33" i="1"/>
  <c r="V23" i="1"/>
  <c r="V16" i="1"/>
  <c r="V7" i="1"/>
  <c r="V31" i="1"/>
  <c r="V32" i="1"/>
  <c r="V6" i="1"/>
  <c r="V20" i="1"/>
  <c r="V27" i="1"/>
  <c r="V4" i="1"/>
  <c r="V3" i="1"/>
  <c r="V26" i="1"/>
  <c r="V29" i="1"/>
  <c r="V39" i="1"/>
  <c r="V14" i="1"/>
  <c r="V15" i="1"/>
  <c r="V8" i="1"/>
  <c r="V18" i="1"/>
  <c r="V38" i="1"/>
  <c r="V35" i="1"/>
  <c r="V5" i="1"/>
  <c r="V25" i="1"/>
  <c r="V13" i="1"/>
  <c r="V34" i="1"/>
  <c r="V10" i="1"/>
  <c r="V22" i="1"/>
  <c r="V9" i="1"/>
  <c r="V19" i="1"/>
  <c r="V37" i="1"/>
  <c r="V30" i="1"/>
  <c r="V28" i="1"/>
  <c r="V17" i="1"/>
  <c r="V36" i="1"/>
  <c r="AU15" i="10"/>
  <c r="AU48" i="10"/>
  <c r="AU73" i="10"/>
  <c r="AU79" i="10"/>
  <c r="AU68" i="10"/>
  <c r="AU64" i="10"/>
  <c r="AU22" i="10"/>
  <c r="AU45" i="10"/>
  <c r="AU39" i="10"/>
  <c r="AU36" i="10"/>
  <c r="AU30" i="10"/>
  <c r="AU57" i="10"/>
  <c r="AU16" i="10"/>
  <c r="AU29" i="10"/>
  <c r="AU31" i="10"/>
  <c r="AU86" i="10"/>
  <c r="AU20" i="10"/>
  <c r="AU75" i="10"/>
  <c r="AU65" i="10"/>
  <c r="AU55" i="10"/>
  <c r="AU32" i="10"/>
  <c r="AU60" i="10"/>
  <c r="AU37" i="10"/>
  <c r="AU67" i="10"/>
  <c r="AU74" i="10"/>
  <c r="AU63" i="10"/>
  <c r="AU23" i="10"/>
  <c r="AU35" i="10"/>
  <c r="AU88" i="10"/>
  <c r="AU87" i="10"/>
  <c r="AU83" i="10"/>
  <c r="AU69" i="10"/>
  <c r="AU85" i="10"/>
  <c r="AU51" i="10"/>
  <c r="AU62" i="10"/>
  <c r="AU49" i="10"/>
  <c r="AU17" i="10"/>
  <c r="AU28" i="10"/>
  <c r="AU77" i="10"/>
  <c r="AU56" i="10"/>
  <c r="AU27" i="10"/>
  <c r="AU33" i="10"/>
  <c r="AU82" i="10"/>
  <c r="AU46" i="10"/>
  <c r="AU40" i="10"/>
  <c r="AU80" i="10"/>
  <c r="AU71" i="10"/>
  <c r="AU19" i="10"/>
  <c r="AU78" i="10"/>
  <c r="AU58" i="10"/>
  <c r="AU52" i="10"/>
  <c r="AU61" i="10"/>
  <c r="AU43" i="10"/>
  <c r="AU41" i="10"/>
  <c r="AU72" i="10"/>
  <c r="AU50" i="10"/>
  <c r="AU18" i="10"/>
  <c r="AU70" i="10"/>
  <c r="AU44" i="10"/>
  <c r="AU53" i="10"/>
  <c r="AU42" i="10"/>
  <c r="AU24" i="10"/>
  <c r="AU25" i="10"/>
  <c r="AU59" i="10"/>
  <c r="AU26" i="10"/>
  <c r="AU76" i="10"/>
  <c r="AU66" i="10"/>
  <c r="AU95" i="10"/>
  <c r="AU84" i="10"/>
  <c r="AU47" i="10"/>
  <c r="AU81" i="10"/>
  <c r="AU34" i="10"/>
  <c r="AU21" i="10"/>
  <c r="AU54" i="10"/>
  <c r="AU38" i="10"/>
  <c r="AT2" i="9"/>
  <c r="AS13" i="9"/>
  <c r="AS19" i="9"/>
  <c r="AS11" i="9"/>
  <c r="AS14" i="9"/>
  <c r="AS3" i="9"/>
  <c r="AS17" i="9"/>
  <c r="AS9" i="9"/>
  <c r="AS4" i="9"/>
  <c r="AS15" i="9"/>
  <c r="AS6" i="9"/>
  <c r="AS10" i="9"/>
  <c r="AS18" i="9"/>
  <c r="AS20" i="9"/>
  <c r="AS12" i="9"/>
  <c r="AS7" i="9"/>
  <c r="AS5" i="9"/>
  <c r="AS16" i="9"/>
  <c r="W2" i="4"/>
  <c r="W2" i="1"/>
  <c r="W37" i="1" l="1"/>
  <c r="W5" i="1"/>
  <c r="W19" i="1"/>
  <c r="W33" i="1"/>
  <c r="W15" i="1"/>
  <c r="W29" i="1"/>
  <c r="W11" i="1"/>
  <c r="W28" i="1"/>
  <c r="W38" i="1"/>
  <c r="W25" i="1"/>
  <c r="W39" i="1"/>
  <c r="W7" i="1"/>
  <c r="W18" i="1"/>
  <c r="W30" i="1"/>
  <c r="W21" i="1"/>
  <c r="W35" i="1"/>
  <c r="W3" i="1"/>
  <c r="W17" i="1"/>
  <c r="W31" i="1"/>
  <c r="W13" i="1"/>
  <c r="W27" i="1"/>
  <c r="W4" i="1"/>
  <c r="W9" i="1"/>
  <c r="W20" i="1"/>
  <c r="W26" i="1"/>
  <c r="W16" i="1"/>
  <c r="W22" i="1"/>
  <c r="W36" i="1"/>
  <c r="W34" i="1"/>
  <c r="W24" i="1"/>
  <c r="W23" i="1"/>
  <c r="W14" i="1"/>
  <c r="W8" i="1"/>
  <c r="W6" i="1"/>
  <c r="W10" i="1"/>
  <c r="W12" i="1"/>
  <c r="W32" i="1"/>
  <c r="AT20" i="9"/>
  <c r="AT12" i="9"/>
  <c r="AT3" i="9"/>
  <c r="AT18" i="9"/>
  <c r="AT10" i="9"/>
  <c r="AT13" i="9"/>
  <c r="AT4" i="9"/>
  <c r="AT16" i="9"/>
  <c r="AT7" i="9"/>
  <c r="AT19" i="9"/>
  <c r="AT14" i="9"/>
  <c r="AT5" i="9"/>
  <c r="AT6" i="9"/>
  <c r="AT9" i="9"/>
  <c r="AT17" i="9"/>
  <c r="AT11" i="9"/>
  <c r="AT15" i="9"/>
  <c r="X2" i="4"/>
  <c r="X2" i="1"/>
  <c r="X24" i="1" l="1"/>
  <c r="X31" i="1"/>
  <c r="X37" i="1"/>
  <c r="X6" i="1"/>
  <c r="X23" i="1"/>
  <c r="X25" i="1"/>
  <c r="X30" i="1"/>
  <c r="X20" i="1"/>
  <c r="X38" i="1"/>
  <c r="X36" i="1"/>
  <c r="X32" i="1"/>
  <c r="X8" i="1"/>
  <c r="X13" i="1"/>
  <c r="X39" i="1"/>
  <c r="X9" i="1"/>
  <c r="X35" i="1"/>
  <c r="X33" i="1"/>
  <c r="X19" i="1"/>
  <c r="X29" i="1"/>
  <c r="X22" i="1"/>
  <c r="X12" i="1"/>
  <c r="X28" i="1"/>
  <c r="X14" i="1"/>
  <c r="X4" i="1"/>
  <c r="X34" i="1"/>
  <c r="X27" i="1"/>
  <c r="X26" i="1"/>
  <c r="X11" i="1"/>
  <c r="X7" i="1"/>
  <c r="X17" i="1"/>
  <c r="X10" i="1"/>
  <c r="X16" i="1"/>
  <c r="X3" i="1"/>
  <c r="X18" i="1"/>
  <c r="X15" i="1"/>
  <c r="X21" i="1"/>
  <c r="X5" i="1"/>
  <c r="Y2" i="4"/>
  <c r="Y2" i="1"/>
  <c r="Y32" i="1" l="1"/>
  <c r="Y14" i="1"/>
  <c r="Y28" i="1"/>
  <c r="Y10" i="1"/>
  <c r="Y24" i="1"/>
  <c r="Y38" i="1"/>
  <c r="Y6" i="1"/>
  <c r="Y27" i="1"/>
  <c r="Y29" i="1"/>
  <c r="Y20" i="1"/>
  <c r="Y34" i="1"/>
  <c r="Y21" i="1"/>
  <c r="Y16" i="1"/>
  <c r="Y30" i="1"/>
  <c r="Y12" i="1"/>
  <c r="Y26" i="1"/>
  <c r="Y8" i="1"/>
  <c r="Y22" i="1"/>
  <c r="Y5" i="1"/>
  <c r="Y9" i="1"/>
  <c r="Y15" i="1"/>
  <c r="Y13" i="1"/>
  <c r="Y23" i="1"/>
  <c r="Y19" i="1"/>
  <c r="Y11" i="1"/>
  <c r="Y25" i="1"/>
  <c r="Y33" i="1"/>
  <c r="Y36" i="1"/>
  <c r="Y31" i="1"/>
  <c r="Y7" i="1"/>
  <c r="Y39" i="1"/>
  <c r="Y35" i="1"/>
  <c r="Y3" i="1"/>
  <c r="Y17" i="1"/>
  <c r="Y18" i="1"/>
  <c r="Y4" i="1"/>
  <c r="Y37" i="1"/>
  <c r="Z2" i="4"/>
  <c r="Z2" i="1"/>
  <c r="Z19" i="1" l="1"/>
  <c r="Z15" i="1"/>
  <c r="Z11" i="1"/>
  <c r="Z9" i="1"/>
  <c r="Z39" i="1"/>
  <c r="Z7" i="1"/>
  <c r="Z36" i="1"/>
  <c r="Z33" i="1"/>
  <c r="Z35" i="1"/>
  <c r="Z3" i="1"/>
  <c r="Z31" i="1"/>
  <c r="Z27" i="1"/>
  <c r="Z20" i="1"/>
  <c r="Z25" i="1"/>
  <c r="Z34" i="1"/>
  <c r="Z37" i="1"/>
  <c r="Z23" i="1"/>
  <c r="Z6" i="1"/>
  <c r="Z29" i="1"/>
  <c r="Z24" i="1"/>
  <c r="Z30" i="1"/>
  <c r="Z26" i="1"/>
  <c r="Z38" i="1"/>
  <c r="Z18" i="1"/>
  <c r="Z22" i="1"/>
  <c r="Z16" i="1"/>
  <c r="Z21" i="1"/>
  <c r="Z17" i="1"/>
  <c r="Z10" i="1"/>
  <c r="Z8" i="1"/>
  <c r="Z4" i="1"/>
  <c r="Z13" i="1"/>
  <c r="Z32" i="1"/>
  <c r="Z5" i="1"/>
  <c r="Z28" i="1"/>
  <c r="Z12" i="1"/>
  <c r="Z14" i="1"/>
  <c r="AA2" i="4"/>
  <c r="AA2" i="1"/>
  <c r="AA27" i="1" l="1"/>
  <c r="AA9" i="1"/>
  <c r="AA23" i="1"/>
  <c r="AA37" i="1"/>
  <c r="AA5" i="1"/>
  <c r="AA19" i="1"/>
  <c r="AA33" i="1"/>
  <c r="AA10" i="1"/>
  <c r="AA36" i="1"/>
  <c r="AA15" i="1"/>
  <c r="AA29" i="1"/>
  <c r="AA38" i="1"/>
  <c r="AA11" i="1"/>
  <c r="AA25" i="1"/>
  <c r="AA39" i="1"/>
  <c r="AA7" i="1"/>
  <c r="AA21" i="1"/>
  <c r="AA35" i="1"/>
  <c r="AA3" i="1"/>
  <c r="AA17" i="1"/>
  <c r="AA16" i="1"/>
  <c r="AA24" i="1"/>
  <c r="AA13" i="1"/>
  <c r="AA22" i="1"/>
  <c r="AA14" i="1"/>
  <c r="AA6" i="1"/>
  <c r="AA18" i="1"/>
  <c r="AA31" i="1"/>
  <c r="AA32" i="1"/>
  <c r="AA28" i="1"/>
  <c r="AA12" i="1"/>
  <c r="AA30" i="1"/>
  <c r="AA20" i="1"/>
  <c r="AA34" i="1"/>
  <c r="AA8" i="1"/>
  <c r="AA26" i="1"/>
  <c r="AA4" i="1"/>
  <c r="AB2" i="4"/>
  <c r="AB2" i="1"/>
  <c r="AB23" i="1" l="1"/>
  <c r="AB28" i="1"/>
  <c r="AB19" i="1"/>
  <c r="AB39" i="1"/>
  <c r="AB8" i="1"/>
  <c r="AB21" i="1"/>
  <c r="AB15" i="1"/>
  <c r="AB35" i="1"/>
  <c r="AB34" i="1"/>
  <c r="AB10" i="1"/>
  <c r="AB20" i="1"/>
  <c r="AB11" i="1"/>
  <c r="AB32" i="1"/>
  <c r="AB31" i="1"/>
  <c r="AB29" i="1"/>
  <c r="AB6" i="1"/>
  <c r="AB26" i="1"/>
  <c r="AB7" i="1"/>
  <c r="AB36" i="1"/>
  <c r="AB27" i="1"/>
  <c r="AB4" i="1"/>
  <c r="AB24" i="1"/>
  <c r="AB14" i="1"/>
  <c r="AB12" i="1"/>
  <c r="AB37" i="1"/>
  <c r="AB13" i="1"/>
  <c r="AB3" i="1"/>
  <c r="AB30" i="1"/>
  <c r="AB18" i="1"/>
  <c r="AB38" i="1"/>
  <c r="AB16" i="1"/>
  <c r="AB5" i="1"/>
  <c r="AB25" i="1"/>
  <c r="AB9" i="1"/>
  <c r="AB22" i="1"/>
  <c r="AB33" i="1"/>
  <c r="AB17" i="1"/>
  <c r="AC2" i="4"/>
  <c r="AC2" i="1"/>
  <c r="AC25" i="1" l="1"/>
  <c r="AC16" i="1"/>
  <c r="AC36" i="1"/>
  <c r="AC37" i="1"/>
  <c r="AC14" i="1"/>
  <c r="AC34" i="1"/>
  <c r="AC12" i="1"/>
  <c r="AC32" i="1"/>
  <c r="AC31" i="1"/>
  <c r="AC11" i="1"/>
  <c r="AC17" i="1"/>
  <c r="AC8" i="1"/>
  <c r="AC38" i="1"/>
  <c r="AC28" i="1"/>
  <c r="AC35" i="1"/>
  <c r="AC39" i="1"/>
  <c r="AC5" i="1"/>
  <c r="AC33" i="1"/>
  <c r="AC24" i="1"/>
  <c r="AC9" i="1"/>
  <c r="AC15" i="1"/>
  <c r="AC4" i="1"/>
  <c r="AC22" i="1"/>
  <c r="AC21" i="1"/>
  <c r="AC3" i="1"/>
  <c r="AC18" i="1"/>
  <c r="AC20" i="1"/>
  <c r="AC6" i="1"/>
  <c r="AC13" i="1"/>
  <c r="AC30" i="1"/>
  <c r="AC10" i="1"/>
  <c r="AC7" i="1"/>
  <c r="AC23" i="1"/>
  <c r="AC29" i="1"/>
  <c r="AC19" i="1"/>
  <c r="AC26" i="1"/>
  <c r="AC27" i="1"/>
  <c r="AD2" i="4"/>
  <c r="AD2" i="1"/>
  <c r="AD33" i="1" l="1"/>
  <c r="AD31" i="1"/>
  <c r="AD9" i="1"/>
  <c r="AD38" i="1"/>
  <c r="AD29" i="1"/>
  <c r="AD10" i="1"/>
  <c r="AD7" i="1"/>
  <c r="AD14" i="1"/>
  <c r="AD5" i="1"/>
  <c r="AD4" i="1"/>
  <c r="AD35" i="1"/>
  <c r="AD25" i="1"/>
  <c r="AD18" i="1"/>
  <c r="AD11" i="1"/>
  <c r="AD19" i="1"/>
  <c r="AD20" i="1"/>
  <c r="AD23" i="1"/>
  <c r="AD30" i="1"/>
  <c r="AD21" i="1"/>
  <c r="AD8" i="1"/>
  <c r="AD12" i="1"/>
  <c r="AD6" i="1"/>
  <c r="AD17" i="1"/>
  <c r="AD37" i="1"/>
  <c r="AD39" i="1"/>
  <c r="AD16" i="1"/>
  <c r="AD36" i="1"/>
  <c r="AD34" i="1"/>
  <c r="AD27" i="1"/>
  <c r="AD26" i="1"/>
  <c r="AD3" i="1"/>
  <c r="AD22" i="1"/>
  <c r="AD32" i="1"/>
  <c r="AD28" i="1"/>
  <c r="AD24" i="1"/>
  <c r="AD13" i="1"/>
  <c r="AD15" i="1"/>
  <c r="AE2" i="4"/>
  <c r="AE2" i="1"/>
  <c r="AE6" i="1" l="1"/>
  <c r="AE35" i="1"/>
  <c r="AE26" i="1"/>
  <c r="AE16" i="1"/>
  <c r="AE20" i="1"/>
  <c r="AE4" i="1"/>
  <c r="AE13" i="1"/>
  <c r="AE3" i="1"/>
  <c r="AE11" i="1"/>
  <c r="AE22" i="1"/>
  <c r="AE24" i="1"/>
  <c r="AE21" i="1"/>
  <c r="AE29" i="1"/>
  <c r="AE37" i="1"/>
  <c r="AE27" i="1"/>
  <c r="AE18" i="1"/>
  <c r="AE38" i="1"/>
  <c r="AE14" i="1"/>
  <c r="AE34" i="1"/>
  <c r="AE15" i="1"/>
  <c r="AE19" i="1"/>
  <c r="AE10" i="1"/>
  <c r="AE12" i="1"/>
  <c r="AE9" i="1"/>
  <c r="AE23" i="1"/>
  <c r="AE28" i="1"/>
  <c r="AE8" i="1"/>
  <c r="AE30" i="1"/>
  <c r="AE5" i="1"/>
  <c r="AE7" i="1"/>
  <c r="AE36" i="1"/>
  <c r="AE31" i="1"/>
  <c r="AE17" i="1"/>
  <c r="AE33" i="1"/>
  <c r="AE25" i="1"/>
  <c r="AE39" i="1"/>
  <c r="AE32" i="1"/>
  <c r="AF2" i="4"/>
  <c r="AF2" i="1"/>
  <c r="AF8" i="1" l="1"/>
  <c r="AF19" i="1"/>
  <c r="AF39" i="1"/>
  <c r="AF24" i="1"/>
  <c r="AF15" i="1"/>
  <c r="AF20" i="1"/>
  <c r="AF4" i="1"/>
  <c r="AF17" i="1"/>
  <c r="AF3" i="1"/>
  <c r="AF35" i="1"/>
  <c r="AF14" i="1"/>
  <c r="AF9" i="1"/>
  <c r="AF11" i="1"/>
  <c r="AF31" i="1"/>
  <c r="AF28" i="1"/>
  <c r="AF21" i="1"/>
  <c r="AF16" i="1"/>
  <c r="AF7" i="1"/>
  <c r="AF18" i="1"/>
  <c r="AF22" i="1"/>
  <c r="AF34" i="1"/>
  <c r="AF27" i="1"/>
  <c r="AF33" i="1"/>
  <c r="AF23" i="1"/>
  <c r="AF36" i="1"/>
  <c r="AF25" i="1"/>
  <c r="AF38" i="1"/>
  <c r="AF29" i="1"/>
  <c r="AF5" i="1"/>
  <c r="AF13" i="1"/>
  <c r="AF10" i="1"/>
  <c r="AF6" i="1"/>
  <c r="AF32" i="1"/>
  <c r="AF26" i="1"/>
  <c r="AF12" i="1"/>
  <c r="AF37" i="1"/>
  <c r="AF30" i="1"/>
  <c r="AG2" i="4"/>
  <c r="AG2" i="1"/>
  <c r="AG16" i="1" l="1"/>
  <c r="AG36" i="1"/>
  <c r="AG21" i="1"/>
  <c r="AG12" i="1"/>
  <c r="AG26" i="1"/>
  <c r="AG30" i="1"/>
  <c r="AG23" i="1"/>
  <c r="AG32" i="1"/>
  <c r="AG3" i="1"/>
  <c r="AG15" i="1"/>
  <c r="AG8" i="1"/>
  <c r="AG37" i="1"/>
  <c r="AG28" i="1"/>
  <c r="AG34" i="1"/>
  <c r="AG27" i="1"/>
  <c r="AG13" i="1"/>
  <c r="AG4" i="1"/>
  <c r="AG24" i="1"/>
  <c r="AG29" i="1"/>
  <c r="AG20" i="1"/>
  <c r="AG25" i="1"/>
  <c r="AG31" i="1"/>
  <c r="AG7" i="1"/>
  <c r="AG33" i="1"/>
  <c r="AG10" i="1"/>
  <c r="AG6" i="1"/>
  <c r="AG9" i="1"/>
  <c r="AG18" i="1"/>
  <c r="AG22" i="1"/>
  <c r="AG35" i="1"/>
  <c r="AG39" i="1"/>
  <c r="AG38" i="1"/>
  <c r="AG5" i="1"/>
  <c r="AG19" i="1"/>
  <c r="AG14" i="1"/>
  <c r="AG17" i="1"/>
  <c r="AG11" i="1"/>
  <c r="AH2" i="4"/>
  <c r="AH2" i="1"/>
  <c r="AH18" i="1" l="1"/>
  <c r="AH9" i="1"/>
  <c r="AH36" i="1"/>
  <c r="AH29" i="1"/>
  <c r="AH5" i="1"/>
  <c r="AH34" i="1"/>
  <c r="AH25" i="1"/>
  <c r="AH3" i="1"/>
  <c r="AH20" i="1"/>
  <c r="AH10" i="1"/>
  <c r="AH30" i="1"/>
  <c r="AH7" i="1"/>
  <c r="AH27" i="1"/>
  <c r="AH6" i="1"/>
  <c r="AH21" i="1"/>
  <c r="AH24" i="1"/>
  <c r="AH35" i="1"/>
  <c r="AH26" i="1"/>
  <c r="AH17" i="1"/>
  <c r="AH38" i="1"/>
  <c r="AH31" i="1"/>
  <c r="AH37" i="1"/>
  <c r="AH28" i="1"/>
  <c r="AH32" i="1"/>
  <c r="AH8" i="1"/>
  <c r="AH39" i="1"/>
  <c r="AH15" i="1"/>
  <c r="AH23" i="1"/>
  <c r="AH14" i="1"/>
  <c r="AH12" i="1"/>
  <c r="AH22" i="1"/>
  <c r="AH16" i="1"/>
  <c r="AH13" i="1"/>
  <c r="AH33" i="1"/>
  <c r="AH19" i="1"/>
  <c r="AH4" i="1"/>
  <c r="AH11" i="1"/>
  <c r="AI2" i="4"/>
  <c r="AI2" i="1"/>
  <c r="AI26" i="1" l="1"/>
  <c r="AI32" i="1"/>
  <c r="AI9" i="1"/>
  <c r="AI29" i="1"/>
  <c r="AI31" i="1"/>
  <c r="AI22" i="1"/>
  <c r="AI7" i="1"/>
  <c r="AI36" i="1"/>
  <c r="AI33" i="1"/>
  <c r="AI28" i="1"/>
  <c r="AI16" i="1"/>
  <c r="AI20" i="1"/>
  <c r="AI18" i="1"/>
  <c r="AI38" i="1"/>
  <c r="AI37" i="1"/>
  <c r="AI23" i="1"/>
  <c r="AI14" i="1"/>
  <c r="AI3" i="1"/>
  <c r="AI34" i="1"/>
  <c r="AI11" i="1"/>
  <c r="AI10" i="1"/>
  <c r="AI39" i="1"/>
  <c r="AI30" i="1"/>
  <c r="AI5" i="1"/>
  <c r="AI4" i="1"/>
  <c r="AI13" i="1"/>
  <c r="AI15" i="1"/>
  <c r="AI21" i="1"/>
  <c r="AI25" i="1"/>
  <c r="AI19" i="1"/>
  <c r="AI27" i="1"/>
  <c r="AI12" i="1"/>
  <c r="AI17" i="1"/>
  <c r="AI24" i="1"/>
  <c r="AI8" i="1"/>
  <c r="AI35" i="1"/>
  <c r="AI6" i="1"/>
  <c r="AJ2" i="4"/>
  <c r="AJ2" i="1"/>
  <c r="AJ28" i="1" l="1"/>
  <c r="AJ19" i="1"/>
  <c r="AJ5" i="1"/>
  <c r="AJ22" i="1"/>
  <c r="AJ39" i="1"/>
  <c r="AJ15" i="1"/>
  <c r="AJ35" i="1"/>
  <c r="AJ9" i="1"/>
  <c r="AJ13" i="1"/>
  <c r="AJ6" i="1"/>
  <c r="AJ20" i="1"/>
  <c r="AJ11" i="1"/>
  <c r="AJ31" i="1"/>
  <c r="AJ17" i="1"/>
  <c r="AJ37" i="1"/>
  <c r="AJ33" i="1"/>
  <c r="AJ7" i="1"/>
  <c r="AJ36" i="1"/>
  <c r="AJ27" i="1"/>
  <c r="AJ34" i="1"/>
  <c r="AJ32" i="1"/>
  <c r="AJ12" i="1"/>
  <c r="AJ25" i="1"/>
  <c r="AJ29" i="1"/>
  <c r="AJ3" i="1"/>
  <c r="AJ38" i="1"/>
  <c r="AJ26" i="1"/>
  <c r="AJ23" i="1"/>
  <c r="AJ4" i="1"/>
  <c r="AJ18" i="1"/>
  <c r="AJ21" i="1"/>
  <c r="AJ10" i="1"/>
  <c r="AJ30" i="1"/>
  <c r="AJ14" i="1"/>
  <c r="AJ24" i="1"/>
  <c r="AJ16" i="1"/>
  <c r="AJ8" i="1"/>
  <c r="AK2" i="4"/>
  <c r="AK2" i="1"/>
  <c r="AK36" i="1" l="1"/>
  <c r="AK12" i="1"/>
  <c r="AK32" i="1"/>
  <c r="AK19" i="1"/>
  <c r="AK39" i="1"/>
  <c r="AK17" i="1"/>
  <c r="AK8" i="1"/>
  <c r="AK37" i="1"/>
  <c r="AK38" i="1"/>
  <c r="AK27" i="1"/>
  <c r="AK6" i="1"/>
  <c r="AK28" i="1"/>
  <c r="AK3" i="1"/>
  <c r="AK4" i="1"/>
  <c r="AK33" i="1"/>
  <c r="AK24" i="1"/>
  <c r="AK13" i="1"/>
  <c r="AK10" i="1"/>
  <c r="AK9" i="1"/>
  <c r="AK7" i="1"/>
  <c r="AK20" i="1"/>
  <c r="AK21" i="1"/>
  <c r="AK14" i="1"/>
  <c r="AK5" i="1"/>
  <c r="AK26" i="1"/>
  <c r="AK35" i="1"/>
  <c r="AK31" i="1"/>
  <c r="AK11" i="1"/>
  <c r="AK18" i="1"/>
  <c r="AK16" i="1"/>
  <c r="AK29" i="1"/>
  <c r="AK34" i="1"/>
  <c r="AK22" i="1"/>
  <c r="AK25" i="1"/>
  <c r="AK15" i="1"/>
  <c r="AK23" i="1"/>
  <c r="AK30" i="1"/>
  <c r="AL2" i="4"/>
  <c r="AL2" i="1"/>
  <c r="AL9" i="1" l="1"/>
  <c r="AL38" i="1"/>
  <c r="AL29" i="1"/>
  <c r="AL18" i="1"/>
  <c r="AL14" i="1"/>
  <c r="AL5" i="1"/>
  <c r="AL15" i="1"/>
  <c r="AL12" i="1"/>
  <c r="AL25" i="1"/>
  <c r="AL35" i="1"/>
  <c r="AL3" i="1"/>
  <c r="AL30" i="1"/>
  <c r="AL21" i="1"/>
  <c r="AL19" i="1"/>
  <c r="AL23" i="1"/>
  <c r="AL16" i="1"/>
  <c r="AL34" i="1"/>
  <c r="AL36" i="1"/>
  <c r="AL10" i="1"/>
  <c r="AL11" i="1"/>
  <c r="AL28" i="1"/>
  <c r="AL6" i="1"/>
  <c r="AL17" i="1"/>
  <c r="AL37" i="1"/>
  <c r="AL27" i="1"/>
  <c r="AL4" i="1"/>
  <c r="AL22" i="1"/>
  <c r="AL13" i="1"/>
  <c r="AL24" i="1"/>
  <c r="AL8" i="1"/>
  <c r="AL33" i="1"/>
  <c r="AL32" i="1"/>
  <c r="AL20" i="1"/>
  <c r="AL26" i="1"/>
  <c r="AL31" i="1"/>
  <c r="AL7" i="1"/>
  <c r="AL39" i="1"/>
  <c r="AM2" i="4"/>
  <c r="AM2" i="1"/>
  <c r="AM11" i="1" l="1"/>
  <c r="AM21" i="1"/>
  <c r="AM25" i="1"/>
  <c r="AM39" i="1"/>
  <c r="AM22" i="1"/>
  <c r="AM27" i="1"/>
  <c r="AM18" i="1"/>
  <c r="AM29" i="1"/>
  <c r="AM12" i="1"/>
  <c r="AM15" i="1"/>
  <c r="AM8" i="1"/>
  <c r="AM38" i="1"/>
  <c r="AM14" i="1"/>
  <c r="AM34" i="1"/>
  <c r="AM19" i="1"/>
  <c r="AM10" i="1"/>
  <c r="AM23" i="1"/>
  <c r="AM20" i="1"/>
  <c r="AM30" i="1"/>
  <c r="AM17" i="1"/>
  <c r="AM32" i="1"/>
  <c r="AM28" i="1"/>
  <c r="AM6" i="1"/>
  <c r="AM3" i="1"/>
  <c r="AM24" i="1"/>
  <c r="AM9" i="1"/>
  <c r="AM37" i="1"/>
  <c r="AM35" i="1"/>
  <c r="AM31" i="1"/>
  <c r="AM36" i="1"/>
  <c r="AM16" i="1"/>
  <c r="AM33" i="1"/>
  <c r="AM7" i="1"/>
  <c r="AM5" i="1"/>
  <c r="AM13" i="1"/>
  <c r="AM26" i="1"/>
  <c r="AM4" i="1"/>
  <c r="AN2" i="4"/>
  <c r="AN2" i="1"/>
  <c r="AN19" i="1" l="1"/>
  <c r="AN39" i="1"/>
  <c r="AN24" i="1"/>
  <c r="AN15" i="1"/>
  <c r="AN28" i="1"/>
  <c r="AN36" i="1"/>
  <c r="AN38" i="1"/>
  <c r="AN35" i="1"/>
  <c r="AN25" i="1"/>
  <c r="AN22" i="1"/>
  <c r="AN30" i="1"/>
  <c r="AN11" i="1"/>
  <c r="AN31" i="1"/>
  <c r="AN18" i="1"/>
  <c r="AN14" i="1"/>
  <c r="AN16" i="1"/>
  <c r="AN7" i="1"/>
  <c r="AN29" i="1"/>
  <c r="AN33" i="1"/>
  <c r="AN26" i="1"/>
  <c r="AN27" i="1"/>
  <c r="AN32" i="1"/>
  <c r="AN23" i="1"/>
  <c r="AN37" i="1"/>
  <c r="AN9" i="1"/>
  <c r="AN20" i="1"/>
  <c r="AN13" i="1"/>
  <c r="AN17" i="1"/>
  <c r="AN4" i="1"/>
  <c r="AN21" i="1"/>
  <c r="AN12" i="1"/>
  <c r="AN5" i="1"/>
  <c r="AN6" i="1"/>
  <c r="AN3" i="1"/>
  <c r="AN10" i="1"/>
  <c r="AN34" i="1"/>
  <c r="AN8" i="1"/>
  <c r="AO2" i="4"/>
  <c r="AO2" i="1"/>
  <c r="AO21" i="1" l="1"/>
  <c r="AO12" i="1"/>
  <c r="AO34" i="1"/>
  <c r="AO32" i="1"/>
  <c r="AO31" i="1"/>
  <c r="AO35" i="1"/>
  <c r="AO8" i="1"/>
  <c r="AO37" i="1"/>
  <c r="AO28" i="1"/>
  <c r="AO11" i="1"/>
  <c r="AO13" i="1"/>
  <c r="AO4" i="1"/>
  <c r="AO39" i="1"/>
  <c r="AO24" i="1"/>
  <c r="AO6" i="1"/>
  <c r="AO26" i="1"/>
  <c r="AO29" i="1"/>
  <c r="AO20" i="1"/>
  <c r="AO25" i="1"/>
  <c r="AO5" i="1"/>
  <c r="AO33" i="1"/>
  <c r="AO10" i="1"/>
  <c r="AO30" i="1"/>
  <c r="AO17" i="1"/>
  <c r="AO27" i="1"/>
  <c r="AO23" i="1"/>
  <c r="AO36" i="1"/>
  <c r="AO22" i="1"/>
  <c r="AO3" i="1"/>
  <c r="AO9" i="1"/>
  <c r="AO7" i="1"/>
  <c r="AO16" i="1"/>
  <c r="AO14" i="1"/>
  <c r="AO19" i="1"/>
  <c r="AO18" i="1"/>
  <c r="AO38" i="1"/>
  <c r="AO15" i="1"/>
  <c r="AP2" i="4"/>
  <c r="AP2" i="1"/>
  <c r="AP29" i="1" l="1"/>
  <c r="AP14" i="1"/>
  <c r="AP7" i="1"/>
  <c r="AP5" i="1"/>
  <c r="AP34" i="1"/>
  <c r="AP25" i="1"/>
  <c r="AP8" i="1"/>
  <c r="AP3" i="1"/>
  <c r="AP10" i="1"/>
  <c r="AP38" i="1"/>
  <c r="AP19" i="1"/>
  <c r="AP24" i="1"/>
  <c r="AP21" i="1"/>
  <c r="AP35" i="1"/>
  <c r="AP12" i="1"/>
  <c r="AP32" i="1"/>
  <c r="AP28" i="1"/>
  <c r="AP26" i="1"/>
  <c r="AP17" i="1"/>
  <c r="AP37" i="1"/>
  <c r="AP39" i="1"/>
  <c r="AP36" i="1"/>
  <c r="AP13" i="1"/>
  <c r="AP33" i="1"/>
  <c r="AP6" i="1"/>
  <c r="AP30" i="1"/>
  <c r="AP31" i="1"/>
  <c r="AP23" i="1"/>
  <c r="AP9" i="1"/>
  <c r="AP15" i="1"/>
  <c r="AP16" i="1"/>
  <c r="AP11" i="1"/>
  <c r="AP22" i="1"/>
  <c r="AP18" i="1"/>
  <c r="AP4" i="1"/>
  <c r="AP27" i="1"/>
  <c r="AP20" i="1"/>
  <c r="AQ2" i="4"/>
  <c r="AQ2" i="1"/>
  <c r="AQ31" i="1" l="1"/>
  <c r="AQ22" i="1"/>
  <c r="AQ37" i="1"/>
  <c r="AQ7" i="1"/>
  <c r="AQ4" i="1"/>
  <c r="AQ18" i="1"/>
  <c r="AQ38" i="1"/>
  <c r="AQ11" i="1"/>
  <c r="AQ28" i="1"/>
  <c r="AQ21" i="1"/>
  <c r="AQ24" i="1"/>
  <c r="AQ23" i="1"/>
  <c r="AQ14" i="1"/>
  <c r="AQ8" i="1"/>
  <c r="AQ3" i="1"/>
  <c r="AQ5" i="1"/>
  <c r="AQ27" i="1"/>
  <c r="AQ36" i="1"/>
  <c r="AQ34" i="1"/>
  <c r="AQ10" i="1"/>
  <c r="AQ39" i="1"/>
  <c r="AQ30" i="1"/>
  <c r="AQ12" i="1"/>
  <c r="AQ16" i="1"/>
  <c r="AQ9" i="1"/>
  <c r="AQ15" i="1"/>
  <c r="AQ6" i="1"/>
  <c r="AQ17" i="1"/>
  <c r="AQ32" i="1"/>
  <c r="AQ29" i="1"/>
  <c r="AQ20" i="1"/>
  <c r="AQ13" i="1"/>
  <c r="AQ35" i="1"/>
  <c r="AQ33" i="1"/>
  <c r="AQ25" i="1"/>
  <c r="AQ19" i="1"/>
  <c r="AQ26" i="1"/>
  <c r="AR2" i="4"/>
  <c r="AR2" i="1"/>
  <c r="AR39" i="1" l="1"/>
  <c r="AR10" i="1"/>
  <c r="AR37" i="1"/>
  <c r="AR15" i="1"/>
  <c r="AR35" i="1"/>
  <c r="AR24" i="1"/>
  <c r="AR17" i="1"/>
  <c r="AR20" i="1"/>
  <c r="AR11" i="1"/>
  <c r="AR14" i="1"/>
  <c r="AR18" i="1"/>
  <c r="AR29" i="1"/>
  <c r="AR31" i="1"/>
  <c r="AR7" i="1"/>
  <c r="AR36" i="1"/>
  <c r="AR27" i="1"/>
  <c r="AR22" i="1"/>
  <c r="AR12" i="1"/>
  <c r="AR23" i="1"/>
  <c r="AR6" i="1"/>
  <c r="AR5" i="1"/>
  <c r="AR19" i="1"/>
  <c r="AR8" i="1"/>
  <c r="AR25" i="1"/>
  <c r="AR3" i="1"/>
  <c r="AR4" i="1"/>
  <c r="AR28" i="1"/>
  <c r="AR38" i="1"/>
  <c r="AR30" i="1"/>
  <c r="AR34" i="1"/>
  <c r="AR21" i="1"/>
  <c r="AR26" i="1"/>
  <c r="AR13" i="1"/>
  <c r="AR33" i="1"/>
  <c r="AR32" i="1"/>
  <c r="AR16" i="1"/>
  <c r="AR9" i="1"/>
  <c r="AS2" i="4"/>
  <c r="AS2" i="1"/>
  <c r="AS12" i="1" l="1"/>
  <c r="AS32" i="1"/>
  <c r="AS30" i="1"/>
  <c r="AS17" i="1"/>
  <c r="AS8" i="1"/>
  <c r="AS29" i="1"/>
  <c r="AS28" i="1"/>
  <c r="AS39" i="1"/>
  <c r="AS10" i="1"/>
  <c r="AS4" i="1"/>
  <c r="AS33" i="1"/>
  <c r="AS24" i="1"/>
  <c r="AS21" i="1"/>
  <c r="AS35" i="1"/>
  <c r="AS9" i="1"/>
  <c r="AS18" i="1"/>
  <c r="AS15" i="1"/>
  <c r="AS20" i="1"/>
  <c r="AS25" i="1"/>
  <c r="AS16" i="1"/>
  <c r="AS22" i="1"/>
  <c r="AS26" i="1"/>
  <c r="AS19" i="1"/>
  <c r="AS27" i="1"/>
  <c r="AS37" i="1"/>
  <c r="AS31" i="1"/>
  <c r="AS11" i="1"/>
  <c r="AS13" i="1"/>
  <c r="AS7" i="1"/>
  <c r="AS5" i="1"/>
  <c r="AS34" i="1"/>
  <c r="AS14" i="1"/>
  <c r="AS23" i="1"/>
  <c r="AS38" i="1"/>
  <c r="AS3" i="1"/>
  <c r="AS6" i="1"/>
  <c r="AS36" i="1"/>
  <c r="AT2" i="4"/>
  <c r="AT2" i="1"/>
  <c r="AT14" i="1" l="1"/>
  <c r="AT5" i="1"/>
  <c r="AT26" i="1"/>
  <c r="AT23" i="1"/>
  <c r="AT25" i="1"/>
  <c r="AT20" i="1"/>
  <c r="AT30" i="1"/>
  <c r="AT21" i="1"/>
  <c r="AT34" i="1"/>
  <c r="AT27" i="1"/>
  <c r="AT36" i="1"/>
  <c r="AT7" i="1"/>
  <c r="AT10" i="1"/>
  <c r="AT3" i="1"/>
  <c r="AT6" i="1"/>
  <c r="AT24" i="1"/>
  <c r="AT28" i="1"/>
  <c r="AT19" i="1"/>
  <c r="AT17" i="1"/>
  <c r="AT37" i="1"/>
  <c r="AT22" i="1"/>
  <c r="AT13" i="1"/>
  <c r="AT32" i="1"/>
  <c r="AT33" i="1"/>
  <c r="AT39" i="1"/>
  <c r="AT15" i="1"/>
  <c r="AT16" i="1"/>
  <c r="AT38" i="1"/>
  <c r="AT18" i="1"/>
  <c r="AT29" i="1"/>
  <c r="AT35" i="1"/>
  <c r="AT12" i="1"/>
  <c r="AT11" i="1"/>
  <c r="AT8" i="1"/>
  <c r="AT31" i="1"/>
  <c r="AT9" i="1"/>
  <c r="AT4" i="1"/>
  <c r="A5" i="8"/>
  <c r="E36" i="8" s="1"/>
  <c r="E43" i="8" l="1"/>
  <c r="F3" i="8"/>
  <c r="E40" i="8"/>
  <c r="E42" i="8"/>
  <c r="E41" i="8"/>
  <c r="E39" i="8"/>
  <c r="E31" i="8"/>
  <c r="E45" i="8"/>
  <c r="E44" i="8"/>
  <c r="AS8" i="8" l="1"/>
  <c r="AK8" i="8"/>
  <c r="AC8" i="8"/>
  <c r="U8" i="8"/>
  <c r="M8" i="8"/>
  <c r="AR8" i="8"/>
  <c r="AJ8" i="8"/>
  <c r="AB8" i="8"/>
  <c r="T8" i="8"/>
  <c r="L8" i="8"/>
  <c r="K8" i="8"/>
  <c r="AQ8" i="8"/>
  <c r="AI8" i="8"/>
  <c r="AA8" i="8"/>
  <c r="S8" i="8"/>
  <c r="AO8" i="8"/>
  <c r="AG8" i="8"/>
  <c r="Y8" i="8"/>
  <c r="Q8" i="8"/>
  <c r="I8" i="8"/>
  <c r="AN8" i="8"/>
  <c r="AF8" i="8"/>
  <c r="X8" i="8"/>
  <c r="P8" i="8"/>
  <c r="H8" i="8"/>
  <c r="G8" i="8"/>
  <c r="Z8" i="8"/>
  <c r="AM8" i="8"/>
  <c r="AT8" i="8"/>
  <c r="W8" i="8"/>
  <c r="V8" i="8"/>
  <c r="AP8" i="8"/>
  <c r="R8" i="8"/>
  <c r="AL8" i="8"/>
  <c r="O8" i="8"/>
  <c r="AH8" i="8"/>
  <c r="N8" i="8"/>
  <c r="AE8" i="8"/>
  <c r="J8" i="8"/>
  <c r="AD8" i="8"/>
  <c r="F8" i="8"/>
  <c r="AM33" i="8"/>
  <c r="AE33" i="8"/>
  <c r="W33" i="8"/>
  <c r="O33" i="8"/>
  <c r="G33" i="8"/>
  <c r="AT33" i="8"/>
  <c r="AL33" i="8"/>
  <c r="AD33" i="8"/>
  <c r="V33" i="8"/>
  <c r="N33" i="8"/>
  <c r="AS33" i="8"/>
  <c r="AK33" i="8"/>
  <c r="AC33" i="8"/>
  <c r="U33" i="8"/>
  <c r="M33" i="8"/>
  <c r="AR33" i="8"/>
  <c r="AJ33" i="8"/>
  <c r="AB33" i="8"/>
  <c r="T33" i="8"/>
  <c r="L33" i="8"/>
  <c r="AQ33" i="8"/>
  <c r="AI33" i="8"/>
  <c r="AA33" i="8"/>
  <c r="S33" i="8"/>
  <c r="K33" i="8"/>
  <c r="AP33" i="8"/>
  <c r="AH33" i="8"/>
  <c r="Z33" i="8"/>
  <c r="R33" i="8"/>
  <c r="J33" i="8"/>
  <c r="AO33" i="8"/>
  <c r="AG33" i="8"/>
  <c r="Y33" i="8"/>
  <c r="Q33" i="8"/>
  <c r="I33" i="8"/>
  <c r="P33" i="8"/>
  <c r="H33" i="8"/>
  <c r="AN33" i="8"/>
  <c r="X33" i="8"/>
  <c r="AF33" i="8"/>
  <c r="F33" i="8"/>
  <c r="AM37" i="8"/>
  <c r="AE37" i="8"/>
  <c r="W37" i="8"/>
  <c r="O37" i="8"/>
  <c r="G37" i="8"/>
  <c r="AT37" i="8"/>
  <c r="AL37" i="8"/>
  <c r="AD37" i="8"/>
  <c r="V37" i="8"/>
  <c r="N37" i="8"/>
  <c r="AS37" i="8"/>
  <c r="AK37" i="8"/>
  <c r="AC37" i="8"/>
  <c r="U37" i="8"/>
  <c r="M37" i="8"/>
  <c r="AR37" i="8"/>
  <c r="AJ37" i="8"/>
  <c r="AB37" i="8"/>
  <c r="T37" i="8"/>
  <c r="L37" i="8"/>
  <c r="AQ37" i="8"/>
  <c r="AI37" i="8"/>
  <c r="AA37" i="8"/>
  <c r="S37" i="8"/>
  <c r="K37" i="8"/>
  <c r="AP37" i="8"/>
  <c r="AH37" i="8"/>
  <c r="Z37" i="8"/>
  <c r="R37" i="8"/>
  <c r="J37" i="8"/>
  <c r="AO37" i="8"/>
  <c r="AG37" i="8"/>
  <c r="Y37" i="8"/>
  <c r="Q37" i="8"/>
  <c r="I37" i="8"/>
  <c r="AN37" i="8"/>
  <c r="AF37" i="8"/>
  <c r="X37" i="8"/>
  <c r="P37" i="8"/>
  <c r="H37" i="8"/>
  <c r="F37" i="8"/>
  <c r="AS9" i="8"/>
  <c r="AK9" i="8"/>
  <c r="AC9" i="8"/>
  <c r="U9" i="8"/>
  <c r="M9" i="8"/>
  <c r="AR9" i="8"/>
  <c r="AJ9" i="8"/>
  <c r="AB9" i="8"/>
  <c r="T9" i="8"/>
  <c r="L9" i="8"/>
  <c r="AQ9" i="8"/>
  <c r="AI9" i="8"/>
  <c r="AA9" i="8"/>
  <c r="S9" i="8"/>
  <c r="K9" i="8"/>
  <c r="AO9" i="8"/>
  <c r="AG9" i="8"/>
  <c r="Y9" i="8"/>
  <c r="Q9" i="8"/>
  <c r="I9" i="8"/>
  <c r="AN9" i="8"/>
  <c r="AF9" i="8"/>
  <c r="X9" i="8"/>
  <c r="P9" i="8"/>
  <c r="H9" i="8"/>
  <c r="AD9" i="8"/>
  <c r="G9" i="8"/>
  <c r="AP9" i="8"/>
  <c r="Z9" i="8"/>
  <c r="V9" i="8"/>
  <c r="AT9" i="8"/>
  <c r="W9" i="8"/>
  <c r="AM9" i="8"/>
  <c r="R9" i="8"/>
  <c r="AL9" i="8"/>
  <c r="O9" i="8"/>
  <c r="AH9" i="8"/>
  <c r="N9" i="8"/>
  <c r="AE9" i="8"/>
  <c r="J9" i="8"/>
  <c r="F9" i="8"/>
  <c r="AM36" i="8"/>
  <c r="AE36" i="8"/>
  <c r="W36" i="8"/>
  <c r="O36" i="8"/>
  <c r="G36" i="8"/>
  <c r="AT36" i="8"/>
  <c r="AL36" i="8"/>
  <c r="AD36" i="8"/>
  <c r="V36" i="8"/>
  <c r="N36" i="8"/>
  <c r="AS36" i="8"/>
  <c r="AK36" i="8"/>
  <c r="AC36" i="8"/>
  <c r="U36" i="8"/>
  <c r="M36" i="8"/>
  <c r="AR36" i="8"/>
  <c r="AJ36" i="8"/>
  <c r="AB36" i="8"/>
  <c r="T36" i="8"/>
  <c r="L36" i="8"/>
  <c r="AQ36" i="8"/>
  <c r="AI36" i="8"/>
  <c r="AA36" i="8"/>
  <c r="S36" i="8"/>
  <c r="K36" i="8"/>
  <c r="AP36" i="8"/>
  <c r="AH36" i="8"/>
  <c r="Z36" i="8"/>
  <c r="R36" i="8"/>
  <c r="J36" i="8"/>
  <c r="AO36" i="8"/>
  <c r="AG36" i="8"/>
  <c r="Y36" i="8"/>
  <c r="Q36" i="8"/>
  <c r="I36" i="8"/>
  <c r="X36" i="8"/>
  <c r="P36" i="8"/>
  <c r="H36" i="8"/>
  <c r="AF36" i="8"/>
  <c r="AN36" i="8"/>
  <c r="F36" i="8"/>
  <c r="AR3" i="8"/>
  <c r="AJ3" i="8"/>
  <c r="AB3" i="8"/>
  <c r="T3" i="8"/>
  <c r="L3" i="8"/>
  <c r="AI3" i="8"/>
  <c r="S3" i="8"/>
  <c r="AQ3" i="8"/>
  <c r="AA3" i="8"/>
  <c r="K3" i="8"/>
  <c r="AN3" i="8"/>
  <c r="AF3" i="8"/>
  <c r="X3" i="8"/>
  <c r="P3" i="8"/>
  <c r="H3" i="8"/>
  <c r="AK3" i="8"/>
  <c r="AH3" i="8"/>
  <c r="V3" i="8"/>
  <c r="I3" i="8"/>
  <c r="AS3" i="8"/>
  <c r="AE3" i="8"/>
  <c r="AD3" i="8"/>
  <c r="Q3" i="8"/>
  <c r="Z3" i="8"/>
  <c r="AT3" i="8"/>
  <c r="AG3" i="8"/>
  <c r="U3" i="8"/>
  <c r="G3" i="8"/>
  <c r="R3" i="8"/>
  <c r="AP3" i="8"/>
  <c r="N3" i="8"/>
  <c r="J3" i="8"/>
  <c r="W3" i="8"/>
  <c r="AO3" i="8"/>
  <c r="AC3" i="8"/>
  <c r="O3" i="8"/>
  <c r="AM3" i="8"/>
  <c r="AL3" i="8"/>
  <c r="Y3" i="8"/>
  <c r="M3" i="8"/>
  <c r="AQ21" i="8"/>
  <c r="AI21" i="8"/>
  <c r="AA21" i="8"/>
  <c r="S21" i="8"/>
  <c r="K21" i="8"/>
  <c r="AP21" i="8"/>
  <c r="AH21" i="8"/>
  <c r="Z21" i="8"/>
  <c r="R21" i="8"/>
  <c r="J21" i="8"/>
  <c r="AO21" i="8"/>
  <c r="AG21" i="8"/>
  <c r="Y21" i="8"/>
  <c r="Q21" i="8"/>
  <c r="I21" i="8"/>
  <c r="AM21" i="8"/>
  <c r="AE21" i="8"/>
  <c r="W21" i="8"/>
  <c r="O21" i="8"/>
  <c r="G21" i="8"/>
  <c r="AS21" i="8"/>
  <c r="AK21" i="8"/>
  <c r="AC21" i="8"/>
  <c r="U21" i="8"/>
  <c r="M21" i="8"/>
  <c r="AD21" i="8"/>
  <c r="H21" i="8"/>
  <c r="AB21" i="8"/>
  <c r="AT21" i="8"/>
  <c r="X21" i="8"/>
  <c r="AN21" i="8"/>
  <c r="T21" i="8"/>
  <c r="AL21" i="8"/>
  <c r="P21" i="8"/>
  <c r="L21" i="8"/>
  <c r="AR21" i="8"/>
  <c r="AJ21" i="8"/>
  <c r="AF21" i="8"/>
  <c r="V21" i="8"/>
  <c r="N21" i="8"/>
  <c r="F21" i="8"/>
  <c r="AM42" i="8"/>
  <c r="AE42" i="8"/>
  <c r="W42" i="8"/>
  <c r="O42" i="8"/>
  <c r="G42" i="8"/>
  <c r="AT42" i="8"/>
  <c r="AL42" i="8"/>
  <c r="AD42" i="8"/>
  <c r="V42" i="8"/>
  <c r="N42" i="8"/>
  <c r="AS42" i="8"/>
  <c r="AK42" i="8"/>
  <c r="AC42" i="8"/>
  <c r="U42" i="8"/>
  <c r="M42" i="8"/>
  <c r="AR42" i="8"/>
  <c r="AJ42" i="8"/>
  <c r="AB42" i="8"/>
  <c r="T42" i="8"/>
  <c r="L42" i="8"/>
  <c r="AQ42" i="8"/>
  <c r="AI42" i="8"/>
  <c r="AA42" i="8"/>
  <c r="S42" i="8"/>
  <c r="K42" i="8"/>
  <c r="AP42" i="8"/>
  <c r="AH42" i="8"/>
  <c r="Z42" i="8"/>
  <c r="R42" i="8"/>
  <c r="J42" i="8"/>
  <c r="AO42" i="8"/>
  <c r="AG42" i="8"/>
  <c r="Y42" i="8"/>
  <c r="Q42" i="8"/>
  <c r="I42" i="8"/>
  <c r="AN42" i="8"/>
  <c r="AF42" i="8"/>
  <c r="X42" i="8"/>
  <c r="P42" i="8"/>
  <c r="H42" i="8"/>
  <c r="F42" i="8"/>
  <c r="AM32" i="8"/>
  <c r="AE32" i="8"/>
  <c r="W32" i="8"/>
  <c r="O32" i="8"/>
  <c r="G32" i="8"/>
  <c r="AT32" i="8"/>
  <c r="AL32" i="8"/>
  <c r="AD32" i="8"/>
  <c r="V32" i="8"/>
  <c r="N32" i="8"/>
  <c r="AS32" i="8"/>
  <c r="AK32" i="8"/>
  <c r="AC32" i="8"/>
  <c r="U32" i="8"/>
  <c r="M32" i="8"/>
  <c r="AR32" i="8"/>
  <c r="AJ32" i="8"/>
  <c r="AB32" i="8"/>
  <c r="T32" i="8"/>
  <c r="L32" i="8"/>
  <c r="AQ32" i="8"/>
  <c r="AI32" i="8"/>
  <c r="AA32" i="8"/>
  <c r="S32" i="8"/>
  <c r="K32" i="8"/>
  <c r="AP32" i="8"/>
  <c r="AH32" i="8"/>
  <c r="Z32" i="8"/>
  <c r="R32" i="8"/>
  <c r="J32" i="8"/>
  <c r="AO32" i="8"/>
  <c r="AG32" i="8"/>
  <c r="Y32" i="8"/>
  <c r="Q32" i="8"/>
  <c r="I32" i="8"/>
  <c r="AN32" i="8"/>
  <c r="AF32" i="8"/>
  <c r="X32" i="8"/>
  <c r="P32" i="8"/>
  <c r="H32" i="8"/>
  <c r="F32" i="8"/>
  <c r="AQ15" i="8"/>
  <c r="AI15" i="8"/>
  <c r="AA15" i="8"/>
  <c r="S15" i="8"/>
  <c r="K15" i="8"/>
  <c r="AP15" i="8"/>
  <c r="AH15" i="8"/>
  <c r="Z15" i="8"/>
  <c r="R15" i="8"/>
  <c r="J15" i="8"/>
  <c r="AM15" i="8"/>
  <c r="AE15" i="8"/>
  <c r="W15" i="8"/>
  <c r="O15" i="8"/>
  <c r="G15" i="8"/>
  <c r="AS15" i="8"/>
  <c r="AR15" i="8"/>
  <c r="AD15" i="8"/>
  <c r="Q15" i="8"/>
  <c r="AO15" i="8"/>
  <c r="AC15" i="8"/>
  <c r="P15" i="8"/>
  <c r="AN15" i="8"/>
  <c r="AB15" i="8"/>
  <c r="N15" i="8"/>
  <c r="AK15" i="8"/>
  <c r="X15" i="8"/>
  <c r="L15" i="8"/>
  <c r="AJ15" i="8"/>
  <c r="V15" i="8"/>
  <c r="I15" i="8"/>
  <c r="M15" i="8"/>
  <c r="AG15" i="8"/>
  <c r="AT15" i="8"/>
  <c r="H15" i="8"/>
  <c r="AL15" i="8"/>
  <c r="AF15" i="8"/>
  <c r="Y15" i="8"/>
  <c r="U15" i="8"/>
  <c r="T15" i="8"/>
  <c r="F15" i="8"/>
  <c r="AM45" i="8"/>
  <c r="AE45" i="8"/>
  <c r="W45" i="8"/>
  <c r="O45" i="8"/>
  <c r="G45" i="8"/>
  <c r="AT45" i="8"/>
  <c r="AL45" i="8"/>
  <c r="AD45" i="8"/>
  <c r="V45" i="8"/>
  <c r="N45" i="8"/>
  <c r="AS45" i="8"/>
  <c r="AK45" i="8"/>
  <c r="AC45" i="8"/>
  <c r="U45" i="8"/>
  <c r="M45" i="8"/>
  <c r="AR45" i="8"/>
  <c r="AJ45" i="8"/>
  <c r="AB45" i="8"/>
  <c r="T45" i="8"/>
  <c r="L45" i="8"/>
  <c r="AQ45" i="8"/>
  <c r="AI45" i="8"/>
  <c r="AA45" i="8"/>
  <c r="S45" i="8"/>
  <c r="K45" i="8"/>
  <c r="AP45" i="8"/>
  <c r="AH45" i="8"/>
  <c r="Z45" i="8"/>
  <c r="R45" i="8"/>
  <c r="J45" i="8"/>
  <c r="AO45" i="8"/>
  <c r="AG45" i="8"/>
  <c r="Y45" i="8"/>
  <c r="Q45" i="8"/>
  <c r="I45" i="8"/>
  <c r="AN45" i="8"/>
  <c r="AF45" i="8"/>
  <c r="X45" i="8"/>
  <c r="P45" i="8"/>
  <c r="H45" i="8"/>
  <c r="F45" i="8"/>
  <c r="AR23" i="8"/>
  <c r="AJ23" i="8"/>
  <c r="AB23" i="8"/>
  <c r="AQ23" i="8"/>
  <c r="AI23" i="8"/>
  <c r="AA23" i="8"/>
  <c r="S23" i="8"/>
  <c r="K23" i="8"/>
  <c r="AP23" i="8"/>
  <c r="AH23" i="8"/>
  <c r="Z23" i="8"/>
  <c r="R23" i="8"/>
  <c r="J23" i="8"/>
  <c r="AO23" i="8"/>
  <c r="AG23" i="8"/>
  <c r="Y23" i="8"/>
  <c r="Q23" i="8"/>
  <c r="I23" i="8"/>
  <c r="AM23" i="8"/>
  <c r="AE23" i="8"/>
  <c r="W23" i="8"/>
  <c r="O23" i="8"/>
  <c r="G23" i="8"/>
  <c r="AS23" i="8"/>
  <c r="AK23" i="8"/>
  <c r="AC23" i="8"/>
  <c r="U23" i="8"/>
  <c r="M23" i="8"/>
  <c r="AN23" i="8"/>
  <c r="N23" i="8"/>
  <c r="AL23" i="8"/>
  <c r="L23" i="8"/>
  <c r="AF23" i="8"/>
  <c r="H23" i="8"/>
  <c r="X23" i="8"/>
  <c r="V23" i="8"/>
  <c r="AT23" i="8"/>
  <c r="T23" i="8"/>
  <c r="AD23" i="8"/>
  <c r="P23" i="8"/>
  <c r="F23" i="8"/>
  <c r="AM41" i="8"/>
  <c r="AE41" i="8"/>
  <c r="W41" i="8"/>
  <c r="O41" i="8"/>
  <c r="G41" i="8"/>
  <c r="AT41" i="8"/>
  <c r="AL41" i="8"/>
  <c r="AD41" i="8"/>
  <c r="V41" i="8"/>
  <c r="N41" i="8"/>
  <c r="AS41" i="8"/>
  <c r="AK41" i="8"/>
  <c r="AC41" i="8"/>
  <c r="U41" i="8"/>
  <c r="M41" i="8"/>
  <c r="AR41" i="8"/>
  <c r="AJ41" i="8"/>
  <c r="AB41" i="8"/>
  <c r="T41" i="8"/>
  <c r="L41" i="8"/>
  <c r="AQ41" i="8"/>
  <c r="AI41" i="8"/>
  <c r="AA41" i="8"/>
  <c r="S41" i="8"/>
  <c r="K41" i="8"/>
  <c r="AP41" i="8"/>
  <c r="AH41" i="8"/>
  <c r="Z41" i="8"/>
  <c r="R41" i="8"/>
  <c r="J41" i="8"/>
  <c r="AO41" i="8"/>
  <c r="AG41" i="8"/>
  <c r="Y41" i="8"/>
  <c r="Q41" i="8"/>
  <c r="I41" i="8"/>
  <c r="P41" i="8"/>
  <c r="H41" i="8"/>
  <c r="AN41" i="8"/>
  <c r="X41" i="8"/>
  <c r="AF41" i="8"/>
  <c r="F41" i="8"/>
  <c r="AR5" i="8"/>
  <c r="AJ5" i="8"/>
  <c r="AB5" i="8"/>
  <c r="T5" i="8"/>
  <c r="L5" i="8"/>
  <c r="AI5" i="8"/>
  <c r="AA5" i="8"/>
  <c r="K5" i="8"/>
  <c r="AQ5" i="8"/>
  <c r="S5" i="8"/>
  <c r="AN5" i="8"/>
  <c r="AF5" i="8"/>
  <c r="X5" i="8"/>
  <c r="P5" i="8"/>
  <c r="H5" i="8"/>
  <c r="AG5" i="8"/>
  <c r="AS5" i="8"/>
  <c r="AE5" i="8"/>
  <c r="R5" i="8"/>
  <c r="AO5" i="8"/>
  <c r="AM5" i="8"/>
  <c r="Z5" i="8"/>
  <c r="AP5" i="8"/>
  <c r="AD5" i="8"/>
  <c r="Q5" i="8"/>
  <c r="O5" i="8"/>
  <c r="N5" i="8"/>
  <c r="G5" i="8"/>
  <c r="AC5" i="8"/>
  <c r="AL5" i="8"/>
  <c r="Y5" i="8"/>
  <c r="M5" i="8"/>
  <c r="AK5" i="8"/>
  <c r="W5" i="8"/>
  <c r="J5" i="8"/>
  <c r="AH5" i="8"/>
  <c r="V5" i="8"/>
  <c r="I5" i="8"/>
  <c r="AT5" i="8"/>
  <c r="U5" i="8"/>
  <c r="F5" i="8"/>
  <c r="AS11" i="8"/>
  <c r="AK11" i="8"/>
  <c r="AC11" i="8"/>
  <c r="U11" i="8"/>
  <c r="M11" i="8"/>
  <c r="AR11" i="8"/>
  <c r="AJ11" i="8"/>
  <c r="AB11" i="8"/>
  <c r="T11" i="8"/>
  <c r="L11" i="8"/>
  <c r="AQ11" i="8"/>
  <c r="AI11" i="8"/>
  <c r="AA11" i="8"/>
  <c r="S11" i="8"/>
  <c r="K11" i="8"/>
  <c r="AO11" i="8"/>
  <c r="AG11" i="8"/>
  <c r="Y11" i="8"/>
  <c r="Q11" i="8"/>
  <c r="I11" i="8"/>
  <c r="AN11" i="8"/>
  <c r="AF11" i="8"/>
  <c r="X11" i="8"/>
  <c r="P11" i="8"/>
  <c r="H11" i="8"/>
  <c r="AH11" i="8"/>
  <c r="N11" i="8"/>
  <c r="Z11" i="8"/>
  <c r="AE11" i="8"/>
  <c r="J11" i="8"/>
  <c r="AD11" i="8"/>
  <c r="G11" i="8"/>
  <c r="AT11" i="8"/>
  <c r="W11" i="8"/>
  <c r="AP11" i="8"/>
  <c r="V11" i="8"/>
  <c r="AM11" i="8"/>
  <c r="R11" i="8"/>
  <c r="AL11" i="8"/>
  <c r="O11" i="8"/>
  <c r="F11" i="8"/>
  <c r="AS12" i="8"/>
  <c r="AK12" i="8"/>
  <c r="AC12" i="8"/>
  <c r="U12" i="8"/>
  <c r="M12" i="8"/>
  <c r="AR12" i="8"/>
  <c r="AJ12" i="8"/>
  <c r="AB12" i="8"/>
  <c r="T12" i="8"/>
  <c r="L12" i="8"/>
  <c r="AQ12" i="8"/>
  <c r="AI12" i="8"/>
  <c r="AA12" i="8"/>
  <c r="S12" i="8"/>
  <c r="K12" i="8"/>
  <c r="AO12" i="8"/>
  <c r="AG12" i="8"/>
  <c r="Y12" i="8"/>
  <c r="Q12" i="8"/>
  <c r="I12" i="8"/>
  <c r="AN12" i="8"/>
  <c r="AF12" i="8"/>
  <c r="X12" i="8"/>
  <c r="P12" i="8"/>
  <c r="H12" i="8"/>
  <c r="AL12" i="8"/>
  <c r="O12" i="8"/>
  <c r="G12" i="8"/>
  <c r="AH12" i="8"/>
  <c r="N12" i="8"/>
  <c r="AD12" i="8"/>
  <c r="AE12" i="8"/>
  <c r="J12" i="8"/>
  <c r="Z12" i="8"/>
  <c r="AT12" i="8"/>
  <c r="W12" i="8"/>
  <c r="AP12" i="8"/>
  <c r="V12" i="8"/>
  <c r="AM12" i="8"/>
  <c r="R12" i="8"/>
  <c r="F12" i="8"/>
  <c r="AS10" i="8"/>
  <c r="AK10" i="8"/>
  <c r="AC10" i="8"/>
  <c r="U10" i="8"/>
  <c r="M10" i="8"/>
  <c r="AR10" i="8"/>
  <c r="AJ10" i="8"/>
  <c r="AB10" i="8"/>
  <c r="T10" i="8"/>
  <c r="L10" i="8"/>
  <c r="AQ10" i="8"/>
  <c r="AI10" i="8"/>
  <c r="AA10" i="8"/>
  <c r="S10" i="8"/>
  <c r="K10" i="8"/>
  <c r="AO10" i="8"/>
  <c r="AG10" i="8"/>
  <c r="Y10" i="8"/>
  <c r="Q10" i="8"/>
  <c r="I10" i="8"/>
  <c r="AN10" i="8"/>
  <c r="AF10" i="8"/>
  <c r="X10" i="8"/>
  <c r="P10" i="8"/>
  <c r="H10" i="8"/>
  <c r="AE10" i="8"/>
  <c r="J10" i="8"/>
  <c r="AT10" i="8"/>
  <c r="W10" i="8"/>
  <c r="AD10" i="8"/>
  <c r="G10" i="8"/>
  <c r="Z10" i="8"/>
  <c r="AP10" i="8"/>
  <c r="V10" i="8"/>
  <c r="AM10" i="8"/>
  <c r="R10" i="8"/>
  <c r="AL10" i="8"/>
  <c r="O10" i="8"/>
  <c r="AH10" i="8"/>
  <c r="N10" i="8"/>
  <c r="F10" i="8"/>
  <c r="AQ20" i="8"/>
  <c r="AI20" i="8"/>
  <c r="AA20" i="8"/>
  <c r="S20" i="8"/>
  <c r="K20" i="8"/>
  <c r="AP20" i="8"/>
  <c r="AH20" i="8"/>
  <c r="Z20" i="8"/>
  <c r="R20" i="8"/>
  <c r="J20" i="8"/>
  <c r="AO20" i="8"/>
  <c r="AG20" i="8"/>
  <c r="Y20" i="8"/>
  <c r="Q20" i="8"/>
  <c r="I20" i="8"/>
  <c r="AM20" i="8"/>
  <c r="AE20" i="8"/>
  <c r="W20" i="8"/>
  <c r="O20" i="8"/>
  <c r="G20" i="8"/>
  <c r="AS20" i="8"/>
  <c r="AK20" i="8"/>
  <c r="AC20" i="8"/>
  <c r="U20" i="8"/>
  <c r="M20" i="8"/>
  <c r="AB20" i="8"/>
  <c r="AT20" i="8"/>
  <c r="X20" i="8"/>
  <c r="AR20" i="8"/>
  <c r="V20" i="8"/>
  <c r="AL20" i="8"/>
  <c r="P20" i="8"/>
  <c r="AJ20" i="8"/>
  <c r="N20" i="8"/>
  <c r="AD20" i="8"/>
  <c r="AN20" i="8"/>
  <c r="AF20" i="8"/>
  <c r="T20" i="8"/>
  <c r="L20" i="8"/>
  <c r="H20" i="8"/>
  <c r="F20" i="8"/>
  <c r="AM39" i="8"/>
  <c r="AE39" i="8"/>
  <c r="W39" i="8"/>
  <c r="O39" i="8"/>
  <c r="G39" i="8"/>
  <c r="AT39" i="8"/>
  <c r="AL39" i="8"/>
  <c r="AD39" i="8"/>
  <c r="V39" i="8"/>
  <c r="N39" i="8"/>
  <c r="AS39" i="8"/>
  <c r="AK39" i="8"/>
  <c r="AC39" i="8"/>
  <c r="U39" i="8"/>
  <c r="M39" i="8"/>
  <c r="AR39" i="8"/>
  <c r="AJ39" i="8"/>
  <c r="AB39" i="8"/>
  <c r="T39" i="8"/>
  <c r="L39" i="8"/>
  <c r="AQ39" i="8"/>
  <c r="AI39" i="8"/>
  <c r="AA39" i="8"/>
  <c r="S39" i="8"/>
  <c r="K39" i="8"/>
  <c r="AP39" i="8"/>
  <c r="AH39" i="8"/>
  <c r="Z39" i="8"/>
  <c r="R39" i="8"/>
  <c r="J39" i="8"/>
  <c r="AO39" i="8"/>
  <c r="AG39" i="8"/>
  <c r="Y39" i="8"/>
  <c r="Q39" i="8"/>
  <c r="I39" i="8"/>
  <c r="AF39" i="8"/>
  <c r="X39" i="8"/>
  <c r="P39" i="8"/>
  <c r="H39" i="8"/>
  <c r="AN39" i="8"/>
  <c r="F39" i="8"/>
  <c r="AR27" i="8"/>
  <c r="AJ27" i="8"/>
  <c r="AB27" i="8"/>
  <c r="T27" i="8"/>
  <c r="L27" i="8"/>
  <c r="AQ27" i="8"/>
  <c r="AI27" i="8"/>
  <c r="AA27" i="8"/>
  <c r="S27" i="8"/>
  <c r="K27" i="8"/>
  <c r="AP27" i="8"/>
  <c r="AH27" i="8"/>
  <c r="Z27" i="8"/>
  <c r="R27" i="8"/>
  <c r="J27" i="8"/>
  <c r="AO27" i="8"/>
  <c r="AG27" i="8"/>
  <c r="Y27" i="8"/>
  <c r="Q27" i="8"/>
  <c r="I27" i="8"/>
  <c r="AN27" i="8"/>
  <c r="AF27" i="8"/>
  <c r="X27" i="8"/>
  <c r="P27" i="8"/>
  <c r="H27" i="8"/>
  <c r="AM27" i="8"/>
  <c r="AE27" i="8"/>
  <c r="W27" i="8"/>
  <c r="O27" i="8"/>
  <c r="G27" i="8"/>
  <c r="AS27" i="8"/>
  <c r="AK27" i="8"/>
  <c r="AC27" i="8"/>
  <c r="U27" i="8"/>
  <c r="M27" i="8"/>
  <c r="AL27" i="8"/>
  <c r="AD27" i="8"/>
  <c r="N27" i="8"/>
  <c r="V27" i="8"/>
  <c r="AT27" i="8"/>
  <c r="F27" i="8"/>
  <c r="AM38" i="8"/>
  <c r="AE38" i="8"/>
  <c r="W38" i="8"/>
  <c r="O38" i="8"/>
  <c r="G38" i="8"/>
  <c r="AT38" i="8"/>
  <c r="AL38" i="8"/>
  <c r="AD38" i="8"/>
  <c r="V38" i="8"/>
  <c r="N38" i="8"/>
  <c r="AS38" i="8"/>
  <c r="AK38" i="8"/>
  <c r="AC38" i="8"/>
  <c r="U38" i="8"/>
  <c r="M38" i="8"/>
  <c r="AR38" i="8"/>
  <c r="AJ38" i="8"/>
  <c r="AB38" i="8"/>
  <c r="T38" i="8"/>
  <c r="L38" i="8"/>
  <c r="AQ38" i="8"/>
  <c r="AI38" i="8"/>
  <c r="AA38" i="8"/>
  <c r="S38" i="8"/>
  <c r="K38" i="8"/>
  <c r="AP38" i="8"/>
  <c r="AH38" i="8"/>
  <c r="Z38" i="8"/>
  <c r="R38" i="8"/>
  <c r="J38" i="8"/>
  <c r="AO38" i="8"/>
  <c r="AG38" i="8"/>
  <c r="Y38" i="8"/>
  <c r="Q38" i="8"/>
  <c r="I38" i="8"/>
  <c r="H38" i="8"/>
  <c r="AN38" i="8"/>
  <c r="AF38" i="8"/>
  <c r="P38" i="8"/>
  <c r="X38" i="8"/>
  <c r="F38" i="8"/>
  <c r="AR25" i="8"/>
  <c r="AJ25" i="8"/>
  <c r="AB25" i="8"/>
  <c r="T25" i="8"/>
  <c r="L25" i="8"/>
  <c r="AQ25" i="8"/>
  <c r="AI25" i="8"/>
  <c r="AA25" i="8"/>
  <c r="S25" i="8"/>
  <c r="K25" i="8"/>
  <c r="AP25" i="8"/>
  <c r="AH25" i="8"/>
  <c r="Z25" i="8"/>
  <c r="R25" i="8"/>
  <c r="J25" i="8"/>
  <c r="AO25" i="8"/>
  <c r="AG25" i="8"/>
  <c r="Y25" i="8"/>
  <c r="Q25" i="8"/>
  <c r="I25" i="8"/>
  <c r="AN25" i="8"/>
  <c r="AF25" i="8"/>
  <c r="X25" i="8"/>
  <c r="P25" i="8"/>
  <c r="H25" i="8"/>
  <c r="AM25" i="8"/>
  <c r="AE25" i="8"/>
  <c r="W25" i="8"/>
  <c r="O25" i="8"/>
  <c r="G25" i="8"/>
  <c r="AS25" i="8"/>
  <c r="AK25" i="8"/>
  <c r="AC25" i="8"/>
  <c r="U25" i="8"/>
  <c r="M25" i="8"/>
  <c r="AT25" i="8"/>
  <c r="AD25" i="8"/>
  <c r="AL25" i="8"/>
  <c r="V25" i="8"/>
  <c r="N25" i="8"/>
  <c r="F25" i="8"/>
  <c r="AS7" i="8"/>
  <c r="AK7" i="8"/>
  <c r="AC7" i="8"/>
  <c r="U7" i="8"/>
  <c r="M7" i="8"/>
  <c r="AR7" i="8"/>
  <c r="AJ7" i="8"/>
  <c r="AB7" i="8"/>
  <c r="T7" i="8"/>
  <c r="L7" i="8"/>
  <c r="S7" i="8"/>
  <c r="AQ7" i="8"/>
  <c r="AI7" i="8"/>
  <c r="AA7" i="8"/>
  <c r="K7" i="8"/>
  <c r="AO7" i="8"/>
  <c r="AG7" i="8"/>
  <c r="Y7" i="8"/>
  <c r="Q7" i="8"/>
  <c r="AN7" i="8"/>
  <c r="AF7" i="8"/>
  <c r="X7" i="8"/>
  <c r="P7" i="8"/>
  <c r="H7" i="8"/>
  <c r="AT7" i="8"/>
  <c r="W7" i="8"/>
  <c r="AL7" i="8"/>
  <c r="AP7" i="8"/>
  <c r="V7" i="8"/>
  <c r="AM7" i="8"/>
  <c r="R7" i="8"/>
  <c r="O7" i="8"/>
  <c r="AH7" i="8"/>
  <c r="N7" i="8"/>
  <c r="AE7" i="8"/>
  <c r="J7" i="8"/>
  <c r="AD7" i="8"/>
  <c r="I7" i="8"/>
  <c r="Z7" i="8"/>
  <c r="G7" i="8"/>
  <c r="F7" i="8"/>
  <c r="AS6" i="8"/>
  <c r="AK6" i="8"/>
  <c r="AR6" i="8"/>
  <c r="AJ6" i="8"/>
  <c r="AB6" i="8"/>
  <c r="T6" i="8"/>
  <c r="L6" i="8"/>
  <c r="AQ6" i="8"/>
  <c r="AA6" i="8"/>
  <c r="K6" i="8"/>
  <c r="AI6" i="8"/>
  <c r="S6" i="8"/>
  <c r="AN6" i="8"/>
  <c r="AF6" i="8"/>
  <c r="X6" i="8"/>
  <c r="P6" i="8"/>
  <c r="H6" i="8"/>
  <c r="AE6" i="8"/>
  <c r="AT6" i="8"/>
  <c r="AD6" i="8"/>
  <c r="Q6" i="8"/>
  <c r="Y6" i="8"/>
  <c r="AP6" i="8"/>
  <c r="AC6" i="8"/>
  <c r="O6" i="8"/>
  <c r="Z6" i="8"/>
  <c r="AM6" i="8"/>
  <c r="M6" i="8"/>
  <c r="AO6" i="8"/>
  <c r="N6" i="8"/>
  <c r="AL6" i="8"/>
  <c r="W6" i="8"/>
  <c r="J6" i="8"/>
  <c r="AH6" i="8"/>
  <c r="V6" i="8"/>
  <c r="I6" i="8"/>
  <c r="AG6" i="8"/>
  <c r="U6" i="8"/>
  <c r="G6" i="8"/>
  <c r="R6" i="8"/>
  <c r="F6" i="8"/>
  <c r="AQ16" i="8"/>
  <c r="AI16" i="8"/>
  <c r="AA16" i="8"/>
  <c r="S16" i="8"/>
  <c r="K16" i="8"/>
  <c r="AP16" i="8"/>
  <c r="AH16" i="8"/>
  <c r="Z16" i="8"/>
  <c r="R16" i="8"/>
  <c r="J16" i="8"/>
  <c r="AM16" i="8"/>
  <c r="AE16" i="8"/>
  <c r="W16" i="8"/>
  <c r="O16" i="8"/>
  <c r="G16" i="8"/>
  <c r="AS16" i="8"/>
  <c r="AK16" i="8"/>
  <c r="AC16" i="8"/>
  <c r="U16" i="8"/>
  <c r="M16" i="8"/>
  <c r="AJ16" i="8"/>
  <c r="T16" i="8"/>
  <c r="AG16" i="8"/>
  <c r="Q16" i="8"/>
  <c r="AF16" i="8"/>
  <c r="P16" i="8"/>
  <c r="AR16" i="8"/>
  <c r="AB16" i="8"/>
  <c r="L16" i="8"/>
  <c r="AO16" i="8"/>
  <c r="Y16" i="8"/>
  <c r="I16" i="8"/>
  <c r="H16" i="8"/>
  <c r="AL16" i="8"/>
  <c r="AT16" i="8"/>
  <c r="AN16" i="8"/>
  <c r="AD16" i="8"/>
  <c r="X16" i="8"/>
  <c r="V16" i="8"/>
  <c r="N16" i="8"/>
  <c r="F16" i="8"/>
  <c r="AR24" i="8"/>
  <c r="AJ24" i="8"/>
  <c r="AB24" i="8"/>
  <c r="T24" i="8"/>
  <c r="L24" i="8"/>
  <c r="AQ24" i="8"/>
  <c r="AI24" i="8"/>
  <c r="AA24" i="8"/>
  <c r="S24" i="8"/>
  <c r="K24" i="8"/>
  <c r="AP24" i="8"/>
  <c r="AH24" i="8"/>
  <c r="Z24" i="8"/>
  <c r="R24" i="8"/>
  <c r="J24" i="8"/>
  <c r="AO24" i="8"/>
  <c r="AG24" i="8"/>
  <c r="Y24" i="8"/>
  <c r="Q24" i="8"/>
  <c r="I24" i="8"/>
  <c r="AN24" i="8"/>
  <c r="AM24" i="8"/>
  <c r="AE24" i="8"/>
  <c r="W24" i="8"/>
  <c r="O24" i="8"/>
  <c r="G24" i="8"/>
  <c r="AS24" i="8"/>
  <c r="AK24" i="8"/>
  <c r="AC24" i="8"/>
  <c r="U24" i="8"/>
  <c r="M24" i="8"/>
  <c r="AF24" i="8"/>
  <c r="AD24" i="8"/>
  <c r="X24" i="8"/>
  <c r="P24" i="8"/>
  <c r="N24" i="8"/>
  <c r="H24" i="8"/>
  <c r="AT24" i="8"/>
  <c r="AL24" i="8"/>
  <c r="V24" i="8"/>
  <c r="F24" i="8"/>
  <c r="AQ22" i="8"/>
  <c r="AI22" i="8"/>
  <c r="AA22" i="8"/>
  <c r="S22" i="8"/>
  <c r="K22" i="8"/>
  <c r="AP22" i="8"/>
  <c r="AH22" i="8"/>
  <c r="Z22" i="8"/>
  <c r="R22" i="8"/>
  <c r="J22" i="8"/>
  <c r="AO22" i="8"/>
  <c r="AG22" i="8"/>
  <c r="Y22" i="8"/>
  <c r="Q22" i="8"/>
  <c r="I22" i="8"/>
  <c r="AM22" i="8"/>
  <c r="AE22" i="8"/>
  <c r="W22" i="8"/>
  <c r="O22" i="8"/>
  <c r="G22" i="8"/>
  <c r="AS22" i="8"/>
  <c r="AK22" i="8"/>
  <c r="AC22" i="8"/>
  <c r="U22" i="8"/>
  <c r="M22" i="8"/>
  <c r="AF22" i="8"/>
  <c r="L22" i="8"/>
  <c r="AD22" i="8"/>
  <c r="H22" i="8"/>
  <c r="AB22" i="8"/>
  <c r="AR22" i="8"/>
  <c r="V22" i="8"/>
  <c r="AN22" i="8"/>
  <c r="T22" i="8"/>
  <c r="X22" i="8"/>
  <c r="P22" i="8"/>
  <c r="N22" i="8"/>
  <c r="AT22" i="8"/>
  <c r="AL22" i="8"/>
  <c r="AJ22" i="8"/>
  <c r="F22" i="8"/>
  <c r="AR4" i="8"/>
  <c r="AJ4" i="8"/>
  <c r="AB4" i="8"/>
  <c r="T4" i="8"/>
  <c r="L4" i="8"/>
  <c r="AI4" i="8"/>
  <c r="S4" i="8"/>
  <c r="AQ4" i="8"/>
  <c r="AA4" i="8"/>
  <c r="K4" i="8"/>
  <c r="AN4" i="8"/>
  <c r="AF4" i="8"/>
  <c r="X4" i="8"/>
  <c r="P4" i="8"/>
  <c r="H4" i="8"/>
  <c r="AT4" i="8"/>
  <c r="AG4" i="8"/>
  <c r="U4" i="8"/>
  <c r="G4" i="8"/>
  <c r="AP4" i="8"/>
  <c r="AO4" i="8"/>
  <c r="O4" i="8"/>
  <c r="M4" i="8"/>
  <c r="V4" i="8"/>
  <c r="AS4" i="8"/>
  <c r="AE4" i="8"/>
  <c r="R4" i="8"/>
  <c r="Q4" i="8"/>
  <c r="AD4" i="8"/>
  <c r="AC4" i="8"/>
  <c r="AM4" i="8"/>
  <c r="Z4" i="8"/>
  <c r="N4" i="8"/>
  <c r="AL4" i="8"/>
  <c r="Y4" i="8"/>
  <c r="AH4" i="8"/>
  <c r="AK4" i="8"/>
  <c r="W4" i="8"/>
  <c r="J4" i="8"/>
  <c r="I4" i="8"/>
  <c r="F4" i="8"/>
  <c r="AM40" i="8"/>
  <c r="AE40" i="8"/>
  <c r="W40" i="8"/>
  <c r="O40" i="8"/>
  <c r="G40" i="8"/>
  <c r="AT40" i="8"/>
  <c r="AL40" i="8"/>
  <c r="AD40" i="8"/>
  <c r="V40" i="8"/>
  <c r="N40" i="8"/>
  <c r="AS40" i="8"/>
  <c r="AK40" i="8"/>
  <c r="AC40" i="8"/>
  <c r="U40" i="8"/>
  <c r="M40" i="8"/>
  <c r="AR40" i="8"/>
  <c r="AJ40" i="8"/>
  <c r="AB40" i="8"/>
  <c r="T40" i="8"/>
  <c r="L40" i="8"/>
  <c r="AQ40" i="8"/>
  <c r="AI40" i="8"/>
  <c r="AA40" i="8"/>
  <c r="S40" i="8"/>
  <c r="K40" i="8"/>
  <c r="AP40" i="8"/>
  <c r="AH40" i="8"/>
  <c r="Z40" i="8"/>
  <c r="R40" i="8"/>
  <c r="J40" i="8"/>
  <c r="AO40" i="8"/>
  <c r="AG40" i="8"/>
  <c r="Y40" i="8"/>
  <c r="Q40" i="8"/>
  <c r="I40" i="8"/>
  <c r="AN40" i="8"/>
  <c r="AF40" i="8"/>
  <c r="X40" i="8"/>
  <c r="P40" i="8"/>
  <c r="H40" i="8"/>
  <c r="F40" i="8"/>
  <c r="AM35" i="8"/>
  <c r="AE35" i="8"/>
  <c r="W35" i="8"/>
  <c r="O35" i="8"/>
  <c r="G35" i="8"/>
  <c r="AT35" i="8"/>
  <c r="AL35" i="8"/>
  <c r="AD35" i="8"/>
  <c r="V35" i="8"/>
  <c r="N35" i="8"/>
  <c r="AS35" i="8"/>
  <c r="AK35" i="8"/>
  <c r="AC35" i="8"/>
  <c r="U35" i="8"/>
  <c r="M35" i="8"/>
  <c r="AR35" i="8"/>
  <c r="AJ35" i="8"/>
  <c r="AB35" i="8"/>
  <c r="T35" i="8"/>
  <c r="L35" i="8"/>
  <c r="AQ35" i="8"/>
  <c r="AI35" i="8"/>
  <c r="AA35" i="8"/>
  <c r="S35" i="8"/>
  <c r="K35" i="8"/>
  <c r="AP35" i="8"/>
  <c r="AH35" i="8"/>
  <c r="Z35" i="8"/>
  <c r="R35" i="8"/>
  <c r="J35" i="8"/>
  <c r="AO35" i="8"/>
  <c r="AG35" i="8"/>
  <c r="Y35" i="8"/>
  <c r="Q35" i="8"/>
  <c r="I35" i="8"/>
  <c r="AN35" i="8"/>
  <c r="AF35" i="8"/>
  <c r="X35" i="8"/>
  <c r="H35" i="8"/>
  <c r="P35" i="8"/>
  <c r="F35" i="8"/>
  <c r="AM29" i="8"/>
  <c r="AE29" i="8"/>
  <c r="W29" i="8"/>
  <c r="O29" i="8"/>
  <c r="G29" i="8"/>
  <c r="AT29" i="8"/>
  <c r="AL29" i="8"/>
  <c r="AD29" i="8"/>
  <c r="V29" i="8"/>
  <c r="N29" i="8"/>
  <c r="AS29" i="8"/>
  <c r="AK29" i="8"/>
  <c r="AC29" i="8"/>
  <c r="U29" i="8"/>
  <c r="M29" i="8"/>
  <c r="AR29" i="8"/>
  <c r="AJ29" i="8"/>
  <c r="AB29" i="8"/>
  <c r="T29" i="8"/>
  <c r="L29" i="8"/>
  <c r="AQ29" i="8"/>
  <c r="AI29" i="8"/>
  <c r="AA29" i="8"/>
  <c r="S29" i="8"/>
  <c r="K29" i="8"/>
  <c r="AP29" i="8"/>
  <c r="AH29" i="8"/>
  <c r="Z29" i="8"/>
  <c r="R29" i="8"/>
  <c r="J29" i="8"/>
  <c r="AO29" i="8"/>
  <c r="AG29" i="8"/>
  <c r="Y29" i="8"/>
  <c r="Q29" i="8"/>
  <c r="I29" i="8"/>
  <c r="AN29" i="8"/>
  <c r="AF29" i="8"/>
  <c r="X29" i="8"/>
  <c r="P29" i="8"/>
  <c r="H29" i="8"/>
  <c r="F29" i="8"/>
  <c r="AM31" i="8"/>
  <c r="AE31" i="8"/>
  <c r="W31" i="8"/>
  <c r="O31" i="8"/>
  <c r="G31" i="8"/>
  <c r="AT31" i="8"/>
  <c r="AL31" i="8"/>
  <c r="AD31" i="8"/>
  <c r="V31" i="8"/>
  <c r="N31" i="8"/>
  <c r="AS31" i="8"/>
  <c r="AK31" i="8"/>
  <c r="AC31" i="8"/>
  <c r="U31" i="8"/>
  <c r="M31" i="8"/>
  <c r="AR31" i="8"/>
  <c r="AJ31" i="8"/>
  <c r="AB31" i="8"/>
  <c r="T31" i="8"/>
  <c r="L31" i="8"/>
  <c r="AQ31" i="8"/>
  <c r="AI31" i="8"/>
  <c r="AA31" i="8"/>
  <c r="S31" i="8"/>
  <c r="K31" i="8"/>
  <c r="AP31" i="8"/>
  <c r="AH31" i="8"/>
  <c r="Z31" i="8"/>
  <c r="R31" i="8"/>
  <c r="J31" i="8"/>
  <c r="AO31" i="8"/>
  <c r="AG31" i="8"/>
  <c r="Y31" i="8"/>
  <c r="Q31" i="8"/>
  <c r="I31" i="8"/>
  <c r="AF31" i="8"/>
  <c r="X31" i="8"/>
  <c r="P31" i="8"/>
  <c r="H31" i="8"/>
  <c r="AN31" i="8"/>
  <c r="F31" i="8"/>
  <c r="AQ19" i="8"/>
  <c r="AI19" i="8"/>
  <c r="AA19" i="8"/>
  <c r="S19" i="8"/>
  <c r="K19" i="8"/>
  <c r="AP19" i="8"/>
  <c r="AH19" i="8"/>
  <c r="Z19" i="8"/>
  <c r="R19" i="8"/>
  <c r="J19" i="8"/>
  <c r="AO19" i="8"/>
  <c r="AG19" i="8"/>
  <c r="Y19" i="8"/>
  <c r="Q19" i="8"/>
  <c r="I19" i="8"/>
  <c r="AM19" i="8"/>
  <c r="AE19" i="8"/>
  <c r="W19" i="8"/>
  <c r="O19" i="8"/>
  <c r="G19" i="8"/>
  <c r="AS19" i="8"/>
  <c r="AK19" i="8"/>
  <c r="AC19" i="8"/>
  <c r="U19" i="8"/>
  <c r="M19" i="8"/>
  <c r="AT19" i="8"/>
  <c r="X19" i="8"/>
  <c r="AR19" i="8"/>
  <c r="V19" i="8"/>
  <c r="AN19" i="8"/>
  <c r="T19" i="8"/>
  <c r="AJ19" i="8"/>
  <c r="N19" i="8"/>
  <c r="AF19" i="8"/>
  <c r="L19" i="8"/>
  <c r="AD19" i="8"/>
  <c r="H19" i="8"/>
  <c r="AB19" i="8"/>
  <c r="P19" i="8"/>
  <c r="AL19" i="8"/>
  <c r="F19" i="8"/>
  <c r="AQ14" i="8"/>
  <c r="AP14" i="8"/>
  <c r="AH14" i="8"/>
  <c r="Z14" i="8"/>
  <c r="R14" i="8"/>
  <c r="AM14" i="8"/>
  <c r="AE14" i="8"/>
  <c r="W14" i="8"/>
  <c r="AS14" i="8"/>
  <c r="AG14" i="8"/>
  <c r="V14" i="8"/>
  <c r="M14" i="8"/>
  <c r="AR14" i="8"/>
  <c r="AF14" i="8"/>
  <c r="U14" i="8"/>
  <c r="L14" i="8"/>
  <c r="AO14" i="8"/>
  <c r="AD14" i="8"/>
  <c r="T14" i="8"/>
  <c r="K14" i="8"/>
  <c r="AL14" i="8"/>
  <c r="AB14" i="8"/>
  <c r="Q14" i="8"/>
  <c r="I14" i="8"/>
  <c r="AK14" i="8"/>
  <c r="AA14" i="8"/>
  <c r="P14" i="8"/>
  <c r="H14" i="8"/>
  <c r="Y14" i="8"/>
  <c r="X14" i="8"/>
  <c r="N14" i="8"/>
  <c r="S14" i="8"/>
  <c r="AT14" i="8"/>
  <c r="O14" i="8"/>
  <c r="AN14" i="8"/>
  <c r="AJ14" i="8"/>
  <c r="J14" i="8"/>
  <c r="AI14" i="8"/>
  <c r="G14" i="8"/>
  <c r="AC14" i="8"/>
  <c r="F14" i="8"/>
  <c r="AQ18" i="8"/>
  <c r="AI18" i="8"/>
  <c r="AA18" i="8"/>
  <c r="S18" i="8"/>
  <c r="K18" i="8"/>
  <c r="AP18" i="8"/>
  <c r="AH18" i="8"/>
  <c r="Z18" i="8"/>
  <c r="R18" i="8"/>
  <c r="J18" i="8"/>
  <c r="AO18" i="8"/>
  <c r="AG18" i="8"/>
  <c r="Y18" i="8"/>
  <c r="Q18" i="8"/>
  <c r="AM18" i="8"/>
  <c r="AE18" i="8"/>
  <c r="W18" i="8"/>
  <c r="O18" i="8"/>
  <c r="G18" i="8"/>
  <c r="AS18" i="8"/>
  <c r="AK18" i="8"/>
  <c r="AC18" i="8"/>
  <c r="U18" i="8"/>
  <c r="M18" i="8"/>
  <c r="AR18" i="8"/>
  <c r="V18" i="8"/>
  <c r="AN18" i="8"/>
  <c r="T18" i="8"/>
  <c r="AL18" i="8"/>
  <c r="P18" i="8"/>
  <c r="AF18" i="8"/>
  <c r="L18" i="8"/>
  <c r="AD18" i="8"/>
  <c r="I18" i="8"/>
  <c r="N18" i="8"/>
  <c r="H18" i="8"/>
  <c r="AT18" i="8"/>
  <c r="AJ18" i="8"/>
  <c r="AB18" i="8"/>
  <c r="X18" i="8"/>
  <c r="F18" i="8"/>
  <c r="AM44" i="8"/>
  <c r="AE44" i="8"/>
  <c r="W44" i="8"/>
  <c r="O44" i="8"/>
  <c r="G44" i="8"/>
  <c r="AT44" i="8"/>
  <c r="AL44" i="8"/>
  <c r="AD44" i="8"/>
  <c r="V44" i="8"/>
  <c r="N44" i="8"/>
  <c r="AS44" i="8"/>
  <c r="AK44" i="8"/>
  <c r="AC44" i="8"/>
  <c r="U44" i="8"/>
  <c r="M44" i="8"/>
  <c r="AR44" i="8"/>
  <c r="AJ44" i="8"/>
  <c r="AB44" i="8"/>
  <c r="T44" i="8"/>
  <c r="L44" i="8"/>
  <c r="AQ44" i="8"/>
  <c r="AI44" i="8"/>
  <c r="AA44" i="8"/>
  <c r="S44" i="8"/>
  <c r="K44" i="8"/>
  <c r="AP44" i="8"/>
  <c r="AH44" i="8"/>
  <c r="Z44" i="8"/>
  <c r="R44" i="8"/>
  <c r="J44" i="8"/>
  <c r="AO44" i="8"/>
  <c r="AG44" i="8"/>
  <c r="Y44" i="8"/>
  <c r="Q44" i="8"/>
  <c r="I44" i="8"/>
  <c r="X44" i="8"/>
  <c r="P44" i="8"/>
  <c r="H44" i="8"/>
  <c r="AF44" i="8"/>
  <c r="AN44" i="8"/>
  <c r="F44" i="8"/>
  <c r="AR26" i="8"/>
  <c r="AJ26" i="8"/>
  <c r="AB26" i="8"/>
  <c r="T26" i="8"/>
  <c r="L26" i="8"/>
  <c r="AQ26" i="8"/>
  <c r="AI26" i="8"/>
  <c r="AA26" i="8"/>
  <c r="S26" i="8"/>
  <c r="K26" i="8"/>
  <c r="AP26" i="8"/>
  <c r="AH26" i="8"/>
  <c r="Z26" i="8"/>
  <c r="R26" i="8"/>
  <c r="J26" i="8"/>
  <c r="AO26" i="8"/>
  <c r="AG26" i="8"/>
  <c r="Y26" i="8"/>
  <c r="Q26" i="8"/>
  <c r="I26" i="8"/>
  <c r="AN26" i="8"/>
  <c r="AF26" i="8"/>
  <c r="X26" i="8"/>
  <c r="P26" i="8"/>
  <c r="H26" i="8"/>
  <c r="AM26" i="8"/>
  <c r="AE26" i="8"/>
  <c r="W26" i="8"/>
  <c r="O26" i="8"/>
  <c r="G26" i="8"/>
  <c r="AS26" i="8"/>
  <c r="AK26" i="8"/>
  <c r="AC26" i="8"/>
  <c r="U26" i="8"/>
  <c r="M26" i="8"/>
  <c r="N26" i="8"/>
  <c r="AT26" i="8"/>
  <c r="AL26" i="8"/>
  <c r="AD26" i="8"/>
  <c r="V26" i="8"/>
  <c r="F26" i="8"/>
  <c r="AS13" i="8"/>
  <c r="AK13" i="8"/>
  <c r="AC13" i="8"/>
  <c r="U13" i="8"/>
  <c r="M13" i="8"/>
  <c r="AR13" i="8"/>
  <c r="AJ13" i="8"/>
  <c r="AB13" i="8"/>
  <c r="T13" i="8"/>
  <c r="L13" i="8"/>
  <c r="AQ13" i="8"/>
  <c r="AI13" i="8"/>
  <c r="AA13" i="8"/>
  <c r="S13" i="8"/>
  <c r="K13" i="8"/>
  <c r="AO13" i="8"/>
  <c r="AG13" i="8"/>
  <c r="Y13" i="8"/>
  <c r="Q13" i="8"/>
  <c r="I13" i="8"/>
  <c r="AN13" i="8"/>
  <c r="AF13" i="8"/>
  <c r="X13" i="8"/>
  <c r="P13" i="8"/>
  <c r="H13" i="8"/>
  <c r="AM13" i="8"/>
  <c r="R13" i="8"/>
  <c r="AE13" i="8"/>
  <c r="J13" i="8"/>
  <c r="AL13" i="8"/>
  <c r="O13" i="8"/>
  <c r="AH13" i="8"/>
  <c r="N13" i="8"/>
  <c r="AD13" i="8"/>
  <c r="G13" i="8"/>
  <c r="Z13" i="8"/>
  <c r="AT13" i="8"/>
  <c r="W13" i="8"/>
  <c r="AP13" i="8"/>
  <c r="V13" i="8"/>
  <c r="F13" i="8"/>
  <c r="AM30" i="8"/>
  <c r="AE30" i="8"/>
  <c r="W30" i="8"/>
  <c r="O30" i="8"/>
  <c r="G30" i="8"/>
  <c r="AT30" i="8"/>
  <c r="AL30" i="8"/>
  <c r="AD30" i="8"/>
  <c r="V30" i="8"/>
  <c r="N30" i="8"/>
  <c r="AS30" i="8"/>
  <c r="AK30" i="8"/>
  <c r="AC30" i="8"/>
  <c r="U30" i="8"/>
  <c r="M30" i="8"/>
  <c r="AR30" i="8"/>
  <c r="AJ30" i="8"/>
  <c r="AB30" i="8"/>
  <c r="T30" i="8"/>
  <c r="L30" i="8"/>
  <c r="AQ30" i="8"/>
  <c r="AI30" i="8"/>
  <c r="AA30" i="8"/>
  <c r="S30" i="8"/>
  <c r="K30" i="8"/>
  <c r="AP30" i="8"/>
  <c r="AH30" i="8"/>
  <c r="Z30" i="8"/>
  <c r="R30" i="8"/>
  <c r="J30" i="8"/>
  <c r="AO30" i="8"/>
  <c r="AG30" i="8"/>
  <c r="Y30" i="8"/>
  <c r="Q30" i="8"/>
  <c r="I30" i="8"/>
  <c r="H30" i="8"/>
  <c r="AN30" i="8"/>
  <c r="AF30" i="8"/>
  <c r="P30" i="8"/>
  <c r="X30" i="8"/>
  <c r="F30" i="8"/>
  <c r="AR28" i="8"/>
  <c r="AJ28" i="8"/>
  <c r="AB28" i="8"/>
  <c r="T28" i="8"/>
  <c r="L28" i="8"/>
  <c r="AQ28" i="8"/>
  <c r="AI28" i="8"/>
  <c r="AA28" i="8"/>
  <c r="S28" i="8"/>
  <c r="K28" i="8"/>
  <c r="AP28" i="8"/>
  <c r="AH28" i="8"/>
  <c r="Z28" i="8"/>
  <c r="R28" i="8"/>
  <c r="J28" i="8"/>
  <c r="AO28" i="8"/>
  <c r="AG28" i="8"/>
  <c r="Y28" i="8"/>
  <c r="Q28" i="8"/>
  <c r="I28" i="8"/>
  <c r="AN28" i="8"/>
  <c r="AF28" i="8"/>
  <c r="X28" i="8"/>
  <c r="P28" i="8"/>
  <c r="H28" i="8"/>
  <c r="AM28" i="8"/>
  <c r="AE28" i="8"/>
  <c r="W28" i="8"/>
  <c r="O28" i="8"/>
  <c r="G28" i="8"/>
  <c r="AS28" i="8"/>
  <c r="AK28" i="8"/>
  <c r="AC28" i="8"/>
  <c r="U28" i="8"/>
  <c r="M28" i="8"/>
  <c r="AT28" i="8"/>
  <c r="AD28" i="8"/>
  <c r="V28" i="8"/>
  <c r="N28" i="8"/>
  <c r="AL28" i="8"/>
  <c r="F28" i="8"/>
  <c r="AM34" i="8"/>
  <c r="AE34" i="8"/>
  <c r="W34" i="8"/>
  <c r="O34" i="8"/>
  <c r="G34" i="8"/>
  <c r="AT34" i="8"/>
  <c r="AL34" i="8"/>
  <c r="AD34" i="8"/>
  <c r="V34" i="8"/>
  <c r="N34" i="8"/>
  <c r="AS34" i="8"/>
  <c r="AK34" i="8"/>
  <c r="AC34" i="8"/>
  <c r="U34" i="8"/>
  <c r="M34" i="8"/>
  <c r="AR34" i="8"/>
  <c r="AJ34" i="8"/>
  <c r="AB34" i="8"/>
  <c r="T34" i="8"/>
  <c r="L34" i="8"/>
  <c r="AQ34" i="8"/>
  <c r="AI34" i="8"/>
  <c r="AA34" i="8"/>
  <c r="S34" i="8"/>
  <c r="K34" i="8"/>
  <c r="AP34" i="8"/>
  <c r="AH34" i="8"/>
  <c r="Z34" i="8"/>
  <c r="R34" i="8"/>
  <c r="J34" i="8"/>
  <c r="AO34" i="8"/>
  <c r="AG34" i="8"/>
  <c r="Y34" i="8"/>
  <c r="Q34" i="8"/>
  <c r="I34" i="8"/>
  <c r="AN34" i="8"/>
  <c r="AF34" i="8"/>
  <c r="X34" i="8"/>
  <c r="P34" i="8"/>
  <c r="H34" i="8"/>
  <c r="F34" i="8"/>
  <c r="AQ17" i="8"/>
  <c r="AI17" i="8"/>
  <c r="AA17" i="8"/>
  <c r="S17" i="8"/>
  <c r="K17" i="8"/>
  <c r="AP17" i="8"/>
  <c r="AH17" i="8"/>
  <c r="Z17" i="8"/>
  <c r="R17" i="8"/>
  <c r="J17" i="8"/>
  <c r="AM17" i="8"/>
  <c r="AE17" i="8"/>
  <c r="W17" i="8"/>
  <c r="O17" i="8"/>
  <c r="G17" i="8"/>
  <c r="AS17" i="8"/>
  <c r="AK17" i="8"/>
  <c r="AC17" i="8"/>
  <c r="U17" i="8"/>
  <c r="M17" i="8"/>
  <c r="AR17" i="8"/>
  <c r="AB17" i="8"/>
  <c r="L17" i="8"/>
  <c r="AO17" i="8"/>
  <c r="Y17" i="8"/>
  <c r="I17" i="8"/>
  <c r="AN17" i="8"/>
  <c r="X17" i="8"/>
  <c r="H17" i="8"/>
  <c r="AJ17" i="8"/>
  <c r="T17" i="8"/>
  <c r="AG17" i="8"/>
  <c r="Q17" i="8"/>
  <c r="N17" i="8"/>
  <c r="AL17" i="8"/>
  <c r="AT17" i="8"/>
  <c r="AF17" i="8"/>
  <c r="AD17" i="8"/>
  <c r="V17" i="8"/>
  <c r="P17" i="8"/>
  <c r="F17" i="8"/>
  <c r="AM43" i="8"/>
  <c r="AE43" i="8"/>
  <c r="W43" i="8"/>
  <c r="O43" i="8"/>
  <c r="G43" i="8"/>
  <c r="AT43" i="8"/>
  <c r="AL43" i="8"/>
  <c r="AD43" i="8"/>
  <c r="V43" i="8"/>
  <c r="N43" i="8"/>
  <c r="AS43" i="8"/>
  <c r="AK43" i="8"/>
  <c r="AC43" i="8"/>
  <c r="U43" i="8"/>
  <c r="M43" i="8"/>
  <c r="AR43" i="8"/>
  <c r="AJ43" i="8"/>
  <c r="AB43" i="8"/>
  <c r="T43" i="8"/>
  <c r="L43" i="8"/>
  <c r="AQ43" i="8"/>
  <c r="AI43" i="8"/>
  <c r="AA43" i="8"/>
  <c r="S43" i="8"/>
  <c r="K43" i="8"/>
  <c r="AP43" i="8"/>
  <c r="AH43" i="8"/>
  <c r="Z43" i="8"/>
  <c r="R43" i="8"/>
  <c r="J43" i="8"/>
  <c r="AO43" i="8"/>
  <c r="AG43" i="8"/>
  <c r="Y43" i="8"/>
  <c r="Q43" i="8"/>
  <c r="I43" i="8"/>
  <c r="AN43" i="8"/>
  <c r="AF43" i="8"/>
  <c r="X43" i="8"/>
  <c r="H43" i="8"/>
  <c r="P43" i="8"/>
  <c r="F43" i="8"/>
  <c r="AS18" i="4"/>
  <c r="AL16" i="4"/>
  <c r="AL5" i="4"/>
  <c r="AS23" i="4"/>
  <c r="AP13" i="4"/>
  <c r="AT13" i="4"/>
  <c r="R8" i="4"/>
  <c r="S8" i="4"/>
  <c r="AC8" i="4"/>
  <c r="F8" i="4"/>
  <c r="AL8" i="4"/>
  <c r="O8" i="4"/>
  <c r="W8" i="4"/>
  <c r="P8" i="4"/>
  <c r="Y8" i="4"/>
  <c r="AG8" i="4"/>
  <c r="AA8" i="4"/>
  <c r="AB8" i="4"/>
  <c r="AJ8" i="4"/>
  <c r="AR8" i="4"/>
  <c r="O12" i="4"/>
  <c r="H12" i="4"/>
  <c r="R12" i="4"/>
  <c r="M12" i="4"/>
  <c r="AI12" i="4"/>
  <c r="L12" i="4"/>
  <c r="AR12" i="4"/>
  <c r="N12" i="4"/>
  <c r="P12" i="4"/>
  <c r="Y12" i="4"/>
  <c r="T19" i="4"/>
  <c r="M19" i="4"/>
  <c r="O19" i="4"/>
  <c r="J19" i="4"/>
  <c r="X19" i="4"/>
  <c r="I19" i="4"/>
  <c r="AO19" i="4"/>
  <c r="S19" i="4"/>
  <c r="U19" i="4"/>
  <c r="AD19" i="4"/>
  <c r="AI6" i="4"/>
  <c r="AT11" i="4"/>
  <c r="AT8" i="4"/>
  <c r="M8" i="4"/>
  <c r="L6" i="4"/>
  <c r="AT10" i="4"/>
  <c r="AN12" i="4"/>
  <c r="N20" i="4"/>
  <c r="AS19" i="4"/>
  <c r="AT19" i="4"/>
  <c r="Z6" i="4" l="1"/>
  <c r="AB6" i="4"/>
  <c r="Y20" i="4"/>
  <c r="AQ6" i="4"/>
  <c r="AF6" i="4"/>
  <c r="V6" i="4"/>
  <c r="U6" i="4"/>
  <c r="AH6" i="4"/>
  <c r="V19" i="4"/>
  <c r="AA19" i="4"/>
  <c r="Q19" i="4"/>
  <c r="AP19" i="4"/>
  <c r="AC19" i="4"/>
  <c r="I12" i="4"/>
  <c r="V12" i="4"/>
  <c r="T12" i="4"/>
  <c r="K12" i="4"/>
  <c r="X12" i="4"/>
  <c r="N8" i="4"/>
  <c r="AI8" i="4"/>
  <c r="AE20" i="4"/>
  <c r="L20" i="4"/>
  <c r="R20" i="4"/>
  <c r="AF20" i="4"/>
  <c r="AN22" i="4"/>
  <c r="Z22" i="4"/>
  <c r="L22" i="4"/>
  <c r="AK22" i="4"/>
  <c r="W22" i="4"/>
  <c r="I22" i="4"/>
  <c r="AH22" i="4"/>
  <c r="T22" i="4"/>
  <c r="AS22" i="4"/>
  <c r="AM22" i="4"/>
  <c r="Q22" i="4"/>
  <c r="AP22" i="4"/>
  <c r="AB22" i="4"/>
  <c r="F22" i="4"/>
  <c r="G22" i="4"/>
  <c r="Y22" i="4"/>
  <c r="K22" i="4"/>
  <c r="AJ22" i="4"/>
  <c r="N22" i="4"/>
  <c r="AE22" i="4"/>
  <c r="H22" i="4"/>
  <c r="AG22" i="4"/>
  <c r="S22" i="4"/>
  <c r="AR22" i="4"/>
  <c r="V22" i="4"/>
  <c r="P22" i="4"/>
  <c r="AO22" i="4"/>
  <c r="AA22" i="4"/>
  <c r="M22" i="4"/>
  <c r="AD22" i="4"/>
  <c r="X22" i="4"/>
  <c r="J22" i="4"/>
  <c r="AI22" i="4"/>
  <c r="U22" i="4"/>
  <c r="AL22" i="4"/>
  <c r="AF22" i="4"/>
  <c r="R22" i="4"/>
  <c r="AQ22" i="4"/>
  <c r="AC22" i="4"/>
  <c r="O22" i="4"/>
  <c r="M6" i="4"/>
  <c r="W20" i="4"/>
  <c r="AQ20" i="4"/>
  <c r="J20" i="4"/>
  <c r="AT22" i="4"/>
  <c r="AA6" i="4"/>
  <c r="P6" i="4"/>
  <c r="F6" i="4"/>
  <c r="W6" i="4"/>
  <c r="AO6" i="4"/>
  <c r="N19" i="4"/>
  <c r="K19" i="4"/>
  <c r="Z19" i="4"/>
  <c r="AM19" i="4"/>
  <c r="AR19" i="4"/>
  <c r="Q12" i="4"/>
  <c r="F12" i="4"/>
  <c r="AS12" i="4"/>
  <c r="AP12" i="4"/>
  <c r="AM12" i="4"/>
  <c r="Q8" i="4"/>
  <c r="G8" i="4"/>
  <c r="H8" i="4"/>
  <c r="AP8" i="4"/>
  <c r="O20" i="4"/>
  <c r="AI20" i="4"/>
  <c r="S20" i="4"/>
  <c r="AL20" i="4"/>
  <c r="AN9" i="4"/>
  <c r="Z9" i="4"/>
  <c r="U9" i="4"/>
  <c r="AL9" i="4"/>
  <c r="AQ9" i="4"/>
  <c r="I9" i="4"/>
  <c r="AH9" i="4"/>
  <c r="AC9" i="4"/>
  <c r="AA9" i="4"/>
  <c r="W9" i="4"/>
  <c r="Q9" i="4"/>
  <c r="AP9" i="4"/>
  <c r="AK9" i="4"/>
  <c r="AB9" i="4"/>
  <c r="AR9" i="4"/>
  <c r="Y9" i="4"/>
  <c r="K9" i="4"/>
  <c r="AS9" i="4"/>
  <c r="AI9" i="4"/>
  <c r="AE9" i="4"/>
  <c r="H9" i="4"/>
  <c r="AG9" i="4"/>
  <c r="S9" i="4"/>
  <c r="F9" i="4"/>
  <c r="AJ9" i="4"/>
  <c r="P9" i="4"/>
  <c r="AO9" i="4"/>
  <c r="L9" i="4"/>
  <c r="N9" i="4"/>
  <c r="G9" i="4"/>
  <c r="X9" i="4"/>
  <c r="J9" i="4"/>
  <c r="T9" i="4"/>
  <c r="V9" i="4"/>
  <c r="AM9" i="4"/>
  <c r="AT9" i="4"/>
  <c r="AF9" i="4"/>
  <c r="R9" i="4"/>
  <c r="M9" i="4"/>
  <c r="AD9" i="4"/>
  <c r="O9" i="4"/>
  <c r="X6" i="4"/>
  <c r="P20" i="4"/>
  <c r="H6" i="4"/>
  <c r="AM6" i="4"/>
  <c r="AR6" i="4"/>
  <c r="AG6" i="4"/>
  <c r="F19" i="4"/>
  <c r="AH19" i="4"/>
  <c r="AN19" i="4"/>
  <c r="AE19" i="4"/>
  <c r="AJ19" i="4"/>
  <c r="AO12" i="4"/>
  <c r="AK12" i="4"/>
  <c r="U12" i="4"/>
  <c r="AH12" i="4"/>
  <c r="AE12" i="4"/>
  <c r="T8" i="4"/>
  <c r="I8" i="4"/>
  <c r="AN8" i="4"/>
  <c r="AS8" i="4"/>
  <c r="AH8" i="4"/>
  <c r="G20" i="4"/>
  <c r="AA20" i="4"/>
  <c r="AO20" i="4"/>
  <c r="V20" i="4"/>
  <c r="AS21" i="4"/>
  <c r="W21" i="4"/>
  <c r="I21" i="4"/>
  <c r="AH21" i="4"/>
  <c r="AB21" i="4"/>
  <c r="F21" i="4"/>
  <c r="AE21" i="4"/>
  <c r="Q21" i="4"/>
  <c r="AP21" i="4"/>
  <c r="AR21" i="4"/>
  <c r="N21" i="4"/>
  <c r="AM21" i="4"/>
  <c r="Y21" i="4"/>
  <c r="K21" i="4"/>
  <c r="AJ21" i="4"/>
  <c r="V21" i="4"/>
  <c r="H21" i="4"/>
  <c r="AG21" i="4"/>
  <c r="S21" i="4"/>
  <c r="L21" i="4"/>
  <c r="M21" i="4"/>
  <c r="AD21" i="4"/>
  <c r="P21" i="4"/>
  <c r="AO21" i="4"/>
  <c r="AA21" i="4"/>
  <c r="AT21" i="4"/>
  <c r="U21" i="4"/>
  <c r="AL21" i="4"/>
  <c r="X21" i="4"/>
  <c r="J21" i="4"/>
  <c r="AI21" i="4"/>
  <c r="AC21" i="4"/>
  <c r="G21" i="4"/>
  <c r="AF21" i="4"/>
  <c r="R21" i="4"/>
  <c r="AQ21" i="4"/>
  <c r="AK21" i="4"/>
  <c r="O21" i="4"/>
  <c r="AN21" i="4"/>
  <c r="Z21" i="4"/>
  <c r="T21" i="4"/>
  <c r="F10" i="4"/>
  <c r="G10" i="4"/>
  <c r="AJ10" i="4"/>
  <c r="T10" i="4"/>
  <c r="AP10" i="4"/>
  <c r="M10" i="4"/>
  <c r="P10" i="4"/>
  <c r="AR10" i="4"/>
  <c r="AC10" i="4"/>
  <c r="O10" i="4"/>
  <c r="V10" i="4"/>
  <c r="Z10" i="4"/>
  <c r="J10" i="4"/>
  <c r="AL10" i="4"/>
  <c r="X10" i="4"/>
  <c r="AE10" i="4"/>
  <c r="AI10" i="4"/>
  <c r="S10" i="4"/>
  <c r="L10" i="4"/>
  <c r="AH10" i="4"/>
  <c r="I10" i="4"/>
  <c r="AN10" i="4"/>
  <c r="AQ10" i="4"/>
  <c r="AB10" i="4"/>
  <c r="U10" i="4"/>
  <c r="Q10" i="4"/>
  <c r="N10" i="4"/>
  <c r="H10" i="4"/>
  <c r="AK10" i="4"/>
  <c r="AD10" i="4"/>
  <c r="Y10" i="4"/>
  <c r="W10" i="4"/>
  <c r="R10" i="4"/>
  <c r="AS10" i="4"/>
  <c r="AM10" i="4"/>
  <c r="AG10" i="4"/>
  <c r="AO10" i="4"/>
  <c r="AA10" i="4"/>
  <c r="K10" i="4"/>
  <c r="AF10" i="4"/>
  <c r="N6" i="4"/>
  <c r="R6" i="4"/>
  <c r="AS4" i="4"/>
  <c r="W4" i="4"/>
  <c r="I4" i="4"/>
  <c r="AH4" i="4"/>
  <c r="AR4" i="4"/>
  <c r="F4" i="4"/>
  <c r="AE4" i="4"/>
  <c r="Q4" i="4"/>
  <c r="AP4" i="4"/>
  <c r="L4" i="4"/>
  <c r="N4" i="4"/>
  <c r="AM4" i="4"/>
  <c r="Y4" i="4"/>
  <c r="K4" i="4"/>
  <c r="T4" i="4"/>
  <c r="V4" i="4"/>
  <c r="H4" i="4"/>
  <c r="AG4" i="4"/>
  <c r="S4" i="4"/>
  <c r="AB4" i="4"/>
  <c r="M4" i="4"/>
  <c r="AD4" i="4"/>
  <c r="P4" i="4"/>
  <c r="AO4" i="4"/>
  <c r="AA4" i="4"/>
  <c r="U4" i="4"/>
  <c r="AL4" i="4"/>
  <c r="X4" i="4"/>
  <c r="J4" i="4"/>
  <c r="AI4" i="4"/>
  <c r="AC4" i="4"/>
  <c r="G4" i="4"/>
  <c r="AF4" i="4"/>
  <c r="R4" i="4"/>
  <c r="AQ4" i="4"/>
  <c r="AK4" i="4"/>
  <c r="O4" i="4"/>
  <c r="AN4" i="4"/>
  <c r="Z4" i="4"/>
  <c r="AJ4" i="4"/>
  <c r="S6" i="4"/>
  <c r="AT4" i="4"/>
  <c r="AM11" i="4"/>
  <c r="Y11" i="4"/>
  <c r="M11" i="4"/>
  <c r="AD11" i="4"/>
  <c r="AL11" i="4"/>
  <c r="H11" i="4"/>
  <c r="AG11" i="4"/>
  <c r="U11" i="4"/>
  <c r="N11" i="4"/>
  <c r="AC11" i="4"/>
  <c r="P11" i="4"/>
  <c r="AO11" i="4"/>
  <c r="Z11" i="4"/>
  <c r="AH11" i="4"/>
  <c r="AS11" i="4"/>
  <c r="X11" i="4"/>
  <c r="L11" i="4"/>
  <c r="AP11" i="4"/>
  <c r="R11" i="4"/>
  <c r="J11" i="4"/>
  <c r="G11" i="4"/>
  <c r="AF11" i="4"/>
  <c r="T11" i="4"/>
  <c r="F11" i="4"/>
  <c r="AI11" i="4"/>
  <c r="O11" i="4"/>
  <c r="AN11" i="4"/>
  <c r="AB11" i="4"/>
  <c r="AA11" i="4"/>
  <c r="S11" i="4"/>
  <c r="W11" i="4"/>
  <c r="I11" i="4"/>
  <c r="AJ11" i="4"/>
  <c r="AQ11" i="4"/>
  <c r="AK11" i="4"/>
  <c r="AE11" i="4"/>
  <c r="Q11" i="4"/>
  <c r="AR11" i="4"/>
  <c r="K11" i="4"/>
  <c r="V11" i="4"/>
  <c r="AP6" i="4"/>
  <c r="AE6" i="4"/>
  <c r="O6" i="4"/>
  <c r="AJ6" i="4"/>
  <c r="Y6" i="4"/>
  <c r="AK19" i="4"/>
  <c r="R19" i="4"/>
  <c r="AF19" i="4"/>
  <c r="W19" i="4"/>
  <c r="AB19" i="4"/>
  <c r="AF12" i="4"/>
  <c r="AC12" i="4"/>
  <c r="AQ12" i="4"/>
  <c r="Z12" i="4"/>
  <c r="W12" i="4"/>
  <c r="AQ8" i="4"/>
  <c r="AF8" i="4"/>
  <c r="X8" i="4"/>
  <c r="AK8" i="4"/>
  <c r="Z8" i="4"/>
  <c r="AR20" i="4"/>
  <c r="K20" i="4"/>
  <c r="AG20" i="4"/>
  <c r="AQ17" i="4"/>
  <c r="AC17" i="4"/>
  <c r="G17" i="4"/>
  <c r="AF17" i="4"/>
  <c r="Z17" i="4"/>
  <c r="L17" i="4"/>
  <c r="AK17" i="4"/>
  <c r="O17" i="4"/>
  <c r="AN17" i="4"/>
  <c r="AH17" i="4"/>
  <c r="T17" i="4"/>
  <c r="AS17" i="4"/>
  <c r="W17" i="4"/>
  <c r="I17" i="4"/>
  <c r="AP17" i="4"/>
  <c r="AT17" i="4"/>
  <c r="AB17" i="4"/>
  <c r="F17" i="4"/>
  <c r="AE17" i="4"/>
  <c r="Q17" i="4"/>
  <c r="R17" i="4"/>
  <c r="K17" i="4"/>
  <c r="AJ17" i="4"/>
  <c r="N17" i="4"/>
  <c r="AM17" i="4"/>
  <c r="Y17" i="4"/>
  <c r="S17" i="4"/>
  <c r="AR17" i="4"/>
  <c r="V17" i="4"/>
  <c r="H17" i="4"/>
  <c r="AG17" i="4"/>
  <c r="AA17" i="4"/>
  <c r="M17" i="4"/>
  <c r="AD17" i="4"/>
  <c r="P17" i="4"/>
  <c r="AO17" i="4"/>
  <c r="AI17" i="4"/>
  <c r="U17" i="4"/>
  <c r="AL17" i="4"/>
  <c r="X17" i="4"/>
  <c r="J17" i="4"/>
  <c r="M20" i="4"/>
  <c r="AD20" i="4"/>
  <c r="Q20" i="4"/>
  <c r="AC20" i="4"/>
  <c r="H20" i="4"/>
  <c r="AS20" i="4"/>
  <c r="X20" i="4"/>
  <c r="AS6" i="4"/>
  <c r="AP20" i="4"/>
  <c r="AN15" i="4"/>
  <c r="Z15" i="4"/>
  <c r="L15" i="4"/>
  <c r="AK15" i="4"/>
  <c r="O15" i="4"/>
  <c r="AT15" i="4"/>
  <c r="I15" i="4"/>
  <c r="AH15" i="4"/>
  <c r="T15" i="4"/>
  <c r="AS15" i="4"/>
  <c r="W15" i="4"/>
  <c r="Q15" i="4"/>
  <c r="AP15" i="4"/>
  <c r="AB15" i="4"/>
  <c r="F15" i="4"/>
  <c r="AE15" i="4"/>
  <c r="Y15" i="4"/>
  <c r="K15" i="4"/>
  <c r="AJ15" i="4"/>
  <c r="N15" i="4"/>
  <c r="AM15" i="4"/>
  <c r="H15" i="4"/>
  <c r="AG15" i="4"/>
  <c r="S15" i="4"/>
  <c r="AR15" i="4"/>
  <c r="V15" i="4"/>
  <c r="P15" i="4"/>
  <c r="AO15" i="4"/>
  <c r="AA15" i="4"/>
  <c r="M15" i="4"/>
  <c r="AD15" i="4"/>
  <c r="X15" i="4"/>
  <c r="J15" i="4"/>
  <c r="AI15" i="4"/>
  <c r="U15" i="4"/>
  <c r="AL15" i="4"/>
  <c r="AF15" i="4"/>
  <c r="R15" i="4"/>
  <c r="AQ15" i="4"/>
  <c r="AC15" i="4"/>
  <c r="G15" i="4"/>
  <c r="AR7" i="4"/>
  <c r="V7" i="4"/>
  <c r="O7" i="4"/>
  <c r="W7" i="4"/>
  <c r="AA7" i="4"/>
  <c r="M7" i="4"/>
  <c r="AD7" i="4"/>
  <c r="AE7" i="4"/>
  <c r="AM7" i="4"/>
  <c r="AQ7" i="4"/>
  <c r="U7" i="4"/>
  <c r="AL7" i="4"/>
  <c r="P7" i="4"/>
  <c r="J7" i="4"/>
  <c r="R7" i="4"/>
  <c r="AC7" i="4"/>
  <c r="I7" i="4"/>
  <c r="AF7" i="4"/>
  <c r="H7" i="4"/>
  <c r="AH7" i="4"/>
  <c r="L7" i="4"/>
  <c r="AK7" i="4"/>
  <c r="Q7" i="4"/>
  <c r="S7" i="4"/>
  <c r="X7" i="4"/>
  <c r="T7" i="4"/>
  <c r="AS7" i="4"/>
  <c r="Y7" i="4"/>
  <c r="AI7" i="4"/>
  <c r="AN7" i="4"/>
  <c r="AB7" i="4"/>
  <c r="F7" i="4"/>
  <c r="AG7" i="4"/>
  <c r="AP7" i="4"/>
  <c r="Z7" i="4"/>
  <c r="AJ7" i="4"/>
  <c r="N7" i="4"/>
  <c r="AO7" i="4"/>
  <c r="G7" i="4"/>
  <c r="K7" i="4"/>
  <c r="AJ20" i="4"/>
  <c r="AT20" i="4"/>
  <c r="AT6" i="4"/>
  <c r="AT7" i="4"/>
  <c r="J6" i="4"/>
  <c r="AL6" i="4"/>
  <c r="AK6" i="4"/>
  <c r="T6" i="4"/>
  <c r="I6" i="4"/>
  <c r="AQ19" i="4"/>
  <c r="AG19" i="4"/>
  <c r="P19" i="4"/>
  <c r="G19" i="4"/>
  <c r="L19" i="4"/>
  <c r="AL12" i="4"/>
  <c r="AJ12" i="4"/>
  <c r="AA12" i="4"/>
  <c r="J12" i="4"/>
  <c r="G12" i="4"/>
  <c r="K8" i="4"/>
  <c r="AM8" i="4"/>
  <c r="AD8" i="4"/>
  <c r="U8" i="4"/>
  <c r="J8" i="4"/>
  <c r="AB20" i="4"/>
  <c r="AH20" i="4"/>
  <c r="I20" i="4"/>
  <c r="AK20" i="4"/>
  <c r="AQ14" i="4"/>
  <c r="AC14" i="4"/>
  <c r="G14" i="4"/>
  <c r="AF14" i="4"/>
  <c r="AP14" i="4"/>
  <c r="L14" i="4"/>
  <c r="AK14" i="4"/>
  <c r="O14" i="4"/>
  <c r="AN14" i="4"/>
  <c r="J14" i="4"/>
  <c r="T14" i="4"/>
  <c r="AS14" i="4"/>
  <c r="W14" i="4"/>
  <c r="I14" i="4"/>
  <c r="R14" i="4"/>
  <c r="AB14" i="4"/>
  <c r="F14" i="4"/>
  <c r="AE14" i="4"/>
  <c r="Q14" i="4"/>
  <c r="Z14" i="4"/>
  <c r="K14" i="4"/>
  <c r="AJ14" i="4"/>
  <c r="N14" i="4"/>
  <c r="AM14" i="4"/>
  <c r="Y14" i="4"/>
  <c r="S14" i="4"/>
  <c r="AR14" i="4"/>
  <c r="V14" i="4"/>
  <c r="H14" i="4"/>
  <c r="AG14" i="4"/>
  <c r="AA14" i="4"/>
  <c r="M14" i="4"/>
  <c r="AD14" i="4"/>
  <c r="P14" i="4"/>
  <c r="AO14" i="4"/>
  <c r="AT14" i="4"/>
  <c r="AI14" i="4"/>
  <c r="U14" i="4"/>
  <c r="AL14" i="4"/>
  <c r="X14" i="4"/>
  <c r="AH14" i="4"/>
  <c r="G6" i="4"/>
  <c r="Q6" i="4"/>
  <c r="F20" i="4"/>
  <c r="AT12" i="4"/>
  <c r="K6" i="4"/>
  <c r="AN6" i="4"/>
  <c r="AD6" i="4"/>
  <c r="AC6" i="4"/>
  <c r="AL19" i="4"/>
  <c r="AI19" i="4"/>
  <c r="Y19" i="4"/>
  <c r="H19" i="4"/>
  <c r="AG12" i="4"/>
  <c r="AD12" i="4"/>
  <c r="AB12" i="4"/>
  <c r="S12" i="4"/>
  <c r="L8" i="4"/>
  <c r="AO8" i="4"/>
  <c r="AE8" i="4"/>
  <c r="V8" i="4"/>
  <c r="AM20" i="4"/>
  <c r="T20" i="4"/>
  <c r="Z20" i="4"/>
  <c r="AN20" i="4"/>
  <c r="U20" i="4"/>
  <c r="AS3" i="4"/>
  <c r="W3" i="4"/>
  <c r="K3" i="4"/>
  <c r="L3" i="4"/>
  <c r="X3" i="4"/>
  <c r="F3" i="4"/>
  <c r="AE3" i="4"/>
  <c r="S3" i="4"/>
  <c r="AG3" i="4"/>
  <c r="AR3" i="4"/>
  <c r="N3" i="4"/>
  <c r="AM3" i="4"/>
  <c r="AA3" i="4"/>
  <c r="P3" i="4"/>
  <c r="I3" i="4"/>
  <c r="V3" i="4"/>
  <c r="J3" i="4"/>
  <c r="AI3" i="4"/>
  <c r="AJ3" i="4"/>
  <c r="AF3" i="4"/>
  <c r="M3" i="4"/>
  <c r="AD3" i="4"/>
  <c r="R3" i="4"/>
  <c r="AQ3" i="4"/>
  <c r="Q3" i="4"/>
  <c r="AT3" i="4"/>
  <c r="U3" i="4"/>
  <c r="AL3" i="4"/>
  <c r="Z3" i="4"/>
  <c r="Y3" i="4"/>
  <c r="AN3" i="4"/>
  <c r="AC3" i="4"/>
  <c r="G3" i="4"/>
  <c r="AH3" i="4"/>
  <c r="H3" i="4"/>
  <c r="T3" i="4"/>
  <c r="AK3" i="4"/>
  <c r="O3" i="4"/>
  <c r="AP3" i="4"/>
  <c r="AB3" i="4"/>
  <c r="AO3" i="4"/>
  <c r="AO13" i="4"/>
  <c r="AC13" i="4"/>
  <c r="AM13" i="4"/>
  <c r="T13" i="4"/>
  <c r="AH13" i="4"/>
  <c r="M16" i="4"/>
  <c r="AA16" i="4"/>
  <c r="AO16" i="4"/>
  <c r="P16" i="4"/>
  <c r="AD16" i="4"/>
  <c r="AR23" i="4"/>
  <c r="Z23" i="4"/>
  <c r="AN23" i="4"/>
  <c r="O23" i="4"/>
  <c r="AK23" i="4"/>
  <c r="T18" i="4"/>
  <c r="Z18" i="4"/>
  <c r="AN18" i="4"/>
  <c r="O18" i="4"/>
  <c r="AK18" i="4"/>
  <c r="M5" i="4"/>
  <c r="AA5" i="4"/>
  <c r="AO5" i="4"/>
  <c r="P5" i="4"/>
  <c r="AD5" i="4"/>
  <c r="AT16" i="4"/>
  <c r="U13" i="4"/>
  <c r="F13" i="4"/>
  <c r="AE13" i="4"/>
  <c r="L13" i="4"/>
  <c r="Z13" i="4"/>
  <c r="AR16" i="4"/>
  <c r="S16" i="4"/>
  <c r="AG16" i="4"/>
  <c r="H16" i="4"/>
  <c r="V16" i="4"/>
  <c r="AQ23" i="4"/>
  <c r="R23" i="4"/>
  <c r="AF23" i="4"/>
  <c r="G23" i="4"/>
  <c r="AC23" i="4"/>
  <c r="AQ18" i="4"/>
  <c r="R18" i="4"/>
  <c r="AF18" i="4"/>
  <c r="G18" i="4"/>
  <c r="AC18" i="4"/>
  <c r="AR5" i="4"/>
  <c r="S5" i="4"/>
  <c r="AG5" i="4"/>
  <c r="H5" i="4"/>
  <c r="V5" i="4"/>
  <c r="AL13" i="4"/>
  <c r="Y13" i="4"/>
  <c r="W13" i="4"/>
  <c r="AQ13" i="4"/>
  <c r="R13" i="4"/>
  <c r="AJ16" i="4"/>
  <c r="K16" i="4"/>
  <c r="Y16" i="4"/>
  <c r="AM16" i="4"/>
  <c r="N16" i="4"/>
  <c r="AI23" i="4"/>
  <c r="J23" i="4"/>
  <c r="X23" i="4"/>
  <c r="AL23" i="4"/>
  <c r="U23" i="4"/>
  <c r="AI18" i="4"/>
  <c r="J18" i="4"/>
  <c r="X18" i="4"/>
  <c r="AL18" i="4"/>
  <c r="U18" i="4"/>
  <c r="AJ5" i="4"/>
  <c r="K5" i="4"/>
  <c r="Y5" i="4"/>
  <c r="AM5" i="4"/>
  <c r="N5" i="4"/>
  <c r="AT18" i="4"/>
  <c r="Q13" i="4"/>
  <c r="AN13" i="4"/>
  <c r="O13" i="4"/>
  <c r="AI13" i="4"/>
  <c r="J13" i="4"/>
  <c r="AB16" i="4"/>
  <c r="AP16" i="4"/>
  <c r="Q16" i="4"/>
  <c r="AE16" i="4"/>
  <c r="F16" i="4"/>
  <c r="AA23" i="4"/>
  <c r="AO23" i="4"/>
  <c r="P23" i="4"/>
  <c r="AD23" i="4"/>
  <c r="M23" i="4"/>
  <c r="AA18" i="4"/>
  <c r="AO18" i="4"/>
  <c r="P18" i="4"/>
  <c r="AD18" i="4"/>
  <c r="M18" i="4"/>
  <c r="AB5" i="4"/>
  <c r="AP5" i="4"/>
  <c r="Q5" i="4"/>
  <c r="AE5" i="4"/>
  <c r="F5" i="4"/>
  <c r="I13" i="4"/>
  <c r="AK13" i="4"/>
  <c r="AF13" i="4"/>
  <c r="G13" i="4"/>
  <c r="AA13" i="4"/>
  <c r="AS16" i="4"/>
  <c r="T16" i="4"/>
  <c r="AH16" i="4"/>
  <c r="I16" i="4"/>
  <c r="W16" i="4"/>
  <c r="AJ23" i="4"/>
  <c r="S23" i="4"/>
  <c r="AG23" i="4"/>
  <c r="H23" i="4"/>
  <c r="V23" i="4"/>
  <c r="L18" i="4"/>
  <c r="S18" i="4"/>
  <c r="AG18" i="4"/>
  <c r="H18" i="4"/>
  <c r="V18" i="4"/>
  <c r="AC5" i="4"/>
  <c r="T5" i="4"/>
  <c r="AH5" i="4"/>
  <c r="I5" i="4"/>
  <c r="W5" i="4"/>
  <c r="AT23" i="4"/>
  <c r="AD13" i="4"/>
  <c r="N13" i="4"/>
  <c r="X13" i="4"/>
  <c r="AR13" i="4"/>
  <c r="S13" i="4"/>
  <c r="AK16" i="4"/>
  <c r="L16" i="4"/>
  <c r="Z16" i="4"/>
  <c r="AN16" i="4"/>
  <c r="O16" i="4"/>
  <c r="AB23" i="4"/>
  <c r="K23" i="4"/>
  <c r="Y23" i="4"/>
  <c r="AM23" i="4"/>
  <c r="N23" i="4"/>
  <c r="AR18" i="4"/>
  <c r="K18" i="4"/>
  <c r="Y18" i="4"/>
  <c r="AM18" i="4"/>
  <c r="N18" i="4"/>
  <c r="AS5" i="4"/>
  <c r="L5" i="4"/>
  <c r="Z5" i="4"/>
  <c r="AN5" i="4"/>
  <c r="O5" i="4"/>
  <c r="AS13" i="4"/>
  <c r="AG13" i="4"/>
  <c r="P13" i="4"/>
  <c r="AJ13" i="4"/>
  <c r="K13" i="4"/>
  <c r="AC16" i="4"/>
  <c r="AQ16" i="4"/>
  <c r="R16" i="4"/>
  <c r="AF16" i="4"/>
  <c r="G16" i="4"/>
  <c r="T23" i="4"/>
  <c r="AP23" i="4"/>
  <c r="Q23" i="4"/>
  <c r="AE23" i="4"/>
  <c r="F23" i="4"/>
  <c r="AJ18" i="4"/>
  <c r="AP18" i="4"/>
  <c r="Q18" i="4"/>
  <c r="AE18" i="4"/>
  <c r="F18" i="4"/>
  <c r="AK5" i="4"/>
  <c r="AQ5" i="4"/>
  <c r="R5" i="4"/>
  <c r="AF5" i="4"/>
  <c r="G5" i="4"/>
  <c r="AT5" i="4"/>
  <c r="V13" i="4"/>
  <c r="M13" i="4"/>
  <c r="H13" i="4"/>
  <c r="AB13" i="4"/>
  <c r="U16" i="4"/>
  <c r="AI16" i="4"/>
  <c r="J16" i="4"/>
  <c r="X16" i="4"/>
  <c r="L23" i="4"/>
  <c r="AH23" i="4"/>
  <c r="I23" i="4"/>
  <c r="W23" i="4"/>
  <c r="AB18" i="4"/>
  <c r="AH18" i="4"/>
  <c r="I18" i="4"/>
  <c r="W18" i="4"/>
  <c r="U5" i="4"/>
  <c r="AI5" i="4"/>
  <c r="J5" i="4"/>
  <c r="X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S93" authorId="0" shapeId="0" xr:uid="{BA8F1DD8-0F16-4558-B009-C4B817B6AD0A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1.59996
</t>
        </r>
      </text>
    </comment>
    <comment ref="W97" authorId="0" shapeId="0" xr:uid="{2CA7644D-C101-403C-A842-01182FF6E588}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此序列滿足公式
但此項</t>
        </r>
        <r>
          <rPr>
            <sz val="9"/>
            <color indexed="81"/>
            <rFont val="Tahoma"/>
            <family val="2"/>
          </rPr>
          <t>2.725</t>
        </r>
        <r>
          <rPr>
            <sz val="9"/>
            <color indexed="81"/>
            <rFont val="細明體"/>
            <family val="3"/>
            <charset val="136"/>
          </rPr>
          <t>與前台賠率表</t>
        </r>
        <r>
          <rPr>
            <sz val="9"/>
            <color indexed="81"/>
            <rFont val="Tahoma"/>
            <family val="2"/>
          </rPr>
          <t>2.724</t>
        </r>
        <r>
          <rPr>
            <sz val="9"/>
            <color indexed="81"/>
            <rFont val="細明體"/>
            <family val="3"/>
            <charset val="136"/>
          </rPr>
          <t>有些微差距</t>
        </r>
      </text>
    </comment>
  </commentList>
</comments>
</file>

<file path=xl/sharedStrings.xml><?xml version="1.0" encoding="utf-8"?>
<sst xmlns="http://schemas.openxmlformats.org/spreadsheetml/2006/main" count="834" uniqueCount="390">
  <si>
    <r>
      <rPr>
        <sz val="11"/>
        <color theme="1"/>
        <rFont val="新細明體"/>
        <family val="1"/>
        <charset val="136"/>
      </rPr>
      <t>中獎率</t>
    </r>
    <phoneticPr fontId="1" type="noConversion"/>
  </si>
  <si>
    <r>
      <rPr>
        <sz val="11"/>
        <color rgb="FF000000"/>
        <rFont val="新細明體"/>
        <family val="1"/>
        <charset val="136"/>
      </rPr>
      <t>三碼直選</t>
    </r>
  </si>
  <si>
    <r>
      <rPr>
        <sz val="11"/>
        <color rgb="FF000000"/>
        <rFont val="新細明體"/>
        <family val="1"/>
        <charset val="136"/>
      </rPr>
      <t>前三複式</t>
    </r>
  </si>
  <si>
    <r>
      <rPr>
        <sz val="11"/>
        <color rgb="FF000000"/>
        <rFont val="新細明體"/>
        <family val="1"/>
        <charset val="136"/>
      </rPr>
      <t>前三單式</t>
    </r>
  </si>
  <si>
    <r>
      <rPr>
        <sz val="11"/>
        <color rgb="FF000000"/>
        <rFont val="新細明體"/>
        <family val="1"/>
        <charset val="136"/>
      </rPr>
      <t>三碼組選</t>
    </r>
  </si>
  <si>
    <r>
      <rPr>
        <sz val="11"/>
        <color rgb="FF000000"/>
        <rFont val="新細明體"/>
        <family val="1"/>
        <charset val="136"/>
      </rPr>
      <t>二碼直選</t>
    </r>
  </si>
  <si>
    <r>
      <rPr>
        <sz val="11"/>
        <color rgb="FF000000"/>
        <rFont val="新細明體"/>
        <family val="1"/>
        <charset val="136"/>
      </rPr>
      <t>前二複式</t>
    </r>
  </si>
  <si>
    <r>
      <rPr>
        <sz val="11"/>
        <color rgb="FF000000"/>
        <rFont val="新細明體"/>
        <family val="1"/>
        <charset val="136"/>
      </rPr>
      <t>前二單式</t>
    </r>
  </si>
  <si>
    <r>
      <rPr>
        <sz val="11"/>
        <color rgb="FF000000"/>
        <rFont val="新細明體"/>
        <family val="1"/>
        <charset val="136"/>
      </rPr>
      <t>二碼組選</t>
    </r>
  </si>
  <si>
    <r>
      <rPr>
        <sz val="11"/>
        <color rgb="FF000000"/>
        <rFont val="新細明體"/>
        <family val="1"/>
        <charset val="136"/>
      </rPr>
      <t>不定膽</t>
    </r>
  </si>
  <si>
    <r>
      <rPr>
        <sz val="11"/>
        <color rgb="FF000000"/>
        <rFont val="新細明體"/>
        <family val="1"/>
        <charset val="136"/>
      </rPr>
      <t>前三一碼不定位</t>
    </r>
  </si>
  <si>
    <r>
      <rPr>
        <sz val="11"/>
        <color rgb="FF000000"/>
        <rFont val="新細明體"/>
        <family val="1"/>
        <charset val="136"/>
      </rPr>
      <t>定位膽</t>
    </r>
  </si>
  <si>
    <r>
      <rPr>
        <sz val="11"/>
        <color rgb="FF000000"/>
        <rFont val="新細明體"/>
        <family val="1"/>
        <charset val="136"/>
      </rPr>
      <t>複式</t>
    </r>
  </si>
  <si>
    <r>
      <rPr>
        <sz val="11"/>
        <color rgb="FF000000"/>
        <rFont val="新細明體"/>
        <family val="1"/>
        <charset val="136"/>
      </rPr>
      <t>百位千位萬位</t>
    </r>
  </si>
  <si>
    <r>
      <rPr>
        <sz val="11"/>
        <color rgb="FF000000"/>
        <rFont val="新細明體"/>
        <family val="1"/>
        <charset val="136"/>
      </rPr>
      <t>趣味定單雙</t>
    </r>
  </si>
  <si>
    <r>
      <t>3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2</t>
    </r>
    <r>
      <rPr>
        <sz val="11"/>
        <color rgb="FF000000"/>
        <rFont val="新細明體"/>
        <family val="1"/>
        <charset val="136"/>
      </rPr>
      <t>雙</t>
    </r>
  </si>
  <si>
    <r>
      <t>2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3</t>
    </r>
    <r>
      <rPr>
        <sz val="11"/>
        <color rgb="FF000000"/>
        <rFont val="新細明體"/>
        <family val="1"/>
        <charset val="136"/>
      </rPr>
      <t>雙</t>
    </r>
  </si>
  <si>
    <r>
      <t>4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1</t>
    </r>
    <r>
      <rPr>
        <sz val="11"/>
        <color rgb="FF000000"/>
        <rFont val="新細明體"/>
        <family val="1"/>
        <charset val="136"/>
      </rPr>
      <t>雙</t>
    </r>
  </si>
  <si>
    <r>
      <t>1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4</t>
    </r>
    <r>
      <rPr>
        <sz val="11"/>
        <color rgb="FF000000"/>
        <rFont val="新細明體"/>
        <family val="1"/>
        <charset val="136"/>
      </rPr>
      <t>雙</t>
    </r>
  </si>
  <si>
    <r>
      <t>5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0</t>
    </r>
    <r>
      <rPr>
        <sz val="11"/>
        <color rgb="FF000000"/>
        <rFont val="新細明體"/>
        <family val="1"/>
        <charset val="136"/>
      </rPr>
      <t>雙</t>
    </r>
  </si>
  <si>
    <r>
      <t>0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5</t>
    </r>
    <r>
      <rPr>
        <sz val="11"/>
        <color rgb="FF000000"/>
        <rFont val="新細明體"/>
        <family val="1"/>
        <charset val="136"/>
      </rPr>
      <t>雙</t>
    </r>
  </si>
  <si>
    <r>
      <rPr>
        <sz val="11"/>
        <color rgb="FF000000"/>
        <rFont val="新細明體"/>
        <family val="1"/>
        <charset val="136"/>
      </rPr>
      <t>趣味猜中位</t>
    </r>
  </si>
  <si>
    <t>5 or 7</t>
  </si>
  <si>
    <t>4 or 8</t>
  </si>
  <si>
    <t>3 or 9</t>
  </si>
  <si>
    <r>
      <rPr>
        <sz val="11"/>
        <color rgb="FF000000"/>
        <rFont val="新細明體"/>
        <family val="1"/>
        <charset val="136"/>
      </rPr>
      <t>任選複式</t>
    </r>
  </si>
  <si>
    <r>
      <rPr>
        <sz val="11"/>
        <color rgb="FF000000"/>
        <rFont val="新細明體"/>
        <family val="1"/>
        <charset val="136"/>
      </rPr>
      <t>一中一</t>
    </r>
  </si>
  <si>
    <r>
      <rPr>
        <sz val="11"/>
        <color rgb="FF000000"/>
        <rFont val="新細明體"/>
        <family val="1"/>
        <charset val="136"/>
      </rPr>
      <t>二中二</t>
    </r>
  </si>
  <si>
    <r>
      <rPr>
        <sz val="11"/>
        <color rgb="FF000000"/>
        <rFont val="新細明體"/>
        <family val="1"/>
        <charset val="136"/>
      </rPr>
      <t>三中三</t>
    </r>
  </si>
  <si>
    <r>
      <rPr>
        <sz val="11"/>
        <color rgb="FF000000"/>
        <rFont val="新細明體"/>
        <family val="1"/>
        <charset val="136"/>
      </rPr>
      <t>四中四</t>
    </r>
  </si>
  <si>
    <r>
      <rPr>
        <sz val="11"/>
        <color rgb="FF000000"/>
        <rFont val="新細明體"/>
        <family val="1"/>
        <charset val="136"/>
      </rPr>
      <t>五中五</t>
    </r>
  </si>
  <si>
    <r>
      <rPr>
        <sz val="11"/>
        <color rgb="FF000000"/>
        <rFont val="新細明體"/>
        <family val="1"/>
        <charset val="136"/>
      </rPr>
      <t>六中五</t>
    </r>
  </si>
  <si>
    <r>
      <rPr>
        <sz val="11"/>
        <color rgb="FF000000"/>
        <rFont val="新細明體"/>
        <family val="1"/>
        <charset val="136"/>
      </rPr>
      <t>七中五</t>
    </r>
  </si>
  <si>
    <r>
      <rPr>
        <sz val="11"/>
        <color rgb="FF000000"/>
        <rFont val="新細明體"/>
        <family val="1"/>
        <charset val="136"/>
      </rPr>
      <t>八中五</t>
    </r>
  </si>
  <si>
    <r>
      <rPr>
        <sz val="11"/>
        <color rgb="FF000000"/>
        <rFont val="新細明體"/>
        <family val="1"/>
        <charset val="136"/>
      </rPr>
      <t>任選單式</t>
    </r>
  </si>
  <si>
    <r>
      <rPr>
        <sz val="11"/>
        <color theme="1"/>
        <rFont val="新細明體"/>
        <family val="1"/>
        <charset val="136"/>
      </rPr>
      <t>和值</t>
    </r>
  </si>
  <si>
    <r>
      <rPr>
        <sz val="11"/>
        <color theme="1"/>
        <rFont val="新細明體"/>
        <family val="1"/>
        <charset val="136"/>
      </rPr>
      <t>大小</t>
    </r>
  </si>
  <si>
    <r>
      <rPr>
        <sz val="11"/>
        <color theme="1"/>
        <rFont val="新細明體"/>
        <family val="1"/>
        <charset val="136"/>
      </rPr>
      <t>單雙</t>
    </r>
  </si>
  <si>
    <r>
      <t>3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18</t>
    </r>
  </si>
  <si>
    <r>
      <t>4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17</t>
    </r>
  </si>
  <si>
    <r>
      <t>5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16</t>
    </r>
  </si>
  <si>
    <r>
      <t>6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15</t>
    </r>
  </si>
  <si>
    <r>
      <t>7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14</t>
    </r>
  </si>
  <si>
    <r>
      <t>8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13</t>
    </r>
  </si>
  <si>
    <r>
      <t>9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12</t>
    </r>
  </si>
  <si>
    <r>
      <t>10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11</t>
    </r>
  </si>
  <si>
    <t>二不同號</t>
    <phoneticPr fontId="1" type="noConversion"/>
  </si>
  <si>
    <r>
      <rPr>
        <sz val="11"/>
        <color theme="1"/>
        <rFont val="新細明體"/>
        <family val="1"/>
        <charset val="136"/>
      </rPr>
      <t>標準選號</t>
    </r>
  </si>
  <si>
    <r>
      <rPr>
        <sz val="11"/>
        <color theme="1"/>
        <rFont val="新細明體"/>
        <family val="1"/>
        <charset val="136"/>
      </rPr>
      <t>手動選號</t>
    </r>
  </si>
  <si>
    <r>
      <rPr>
        <sz val="11"/>
        <color theme="1"/>
        <rFont val="新細明體"/>
        <family val="1"/>
        <charset val="136"/>
      </rPr>
      <t>膽拖選號</t>
    </r>
  </si>
  <si>
    <r>
      <rPr>
        <sz val="11"/>
        <color theme="1"/>
        <rFont val="新細明體"/>
        <family val="1"/>
        <charset val="136"/>
      </rPr>
      <t>二同號</t>
    </r>
  </si>
  <si>
    <r>
      <rPr>
        <sz val="11"/>
        <color theme="1"/>
        <rFont val="新細明體"/>
        <family val="1"/>
        <charset val="136"/>
      </rPr>
      <t>單選標準選號</t>
    </r>
  </si>
  <si>
    <r>
      <rPr>
        <sz val="11"/>
        <color theme="1"/>
        <rFont val="新細明體"/>
        <family val="1"/>
        <charset val="136"/>
      </rPr>
      <t>單選手動選號</t>
    </r>
  </si>
  <si>
    <r>
      <rPr>
        <sz val="11"/>
        <color theme="1"/>
        <rFont val="新細明體"/>
        <family val="1"/>
        <charset val="136"/>
      </rPr>
      <t>二同號複選</t>
    </r>
  </si>
  <si>
    <r>
      <rPr>
        <sz val="11"/>
        <color theme="1"/>
        <rFont val="新細明體"/>
        <family val="1"/>
        <charset val="136"/>
      </rPr>
      <t>三不同號</t>
    </r>
  </si>
  <si>
    <r>
      <rPr>
        <sz val="11"/>
        <color theme="1"/>
        <rFont val="新細明體"/>
        <family val="1"/>
        <charset val="136"/>
      </rPr>
      <t>三同號</t>
    </r>
    <phoneticPr fontId="1" type="noConversion"/>
  </si>
  <si>
    <r>
      <rPr>
        <sz val="11"/>
        <color theme="1"/>
        <rFont val="新細明體"/>
        <family val="1"/>
        <charset val="136"/>
      </rPr>
      <t>三同號單選</t>
    </r>
  </si>
  <si>
    <r>
      <rPr>
        <sz val="11"/>
        <color theme="1"/>
        <rFont val="新細明體"/>
        <family val="1"/>
        <charset val="136"/>
      </rPr>
      <t>三同號通選</t>
    </r>
  </si>
  <si>
    <r>
      <rPr>
        <sz val="11"/>
        <color theme="1"/>
        <rFont val="新細明體"/>
        <family val="1"/>
        <charset val="136"/>
      </rPr>
      <t>三連號</t>
    </r>
  </si>
  <si>
    <r>
      <rPr>
        <sz val="11"/>
        <color theme="1"/>
        <rFont val="新細明體"/>
        <family val="1"/>
        <charset val="136"/>
      </rPr>
      <t>三連號通選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</si>
  <si>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4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</si>
  <si>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6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</si>
  <si>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12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</si>
  <si>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24</t>
    </r>
  </si>
  <si>
    <r>
      <rPr>
        <sz val="12"/>
        <color rgb="FF000000"/>
        <rFont val="PMingLiu"/>
        <family val="1"/>
      </rPr>
      <t>任四組選</t>
    </r>
  </si>
  <si>
    <r>
      <rPr>
        <sz val="12"/>
        <color rgb="FF000000"/>
        <rFont val="PMingLiu"/>
        <family val="1"/>
      </rPr>
      <t>單式</t>
    </r>
  </si>
  <si>
    <r>
      <rPr>
        <sz val="12"/>
        <color rgb="FF000000"/>
        <rFont val="PMingLiu"/>
        <family val="1"/>
      </rPr>
      <t>複式</t>
    </r>
  </si>
  <si>
    <r>
      <rPr>
        <sz val="12"/>
        <color rgb="FF000000"/>
        <rFont val="PMingLiu"/>
        <family val="1"/>
      </rPr>
      <t>任四直選</t>
    </r>
  </si>
  <si>
    <r>
      <rPr>
        <sz val="12"/>
        <color rgb="FF000000"/>
        <rFont val="PMingLiu"/>
        <family val="1"/>
      </rPr>
      <t>混合組選</t>
    </r>
  </si>
  <si>
    <r>
      <rPr>
        <sz val="12"/>
        <color rgb="FF000000"/>
        <rFont val="PMingLiu"/>
        <family val="1"/>
      </rPr>
      <t>組選和值</t>
    </r>
  </si>
  <si>
    <r>
      <rPr>
        <sz val="12"/>
        <color rgb="FF000000"/>
        <rFont val="PMingLiu"/>
        <family val="1"/>
      </rPr>
      <t>組六</t>
    </r>
  </si>
  <si>
    <r>
      <rPr>
        <sz val="12"/>
        <color rgb="FF000000"/>
        <rFont val="PMingLiu"/>
        <family val="1"/>
      </rPr>
      <t>組三</t>
    </r>
  </si>
  <si>
    <r>
      <rPr>
        <sz val="12"/>
        <color rgb="FF000000"/>
        <rFont val="PMingLiu"/>
        <family val="1"/>
      </rPr>
      <t>任三組選</t>
    </r>
  </si>
  <si>
    <r>
      <rPr>
        <sz val="12"/>
        <color rgb="FF000000"/>
        <rFont val="PMingLiu"/>
        <family val="1"/>
      </rPr>
      <t>直選和值</t>
    </r>
  </si>
  <si>
    <r>
      <rPr>
        <sz val="12"/>
        <color rgb="FF000000"/>
        <rFont val="PMingLiu"/>
        <family val="1"/>
      </rPr>
      <t>任三直選</t>
    </r>
  </si>
  <si>
    <r>
      <rPr>
        <sz val="12"/>
        <color rgb="FF000000"/>
        <rFont val="PMingLiu"/>
        <family val="1"/>
      </rPr>
      <t>任二組選</t>
    </r>
  </si>
  <si>
    <r>
      <rPr>
        <sz val="12"/>
        <color rgb="FF000000"/>
        <rFont val="PMingLiu"/>
        <family val="1"/>
      </rPr>
      <t>任二直選</t>
    </r>
  </si>
  <si>
    <r>
      <rPr>
        <sz val="12"/>
        <color rgb="FF000000"/>
        <rFont val="PMingLiu"/>
        <family val="1"/>
      </rPr>
      <t>四季發財</t>
    </r>
  </si>
  <si>
    <r>
      <rPr>
        <sz val="12"/>
        <color rgb="FF000000"/>
        <rFont val="PMingLiu"/>
        <family val="1"/>
      </rPr>
      <t>三星報喜</t>
    </r>
  </si>
  <si>
    <r>
      <rPr>
        <sz val="12"/>
        <color rgb="FF000000"/>
        <rFont val="PMingLiu"/>
        <family val="1"/>
      </rPr>
      <t>好事成雙</t>
    </r>
  </si>
  <si>
    <r>
      <rPr>
        <sz val="12"/>
        <color rgb="FF000000"/>
        <rFont val="PMingLiu"/>
        <family val="1"/>
      </rPr>
      <t>一帆風順</t>
    </r>
  </si>
  <si>
    <r>
      <rPr>
        <sz val="12"/>
        <color rgb="FF000000"/>
        <rFont val="PMingLiu"/>
        <family val="1"/>
      </rPr>
      <t>趣味特殊</t>
    </r>
  </si>
  <si>
    <r>
      <rPr>
        <sz val="12"/>
        <color rgb="FF000000"/>
        <rFont val="PMingLiu"/>
        <family val="1"/>
      </rPr>
      <t>前二</t>
    </r>
  </si>
  <si>
    <r>
      <rPr>
        <sz val="12"/>
        <color rgb="FF000000"/>
        <rFont val="PMingLiu"/>
        <family val="1"/>
      </rPr>
      <t>後二</t>
    </r>
  </si>
  <si>
    <r>
      <rPr>
        <sz val="12"/>
        <color rgb="FF000000"/>
        <rFont val="PMingLiu"/>
        <family val="1"/>
      </rPr>
      <t>大小單雙</t>
    </r>
  </si>
  <si>
    <r>
      <rPr>
        <sz val="12"/>
        <color rgb="FF000000"/>
        <rFont val="PMingLiu"/>
        <family val="1"/>
      </rPr>
      <t>一星定位膽</t>
    </r>
  </si>
  <si>
    <r>
      <rPr>
        <sz val="12"/>
        <color rgb="FF000000"/>
        <rFont val="PMingLiu"/>
        <family val="1"/>
      </rPr>
      <t>和值</t>
    </r>
  </si>
  <si>
    <r>
      <rPr>
        <sz val="12"/>
        <color rgb="FF000000"/>
        <rFont val="PMingLiu"/>
        <family val="1"/>
      </rPr>
      <t>前二組選</t>
    </r>
  </si>
  <si>
    <r>
      <rPr>
        <sz val="12"/>
        <color rgb="FF000000"/>
        <rFont val="PMingLiu"/>
        <family val="1"/>
      </rPr>
      <t>前二直選</t>
    </r>
  </si>
  <si>
    <r>
      <rPr>
        <sz val="12"/>
        <color rgb="FF000000"/>
        <rFont val="PMingLiu"/>
        <family val="1"/>
      </rPr>
      <t>後二組選</t>
    </r>
    <phoneticPr fontId="13" type="noConversion"/>
  </si>
  <si>
    <r>
      <rPr>
        <sz val="12"/>
        <color rgb="FF000000"/>
        <rFont val="PMingLiu"/>
        <family val="1"/>
      </rPr>
      <t>複式</t>
    </r>
    <phoneticPr fontId="13" type="noConversion"/>
  </si>
  <si>
    <r>
      <rPr>
        <sz val="12"/>
        <color rgb="FF000000"/>
        <rFont val="PMingLiu"/>
        <family val="1"/>
      </rPr>
      <t>後二直選</t>
    </r>
  </si>
  <si>
    <r>
      <rPr>
        <sz val="12"/>
        <color rgb="FF000000"/>
        <rFont val="PMingLiu"/>
        <family val="1"/>
      </rPr>
      <t>中三組選</t>
    </r>
  </si>
  <si>
    <t>中三直選</t>
    <phoneticPr fontId="1" type="noConversion"/>
  </si>
  <si>
    <r>
      <rPr>
        <sz val="12"/>
        <color rgb="FF000000"/>
        <rFont val="PMingLiu"/>
        <family val="1"/>
      </rPr>
      <t>二碼不定膽</t>
    </r>
  </si>
  <si>
    <r>
      <rPr>
        <sz val="12"/>
        <color rgb="FF000000"/>
        <rFont val="PMingLiu"/>
        <family val="1"/>
      </rPr>
      <t>一碼不定膽</t>
    </r>
  </si>
  <si>
    <r>
      <rPr>
        <sz val="12"/>
        <color rgb="FF000000"/>
        <rFont val="PMingLiu"/>
        <family val="1"/>
      </rPr>
      <t>前三不定膽</t>
    </r>
    <phoneticPr fontId="13" type="noConversion"/>
  </si>
  <si>
    <r>
      <rPr>
        <sz val="12"/>
        <color rgb="FF000000"/>
        <rFont val="PMingLiu"/>
        <family val="1"/>
      </rPr>
      <t>前三組選</t>
    </r>
  </si>
  <si>
    <r>
      <rPr>
        <sz val="12"/>
        <color rgb="FF000000"/>
        <rFont val="PMingLiu"/>
        <family val="1"/>
      </rPr>
      <t>前三直選</t>
    </r>
  </si>
  <si>
    <r>
      <rPr>
        <sz val="12"/>
        <color rgb="FF000000"/>
        <rFont val="PMingLiu"/>
        <family val="1"/>
      </rPr>
      <t>後三不定膽</t>
    </r>
  </si>
  <si>
    <r>
      <rPr>
        <sz val="12"/>
        <color rgb="FF000000"/>
        <rFont val="PMingLiu"/>
        <family val="1"/>
      </rPr>
      <t>後三組選</t>
    </r>
  </si>
  <si>
    <r>
      <rPr>
        <sz val="12"/>
        <color rgb="FF000000"/>
        <rFont val="PMingLiu"/>
        <family val="1"/>
      </rPr>
      <t>後三直選</t>
    </r>
  </si>
  <si>
    <r>
      <rPr>
        <sz val="12"/>
        <color rgb="FF000000"/>
        <rFont val="PMingLiu"/>
        <family val="1"/>
      </rPr>
      <t>四星組選</t>
    </r>
  </si>
  <si>
    <r>
      <rPr>
        <sz val="12"/>
        <color rgb="FF000000"/>
        <rFont val="PMingLiu"/>
        <family val="1"/>
      </rPr>
      <t>組合一星</t>
    </r>
    <phoneticPr fontId="13" type="noConversion"/>
  </si>
  <si>
    <r>
      <rPr>
        <sz val="12"/>
        <color rgb="FF000000"/>
        <rFont val="PMingLiu"/>
        <family val="1"/>
      </rPr>
      <t>組合二星</t>
    </r>
    <phoneticPr fontId="13" type="noConversion"/>
  </si>
  <si>
    <r>
      <rPr>
        <sz val="12"/>
        <color rgb="FF000000"/>
        <rFont val="PMingLiu"/>
        <family val="1"/>
      </rPr>
      <t>組合三星</t>
    </r>
    <phoneticPr fontId="13" type="noConversion"/>
  </si>
  <si>
    <r>
      <rPr>
        <sz val="12"/>
        <color rgb="FF000000"/>
        <rFont val="PMingLiu"/>
        <family val="1"/>
      </rPr>
      <t>組合四星</t>
    </r>
    <phoneticPr fontId="13" type="noConversion"/>
  </si>
  <si>
    <r>
      <rPr>
        <sz val="12"/>
        <color rgb="FF000000"/>
        <rFont val="PMingLiu"/>
        <family val="1"/>
      </rPr>
      <t>四星直選</t>
    </r>
    <phoneticPr fontId="13" type="noConversion"/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</si>
  <si>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5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</si>
  <si>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</si>
  <si>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20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</si>
  <si>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30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</si>
  <si>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60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</si>
  <si>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120</t>
    </r>
  </si>
  <si>
    <r>
      <rPr>
        <sz val="12"/>
        <color rgb="FF000000"/>
        <rFont val="PMingLiu"/>
        <family val="1"/>
      </rPr>
      <t>五星組選</t>
    </r>
  </si>
  <si>
    <r>
      <rPr>
        <sz val="12"/>
        <color rgb="FF000000"/>
        <rFont val="PMingLiu"/>
        <family val="1"/>
      </rPr>
      <t>組合一星</t>
    </r>
  </si>
  <si>
    <r>
      <rPr>
        <sz val="12"/>
        <color rgb="FF000000"/>
        <rFont val="PMingLiu"/>
        <family val="1"/>
      </rPr>
      <t>組合二星</t>
    </r>
  </si>
  <si>
    <r>
      <rPr>
        <sz val="12"/>
        <color rgb="FF000000"/>
        <rFont val="PMingLiu"/>
        <family val="1"/>
      </rPr>
      <t>組合三星</t>
    </r>
  </si>
  <si>
    <r>
      <rPr>
        <sz val="12"/>
        <color rgb="FF000000"/>
        <rFont val="PMingLiu"/>
        <family val="1"/>
      </rPr>
      <t>組合四星</t>
    </r>
  </si>
  <si>
    <r>
      <rPr>
        <sz val="12"/>
        <color rgb="FF000000"/>
        <rFont val="PMingLiu"/>
        <family val="1"/>
      </rPr>
      <t>組合五星</t>
    </r>
  </si>
  <si>
    <r>
      <rPr>
        <sz val="12"/>
        <color rgb="FF000000"/>
        <rFont val="PMingLiu"/>
        <family val="1"/>
      </rPr>
      <t>五星直選</t>
    </r>
  </si>
  <si>
    <r>
      <rPr>
        <sz val="12"/>
        <color rgb="FF000000"/>
        <rFont val="PMingLiu"/>
        <family val="1"/>
      </rPr>
      <t>中獎機率</t>
    </r>
  </si>
  <si>
    <r>
      <rPr>
        <sz val="12"/>
        <color rgb="FF000000"/>
        <rFont val="PMingLiu"/>
        <family val="1"/>
        <charset val="136"/>
      </rPr>
      <t>萬位</t>
    </r>
  </si>
  <si>
    <r>
      <rPr>
        <sz val="12"/>
        <color rgb="FF000000"/>
        <rFont val="PMingLiu"/>
        <family val="1"/>
        <charset val="136"/>
      </rPr>
      <t>千位</t>
    </r>
  </si>
  <si>
    <r>
      <rPr>
        <sz val="12"/>
        <color rgb="FF000000"/>
        <rFont val="PMingLiu"/>
        <family val="1"/>
        <charset val="136"/>
      </rPr>
      <t>百位</t>
    </r>
  </si>
  <si>
    <r>
      <rPr>
        <sz val="12"/>
        <color rgb="FF000000"/>
        <rFont val="PMingLiu"/>
        <family val="1"/>
        <charset val="136"/>
      </rPr>
      <t>十位</t>
    </r>
  </si>
  <si>
    <r>
      <rPr>
        <sz val="12"/>
        <color rgb="FF000000"/>
        <rFont val="PMingLiu"/>
        <family val="1"/>
        <charset val="136"/>
      </rPr>
      <t>個位</t>
    </r>
  </si>
  <si>
    <r>
      <rPr>
        <sz val="12"/>
        <color rgb="FF000000"/>
        <rFont val="PMingLiu"/>
        <family val="1"/>
        <charset val="136"/>
      </rPr>
      <t>定位膽</t>
    </r>
  </si>
  <si>
    <r>
      <rPr>
        <sz val="12"/>
        <color rgb="FF000000"/>
        <rFont val="PMingLiu"/>
        <family val="1"/>
        <charset val="136"/>
      </rPr>
      <t>前二</t>
    </r>
  </si>
  <si>
    <r>
      <rPr>
        <sz val="12"/>
        <color rgb="FF000000"/>
        <rFont val="PMingLiu"/>
        <family val="1"/>
        <charset val="136"/>
      </rPr>
      <t>後二</t>
    </r>
  </si>
  <si>
    <r>
      <rPr>
        <sz val="12"/>
        <color rgb="FF000000"/>
        <rFont val="PMingLiu"/>
        <family val="1"/>
        <charset val="136"/>
      </rPr>
      <t>大小單雙</t>
    </r>
  </si>
  <si>
    <r>
      <rPr>
        <sz val="12"/>
        <color rgb="FF000000"/>
        <rFont val="PMingLiu"/>
        <family val="1"/>
        <charset val="136"/>
      </rPr>
      <t>五位</t>
    </r>
    <r>
      <rPr>
        <sz val="12"/>
        <color rgb="FF000000"/>
        <rFont val="Calibri Light"/>
        <family val="2"/>
      </rPr>
      <t>/</t>
    </r>
    <r>
      <rPr>
        <sz val="12"/>
        <color rgb="FF000000"/>
        <rFont val="PMingLiu"/>
        <family val="1"/>
        <charset val="136"/>
      </rPr>
      <t>複式</t>
    </r>
  </si>
  <si>
    <r>
      <rPr>
        <sz val="12"/>
        <color rgb="FF000000"/>
        <rFont val="PMingLiu"/>
        <family val="1"/>
        <charset val="136"/>
      </rPr>
      <t>一星</t>
    </r>
  </si>
  <si>
    <r>
      <rPr>
        <sz val="12"/>
        <color rgb="FF000000"/>
        <rFont val="PMingLiu"/>
        <family val="1"/>
        <charset val="136"/>
      </rPr>
      <t>組選單式</t>
    </r>
  </si>
  <si>
    <r>
      <rPr>
        <sz val="12"/>
        <color rgb="FF000000"/>
        <rFont val="PMingLiu"/>
        <family val="1"/>
        <charset val="136"/>
      </rPr>
      <t>組選複式</t>
    </r>
  </si>
  <si>
    <r>
      <rPr>
        <sz val="12"/>
        <color rgb="FF000000"/>
        <rFont val="PMingLiu"/>
        <family val="1"/>
        <charset val="136"/>
      </rPr>
      <t>直選單式</t>
    </r>
  </si>
  <si>
    <r>
      <rPr>
        <sz val="12"/>
        <color rgb="FF000000"/>
        <rFont val="PMingLiu"/>
        <family val="1"/>
        <charset val="136"/>
      </rPr>
      <t>直選複式</t>
    </r>
  </si>
  <si>
    <r>
      <rPr>
        <sz val="12"/>
        <color rgb="FF000000"/>
        <rFont val="PMingLiu"/>
        <family val="1"/>
        <charset val="136"/>
      </rPr>
      <t>混合組選</t>
    </r>
  </si>
  <si>
    <r>
      <rPr>
        <sz val="12"/>
        <color rgb="FF000000"/>
        <rFont val="PMingLiu"/>
        <family val="1"/>
        <charset val="136"/>
      </rPr>
      <t>組選和值</t>
    </r>
  </si>
  <si>
    <r>
      <rPr>
        <sz val="12"/>
        <color rgb="FF000000"/>
        <rFont val="PMingLiu"/>
        <family val="1"/>
        <charset val="136"/>
      </rPr>
      <t>組選組六</t>
    </r>
  </si>
  <si>
    <r>
      <rPr>
        <sz val="12"/>
        <color rgb="FF000000"/>
        <rFont val="PMingLiu"/>
        <family val="1"/>
        <charset val="136"/>
      </rPr>
      <t>組選組三</t>
    </r>
  </si>
  <si>
    <r>
      <rPr>
        <sz val="12"/>
        <color rgb="FF000000"/>
        <rFont val="PMingLiu"/>
        <family val="1"/>
        <charset val="136"/>
      </rPr>
      <t>直選和值</t>
    </r>
  </si>
  <si>
    <r>
      <rPr>
        <sz val="12"/>
        <color rgb="FF000000"/>
        <rFont val="PMingLiu"/>
        <family val="1"/>
        <charset val="136"/>
      </rPr>
      <t>前三</t>
    </r>
  </si>
  <si>
    <r>
      <rPr>
        <sz val="12"/>
        <color rgb="FF000000"/>
        <rFont val="PMingLiu"/>
        <family val="1"/>
        <charset val="136"/>
      </rPr>
      <t>二碼不定膽</t>
    </r>
  </si>
  <si>
    <r>
      <rPr>
        <sz val="12"/>
        <color rgb="FF000000"/>
        <rFont val="PMingLiu"/>
        <family val="1"/>
        <charset val="136"/>
      </rPr>
      <t>一碼不定膽</t>
    </r>
  </si>
  <si>
    <r>
      <rPr>
        <sz val="12"/>
        <color rgb="FF000000"/>
        <rFont val="PMingLiu"/>
        <family val="1"/>
        <charset val="136"/>
      </rPr>
      <t>後三</t>
    </r>
  </si>
  <si>
    <r>
      <rPr>
        <sz val="12"/>
        <color theme="1"/>
        <rFont val="新細明體"/>
        <family val="1"/>
        <charset val="136"/>
      </rPr>
      <t>中獎率</t>
    </r>
    <phoneticPr fontId="1" type="noConversion"/>
  </si>
  <si>
    <r>
      <rPr>
        <sz val="12"/>
        <color rgb="FF000000"/>
        <rFont val="新細明體"/>
        <family val="1"/>
        <charset val="136"/>
      </rPr>
      <t>定位膽</t>
    </r>
  </si>
  <si>
    <r>
      <rPr>
        <sz val="12"/>
        <color rgb="FF000000"/>
        <rFont val="新細明體"/>
        <family val="1"/>
        <charset val="136"/>
      </rPr>
      <t>標準第</t>
    </r>
    <r>
      <rPr>
        <sz val="12"/>
        <color rgb="FF000000"/>
        <rFont val="Calibri Light"/>
        <family val="2"/>
      </rPr>
      <t>1~5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</si>
  <si>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標準第</t>
    </r>
    <r>
      <rPr>
        <sz val="12"/>
        <color rgb="FF000000"/>
        <rFont val="Calibri Light"/>
        <family val="2"/>
      </rPr>
      <t>6~10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</si>
  <si>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冠亞總合</t>
    </r>
  </si>
  <si>
    <r>
      <rPr>
        <sz val="12"/>
        <color rgb="FF000000"/>
        <rFont val="新細明體"/>
        <family val="1"/>
        <charset val="136"/>
      </rPr>
      <t>大</t>
    </r>
  </si>
  <si>
    <r>
      <rPr>
        <sz val="12"/>
        <color rgb="FF000000"/>
        <rFont val="新細明體"/>
        <family val="1"/>
        <charset val="136"/>
      </rPr>
      <t>小</t>
    </r>
  </si>
  <si>
    <r>
      <rPr>
        <sz val="12"/>
        <color rgb="FF000000"/>
        <rFont val="新細明體"/>
        <family val="1"/>
        <charset val="136"/>
      </rPr>
      <t>單</t>
    </r>
  </si>
  <si>
    <r>
      <rPr>
        <sz val="12"/>
        <color rgb="FF000000"/>
        <rFont val="新細明體"/>
        <family val="1"/>
        <charset val="136"/>
      </rPr>
      <t>雙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</si>
  <si>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3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</si>
  <si>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4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</si>
  <si>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5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</si>
  <si>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6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</si>
  <si>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7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</si>
  <si>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8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</si>
  <si>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9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</si>
  <si>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10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</si>
  <si>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11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</si>
  <si>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12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</si>
  <si>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13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</si>
  <si>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14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</si>
  <si>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15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</si>
  <si>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16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</si>
  <si>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17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</si>
  <si>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18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</si>
  <si>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19</t>
    </r>
  </si>
  <si>
    <r>
      <rPr>
        <sz val="12"/>
        <color rgb="FF000000"/>
        <rFont val="新細明體"/>
        <family val="1"/>
        <charset val="136"/>
      </rPr>
      <t>大小</t>
    </r>
  </si>
  <si>
    <r>
      <rPr>
        <sz val="12"/>
        <color rgb="FF000000"/>
        <rFont val="新細明體"/>
        <family val="1"/>
        <charset val="136"/>
      </rPr>
      <t>第</t>
    </r>
    <r>
      <rPr>
        <sz val="12"/>
        <color rgb="FF000000"/>
        <rFont val="Calibri Light"/>
        <family val="2"/>
      </rPr>
      <t>1~10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</si>
  <si>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單雙</t>
    </r>
  </si>
  <si>
    <r>
      <rPr>
        <sz val="12"/>
        <color rgb="FF000000"/>
        <rFont val="新細明體"/>
        <family val="1"/>
        <charset val="136"/>
      </rPr>
      <t>龍虎</t>
    </r>
  </si>
  <si>
    <t>1 vs 10 ~ 5 vs 6</t>
  </si>
  <si>
    <r>
      <rPr>
        <sz val="12"/>
        <color rgb="FF000000"/>
        <rFont val="新細明體"/>
        <family val="1"/>
        <charset val="136"/>
      </rPr>
      <t>前一直選</t>
    </r>
  </si>
  <si>
    <r>
      <rPr>
        <sz val="12"/>
        <color rgb="FF000000"/>
        <rFont val="新細明體"/>
        <family val="1"/>
        <charset val="136"/>
      </rPr>
      <t>複式</t>
    </r>
  </si>
  <si>
    <r>
      <rPr>
        <sz val="12"/>
        <color rgb="FF000000"/>
        <rFont val="新細明體"/>
        <family val="1"/>
        <charset val="136"/>
      </rPr>
      <t>單式</t>
    </r>
  </si>
  <si>
    <r>
      <rPr>
        <sz val="12"/>
        <color rgb="FF000000"/>
        <rFont val="新細明體"/>
        <family val="1"/>
        <charset val="136"/>
      </rPr>
      <t>前二直選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</si>
  <si>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一等獎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</si>
  <si>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一等獎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</si>
  <si>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二等獎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</si>
  <si>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二等獎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</si>
  <si>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前三直選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</si>
  <si>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三等獎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</si>
  <si>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三等獎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</si>
  <si>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前四直選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</si>
  <si>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四等獎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</si>
  <si>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四等獎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</si>
  <si>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前五直選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</si>
  <si>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五等獎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</si>
  <si>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五等獎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</si>
  <si>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精確前二</t>
    </r>
  </si>
  <si>
    <r>
      <rPr>
        <sz val="12"/>
        <color rgb="FF000000"/>
        <rFont val="新細明體"/>
        <family val="1"/>
        <charset val="136"/>
      </rPr>
      <t>前二複式</t>
    </r>
  </si>
  <si>
    <r>
      <rPr>
        <sz val="12"/>
        <color rgb="FF000000"/>
        <rFont val="新細明體"/>
        <family val="1"/>
        <charset val="136"/>
      </rPr>
      <t>前二單式</t>
    </r>
  </si>
  <si>
    <r>
      <rPr>
        <sz val="12"/>
        <color rgb="FF000000"/>
        <rFont val="新細明體"/>
        <family val="1"/>
        <charset val="136"/>
      </rPr>
      <t>組選二</t>
    </r>
  </si>
  <si>
    <r>
      <rPr>
        <sz val="12"/>
        <color rgb="FF000000"/>
        <rFont val="新細明體"/>
        <family val="1"/>
        <charset val="136"/>
      </rPr>
      <t>精確前三</t>
    </r>
  </si>
  <si>
    <r>
      <rPr>
        <sz val="12"/>
        <color rgb="FF000000"/>
        <rFont val="新細明體"/>
        <family val="1"/>
        <charset val="136"/>
      </rPr>
      <t>前三複式</t>
    </r>
  </si>
  <si>
    <r>
      <rPr>
        <sz val="12"/>
        <color rgb="FF000000"/>
        <rFont val="新細明體"/>
        <family val="1"/>
        <charset val="136"/>
      </rPr>
      <t>前三單式</t>
    </r>
  </si>
  <si>
    <r>
      <rPr>
        <sz val="12"/>
        <color rgb="FF000000"/>
        <rFont val="新細明體"/>
        <family val="1"/>
        <charset val="136"/>
      </rPr>
      <t>組選三</t>
    </r>
  </si>
  <si>
    <r>
      <rPr>
        <sz val="12"/>
        <color rgb="FF000000"/>
        <rFont val="新細明體"/>
        <family val="1"/>
        <charset val="136"/>
      </rPr>
      <t>精確前四</t>
    </r>
  </si>
  <si>
    <r>
      <rPr>
        <sz val="12"/>
        <color rgb="FF000000"/>
        <rFont val="新細明體"/>
        <family val="1"/>
        <charset val="136"/>
      </rPr>
      <t>前四複式</t>
    </r>
  </si>
  <si>
    <r>
      <rPr>
        <sz val="12"/>
        <color rgb="FF000000"/>
        <rFont val="新細明體"/>
        <family val="1"/>
        <charset val="136"/>
      </rPr>
      <t>前四單式</t>
    </r>
  </si>
  <si>
    <r>
      <rPr>
        <sz val="12"/>
        <color rgb="FF000000"/>
        <rFont val="新細明體"/>
        <family val="1"/>
        <charset val="136"/>
      </rPr>
      <t>組選四</t>
    </r>
  </si>
  <si>
    <r>
      <rPr>
        <sz val="12"/>
        <color rgb="FF000000"/>
        <rFont val="PMingLiu"/>
        <family val="1"/>
        <charset val="136"/>
      </rPr>
      <t>特碼</t>
    </r>
  </si>
  <si>
    <r>
      <rPr>
        <sz val="12"/>
        <color rgb="FF000000"/>
        <rFont val="PMingLiu"/>
        <family val="1"/>
        <charset val="136"/>
      </rPr>
      <t>特碼包三</t>
    </r>
  </si>
  <si>
    <r>
      <rPr>
        <sz val="12"/>
        <color rgb="FF000000"/>
        <rFont val="PMingLiu"/>
        <family val="1"/>
        <charset val="136"/>
      </rPr>
      <t>混合</t>
    </r>
  </si>
  <si>
    <r>
      <rPr>
        <sz val="12"/>
        <color rgb="FF000000"/>
        <rFont val="PMingLiu"/>
        <family val="1"/>
        <charset val="136"/>
      </rPr>
      <t>大</t>
    </r>
  </si>
  <si>
    <r>
      <rPr>
        <sz val="12"/>
        <color rgb="FF000000"/>
        <rFont val="PMingLiu"/>
        <family val="1"/>
        <charset val="136"/>
      </rPr>
      <t>小</t>
    </r>
  </si>
  <si>
    <r>
      <rPr>
        <sz val="12"/>
        <color rgb="FF000000"/>
        <rFont val="PMingLiu"/>
        <family val="1"/>
        <charset val="136"/>
      </rPr>
      <t>單</t>
    </r>
  </si>
  <si>
    <r>
      <rPr>
        <sz val="12"/>
        <color rgb="FF000000"/>
        <rFont val="PMingLiu"/>
        <family val="1"/>
        <charset val="136"/>
      </rPr>
      <t>雙</t>
    </r>
  </si>
  <si>
    <r>
      <rPr>
        <sz val="12"/>
        <color rgb="FF000000"/>
        <rFont val="PMingLiu"/>
        <family val="1"/>
        <charset val="136"/>
      </rPr>
      <t>大單</t>
    </r>
  </si>
  <si>
    <r>
      <rPr>
        <sz val="12"/>
        <color rgb="FF000000"/>
        <rFont val="PMingLiu"/>
        <family val="1"/>
        <charset val="136"/>
      </rPr>
      <t>大雙</t>
    </r>
  </si>
  <si>
    <r>
      <rPr>
        <sz val="12"/>
        <color rgb="FF000000"/>
        <rFont val="PMingLiu"/>
        <family val="1"/>
        <charset val="136"/>
      </rPr>
      <t>小單</t>
    </r>
  </si>
  <si>
    <r>
      <rPr>
        <sz val="12"/>
        <color rgb="FF000000"/>
        <rFont val="PMingLiu"/>
        <family val="1"/>
        <charset val="136"/>
      </rPr>
      <t>小雙</t>
    </r>
  </si>
  <si>
    <r>
      <rPr>
        <sz val="12"/>
        <color rgb="FF000000"/>
        <rFont val="PMingLiu"/>
        <family val="1"/>
        <charset val="136"/>
      </rPr>
      <t>極大</t>
    </r>
  </si>
  <si>
    <r>
      <rPr>
        <sz val="12"/>
        <color rgb="FF000000"/>
        <rFont val="PMingLiu"/>
        <family val="1"/>
        <charset val="136"/>
      </rPr>
      <t>極小</t>
    </r>
  </si>
  <si>
    <r>
      <rPr>
        <sz val="12"/>
        <color rgb="FF000000"/>
        <rFont val="PMingLiu"/>
        <family val="1"/>
        <charset val="136"/>
      </rPr>
      <t>波色</t>
    </r>
  </si>
  <si>
    <r>
      <rPr>
        <sz val="12"/>
        <color rgb="FF000000"/>
        <rFont val="PMingLiu"/>
        <family val="1"/>
        <charset val="136"/>
      </rPr>
      <t>紅波</t>
    </r>
  </si>
  <si>
    <r>
      <rPr>
        <sz val="12"/>
        <color rgb="FF000000"/>
        <rFont val="PMingLiu"/>
        <family val="1"/>
        <charset val="136"/>
      </rPr>
      <t>綠波</t>
    </r>
  </si>
  <si>
    <r>
      <rPr>
        <sz val="12"/>
        <color rgb="FF000000"/>
        <rFont val="PMingLiu"/>
        <family val="1"/>
        <charset val="136"/>
      </rPr>
      <t>藍波</t>
    </r>
  </si>
  <si>
    <r>
      <rPr>
        <sz val="12"/>
        <color rgb="FF000000"/>
        <rFont val="PMingLiu"/>
        <family val="1"/>
        <charset val="136"/>
      </rPr>
      <t>豹子</t>
    </r>
  </si>
  <si>
    <r>
      <rPr>
        <sz val="12"/>
        <color rgb="FF000000"/>
        <rFont val="PMingLiu"/>
        <family val="1"/>
        <charset val="136"/>
      </rPr>
      <t>玩法群</t>
    </r>
  </si>
  <si>
    <r>
      <rPr>
        <sz val="12"/>
        <color rgb="FF000000"/>
        <rFont val="PMingLiu"/>
        <family val="1"/>
        <charset val="136"/>
      </rPr>
      <t>玩法組</t>
    </r>
  </si>
  <si>
    <r>
      <rPr>
        <sz val="12"/>
        <color rgb="FF000000"/>
        <rFont val="PMingLiu"/>
        <family val="1"/>
        <charset val="136"/>
      </rPr>
      <t>三星直選</t>
    </r>
  </si>
  <si>
    <r>
      <rPr>
        <sz val="12"/>
        <color rgb="FF000000"/>
        <rFont val="PMingLiu"/>
        <family val="1"/>
        <charset val="136"/>
      </rPr>
      <t>複式</t>
    </r>
  </si>
  <si>
    <r>
      <rPr>
        <sz val="12"/>
        <color rgb="FF000000"/>
        <rFont val="PMingLiu"/>
        <family val="1"/>
        <charset val="136"/>
      </rPr>
      <t>單式</t>
    </r>
  </si>
  <si>
    <r>
      <rPr>
        <sz val="12"/>
        <color rgb="FF000000"/>
        <rFont val="PMingLiu"/>
        <family val="1"/>
        <charset val="136"/>
      </rPr>
      <t>和值</t>
    </r>
  </si>
  <si>
    <r>
      <rPr>
        <sz val="12"/>
        <color rgb="FF000000"/>
        <rFont val="PMingLiu"/>
        <family val="1"/>
        <charset val="136"/>
      </rPr>
      <t>三星組選</t>
    </r>
  </si>
  <si>
    <r>
      <rPr>
        <sz val="12"/>
        <color rgb="FF000000"/>
        <rFont val="PMingLiu"/>
        <family val="1"/>
        <charset val="136"/>
      </rPr>
      <t>組三</t>
    </r>
  </si>
  <si>
    <r>
      <rPr>
        <sz val="12"/>
        <color rgb="FF000000"/>
        <rFont val="PMingLiu"/>
        <family val="1"/>
        <charset val="136"/>
      </rPr>
      <t>組六</t>
    </r>
  </si>
  <si>
    <r>
      <rPr>
        <sz val="12"/>
        <color rgb="FF000000"/>
        <rFont val="PMingLiu"/>
        <family val="1"/>
        <charset val="136"/>
      </rPr>
      <t>三星不定膽</t>
    </r>
  </si>
  <si>
    <r>
      <rPr>
        <sz val="12"/>
        <color rgb="FF000000"/>
        <rFont val="PMingLiu"/>
        <family val="1"/>
        <charset val="136"/>
      </rPr>
      <t>前二直選</t>
    </r>
  </si>
  <si>
    <r>
      <rPr>
        <sz val="12"/>
        <color rgb="FF000000"/>
        <rFont val="PMingLiu"/>
        <family val="1"/>
        <charset val="136"/>
      </rPr>
      <t>前二組選</t>
    </r>
  </si>
  <si>
    <r>
      <rPr>
        <sz val="12"/>
        <color rgb="FF000000"/>
        <rFont val="PMingLiu"/>
        <family val="1"/>
        <charset val="136"/>
      </rPr>
      <t>後二組選</t>
    </r>
  </si>
  <si>
    <t>(N-0.5)%=</t>
    <phoneticPr fontId="1" type="noConversion"/>
  </si>
  <si>
    <t>(N-1)%=</t>
    <phoneticPr fontId="1" type="noConversion"/>
  </si>
  <si>
    <t>(N-1.5)%=</t>
    <phoneticPr fontId="1" type="noConversion"/>
  </si>
  <si>
    <t>(N-2)%=</t>
    <phoneticPr fontId="1" type="noConversion"/>
  </si>
  <si>
    <t>(N-2.5)%=</t>
    <phoneticPr fontId="1" type="noConversion"/>
  </si>
  <si>
    <t>(N-3)%=</t>
    <phoneticPr fontId="1" type="noConversion"/>
  </si>
  <si>
    <t>(N-3.5)%=</t>
    <phoneticPr fontId="1" type="noConversion"/>
  </si>
  <si>
    <t>(N-4)%=</t>
    <phoneticPr fontId="1" type="noConversion"/>
  </si>
  <si>
    <t>(N-4.5)%=</t>
    <phoneticPr fontId="1" type="noConversion"/>
  </si>
  <si>
    <t>(N-5)%=</t>
    <phoneticPr fontId="1" type="noConversion"/>
  </si>
  <si>
    <t>(N-5.5)%=</t>
    <phoneticPr fontId="1" type="noConversion"/>
  </si>
  <si>
    <t>(N-6)%=</t>
    <phoneticPr fontId="1" type="noConversion"/>
  </si>
  <si>
    <t>(N-6.5)%=</t>
    <phoneticPr fontId="1" type="noConversion"/>
  </si>
  <si>
    <t>(N-7)%=</t>
    <phoneticPr fontId="1" type="noConversion"/>
  </si>
  <si>
    <t>(N-7.5)%=</t>
    <phoneticPr fontId="1" type="noConversion"/>
  </si>
  <si>
    <t>(N-8)%=</t>
    <phoneticPr fontId="1" type="noConversion"/>
  </si>
  <si>
    <t>(N-8.5)%=</t>
    <phoneticPr fontId="1" type="noConversion"/>
  </si>
  <si>
    <t>(N-9)%=</t>
    <phoneticPr fontId="1" type="noConversion"/>
  </si>
  <si>
    <t>(N-9.5)%=</t>
    <phoneticPr fontId="1" type="noConversion"/>
  </si>
  <si>
    <t>(N-10)%=</t>
    <phoneticPr fontId="1" type="noConversion"/>
  </si>
  <si>
    <t>(N-10.5)%=</t>
    <phoneticPr fontId="1" type="noConversion"/>
  </si>
  <si>
    <t>(N-11)%=</t>
    <phoneticPr fontId="1" type="noConversion"/>
  </si>
  <si>
    <t>(N-11.5)%=</t>
    <phoneticPr fontId="1" type="noConversion"/>
  </si>
  <si>
    <t>(N-12)%=</t>
    <phoneticPr fontId="1" type="noConversion"/>
  </si>
  <si>
    <r>
      <rPr>
        <sz val="11"/>
        <color theme="1"/>
        <rFont val="細明體"/>
        <family val="3"/>
        <charset val="136"/>
      </rPr>
      <t>返點</t>
    </r>
    <r>
      <rPr>
        <sz val="11"/>
        <color theme="1"/>
        <rFont val="Calibri Light"/>
        <family val="2"/>
      </rPr>
      <t>N%=</t>
    </r>
    <phoneticPr fontId="1" type="noConversion"/>
  </si>
  <si>
    <t>最高返點</t>
    <phoneticPr fontId="1" type="noConversion"/>
  </si>
  <si>
    <t>(N-12.5)%=</t>
    <phoneticPr fontId="1" type="noConversion"/>
  </si>
  <si>
    <t>(N-13)%=</t>
    <phoneticPr fontId="1" type="noConversion"/>
  </si>
  <si>
    <t>(N-14)%=</t>
    <phoneticPr fontId="1" type="noConversion"/>
  </si>
  <si>
    <t>(N-13.5)%=</t>
    <phoneticPr fontId="1" type="noConversion"/>
  </si>
  <si>
    <t>(N-14.5)%=</t>
    <phoneticPr fontId="1" type="noConversion"/>
  </si>
  <si>
    <t>(N-15)%=</t>
    <phoneticPr fontId="1" type="noConversion"/>
  </si>
  <si>
    <t>(N-15.5)%=</t>
    <phoneticPr fontId="1" type="noConversion"/>
  </si>
  <si>
    <t>(N-16)%=</t>
    <phoneticPr fontId="1" type="noConversion"/>
  </si>
  <si>
    <t>(N-16.5)%=</t>
    <phoneticPr fontId="1" type="noConversion"/>
  </si>
  <si>
    <t>(N-17)%=</t>
    <phoneticPr fontId="1" type="noConversion"/>
  </si>
  <si>
    <t>(N-17.5)%=</t>
    <phoneticPr fontId="1" type="noConversion"/>
  </si>
  <si>
    <t>(N-18)%=</t>
    <phoneticPr fontId="1" type="noConversion"/>
  </si>
  <si>
    <t>(N-18.5)%=</t>
    <phoneticPr fontId="1" type="noConversion"/>
  </si>
  <si>
    <t>(N-19)%=</t>
    <phoneticPr fontId="1" type="noConversion"/>
  </si>
  <si>
    <t>(N-19.5)%=</t>
    <phoneticPr fontId="1" type="noConversion"/>
  </si>
  <si>
    <t>(N-20)%=</t>
    <phoneticPr fontId="1" type="noConversion"/>
  </si>
  <si>
    <t>利潤</t>
    <phoneticPr fontId="1" type="noConversion"/>
  </si>
  <si>
    <t>調整後利潤</t>
    <phoneticPr fontId="1" type="noConversion"/>
  </si>
  <si>
    <r>
      <rPr>
        <sz val="11"/>
        <color theme="1"/>
        <rFont val="新細明體"/>
        <family val="1"/>
        <charset val="136"/>
      </rPr>
      <t>特碼</t>
    </r>
  </si>
  <si>
    <r>
      <rPr>
        <sz val="11"/>
        <color rgb="FF000000"/>
        <rFont val="新細明體"/>
        <family val="1"/>
        <charset val="136"/>
      </rPr>
      <t>直選</t>
    </r>
  </si>
  <si>
    <r>
      <rPr>
        <sz val="12"/>
        <color rgb="FF000000"/>
        <rFont val="PMingLiu"/>
        <family val="1"/>
        <charset val="136"/>
      </rPr>
      <t>大小</t>
    </r>
  </si>
  <si>
    <r>
      <rPr>
        <sz val="12"/>
        <color rgb="FF000000"/>
        <rFont val="PMingLiu"/>
        <family val="1"/>
        <charset val="136"/>
      </rPr>
      <t>單雙</t>
    </r>
  </si>
  <si>
    <r>
      <rPr>
        <sz val="12"/>
        <color rgb="FF000000"/>
        <rFont val="PMingLiu"/>
        <family val="1"/>
        <charset val="136"/>
      </rPr>
      <t>大單大雙</t>
    </r>
  </si>
  <si>
    <r>
      <rPr>
        <sz val="12"/>
        <color rgb="FF000000"/>
        <rFont val="PMingLiu"/>
        <family val="1"/>
        <charset val="136"/>
      </rPr>
      <t>小單小雙</t>
    </r>
  </si>
  <si>
    <r>
      <rPr>
        <sz val="12"/>
        <color rgb="FF000000"/>
        <rFont val="PMingLiu"/>
        <family val="1"/>
        <charset val="136"/>
      </rPr>
      <t>合大合小</t>
    </r>
  </si>
  <si>
    <r>
      <rPr>
        <sz val="12"/>
        <color rgb="FF000000"/>
        <rFont val="PMingLiu"/>
        <family val="1"/>
        <charset val="136"/>
      </rPr>
      <t>合單合雙</t>
    </r>
  </si>
  <si>
    <r>
      <rPr>
        <sz val="12"/>
        <color rgb="FF000000"/>
        <rFont val="PMingLiu"/>
        <family val="1"/>
        <charset val="136"/>
      </rPr>
      <t>尾大尾小</t>
    </r>
  </si>
  <si>
    <r>
      <rPr>
        <sz val="12"/>
        <color rgb="FF000000"/>
        <rFont val="PMingLiu"/>
        <family val="1"/>
        <charset val="136"/>
      </rPr>
      <t>家禽</t>
    </r>
  </si>
  <si>
    <r>
      <rPr>
        <sz val="12"/>
        <color rgb="FF000000"/>
        <rFont val="PMingLiu"/>
        <family val="1"/>
        <charset val="136"/>
      </rPr>
      <t>野獸</t>
    </r>
  </si>
  <si>
    <r>
      <rPr>
        <sz val="12"/>
        <color rgb="FF000000"/>
        <rFont val="PMingLiu"/>
        <family val="1"/>
        <charset val="136"/>
      </rPr>
      <t>正碼</t>
    </r>
    <phoneticPr fontId="13" type="noConversion"/>
  </si>
  <si>
    <r>
      <rPr>
        <sz val="12"/>
        <color rgb="FF000000"/>
        <rFont val="細明體"/>
        <family val="3"/>
        <charset val="136"/>
      </rPr>
      <t>任選</t>
    </r>
    <phoneticPr fontId="13" type="noConversion"/>
  </si>
  <si>
    <r>
      <rPr>
        <sz val="12"/>
        <color rgb="FF000000"/>
        <rFont val="細明體"/>
        <family val="3"/>
        <charset val="136"/>
      </rPr>
      <t>號碼</t>
    </r>
    <r>
      <rPr>
        <sz val="12"/>
        <color rgb="FF000000"/>
        <rFont val="Calibri Light"/>
        <family val="2"/>
      </rPr>
      <t>1~49</t>
    </r>
    <phoneticPr fontId="13" type="noConversion"/>
  </si>
  <si>
    <r>
      <rPr>
        <sz val="12"/>
        <color rgb="FF000000"/>
        <rFont val="細明體"/>
        <family val="3"/>
        <charset val="136"/>
      </rPr>
      <t>正</t>
    </r>
    <r>
      <rPr>
        <sz val="12"/>
        <color rgb="FF000000"/>
        <rFont val="Calibri Light"/>
        <family val="2"/>
      </rPr>
      <t>1</t>
    </r>
    <r>
      <rPr>
        <sz val="12"/>
        <color rgb="FF000000"/>
        <rFont val="細明體"/>
        <family val="3"/>
        <charset val="136"/>
      </rPr>
      <t>特</t>
    </r>
    <r>
      <rPr>
        <sz val="12"/>
        <color rgb="FF000000"/>
        <rFont val="Calibri Light"/>
        <family val="2"/>
      </rPr>
      <t>~</t>
    </r>
    <r>
      <rPr>
        <sz val="12"/>
        <color rgb="FF000000"/>
        <rFont val="細明體"/>
        <family val="3"/>
        <charset val="136"/>
      </rPr>
      <t>正</t>
    </r>
    <r>
      <rPr>
        <sz val="12"/>
        <color rgb="FF000000"/>
        <rFont val="Calibri Light"/>
        <family val="2"/>
      </rPr>
      <t>6</t>
    </r>
    <r>
      <rPr>
        <sz val="12"/>
        <color rgb="FF000000"/>
        <rFont val="細明體"/>
        <family val="3"/>
        <charset val="136"/>
      </rPr>
      <t>特</t>
    </r>
    <phoneticPr fontId="13" type="noConversion"/>
  </si>
  <si>
    <r>
      <rPr>
        <sz val="11"/>
        <color theme="1"/>
        <rFont val="新細明體"/>
        <family val="1"/>
        <charset val="136"/>
      </rPr>
      <t>生肖</t>
    </r>
  </si>
  <si>
    <r>
      <rPr>
        <sz val="11"/>
        <color rgb="FF000000"/>
        <rFont val="新細明體"/>
        <family val="1"/>
        <charset val="136"/>
      </rPr>
      <t>特肖本命</t>
    </r>
  </si>
  <si>
    <r>
      <rPr>
        <sz val="11"/>
        <color rgb="FF000000"/>
        <rFont val="新細明體"/>
        <family val="1"/>
        <charset val="136"/>
      </rPr>
      <t>特肖非本命</t>
    </r>
  </si>
  <si>
    <r>
      <rPr>
        <sz val="11"/>
        <color rgb="FF000000"/>
        <rFont val="新細明體"/>
        <family val="1"/>
        <charset val="136"/>
      </rPr>
      <t>一肖本命</t>
    </r>
  </si>
  <si>
    <r>
      <rPr>
        <sz val="11"/>
        <color rgb="FF000000"/>
        <rFont val="新細明體"/>
        <family val="1"/>
        <charset val="136"/>
      </rPr>
      <t>一肖非本命</t>
    </r>
  </si>
  <si>
    <r>
      <rPr>
        <sz val="12"/>
        <color rgb="FF000000"/>
        <rFont val="細明體"/>
        <family val="3"/>
        <charset val="136"/>
      </rPr>
      <t>二連肖</t>
    </r>
    <phoneticPr fontId="13" type="noConversion"/>
  </si>
  <si>
    <r>
      <rPr>
        <sz val="12"/>
        <color rgb="FF000000"/>
        <rFont val="細明體"/>
        <family val="3"/>
        <charset val="136"/>
      </rPr>
      <t>本命</t>
    </r>
    <phoneticPr fontId="13" type="noConversion"/>
  </si>
  <si>
    <r>
      <rPr>
        <sz val="12"/>
        <color rgb="FF000000"/>
        <rFont val="細明體"/>
        <family val="3"/>
        <charset val="136"/>
      </rPr>
      <t>非本命</t>
    </r>
    <phoneticPr fontId="13" type="noConversion"/>
  </si>
  <si>
    <r>
      <rPr>
        <sz val="12"/>
        <color rgb="FF000000"/>
        <rFont val="細明體"/>
        <family val="3"/>
        <charset val="136"/>
      </rPr>
      <t>三連肖</t>
    </r>
    <phoneticPr fontId="13" type="noConversion"/>
  </si>
  <si>
    <r>
      <rPr>
        <sz val="12"/>
        <color rgb="FF000000"/>
        <rFont val="細明體"/>
        <family val="3"/>
        <charset val="136"/>
      </rPr>
      <t>四連肖</t>
    </r>
    <phoneticPr fontId="13" type="noConversion"/>
  </si>
  <si>
    <r>
      <rPr>
        <sz val="12"/>
        <color rgb="FF000000"/>
        <rFont val="細明體"/>
        <family val="3"/>
        <charset val="136"/>
      </rPr>
      <t>總肖</t>
    </r>
    <phoneticPr fontId="13" type="noConversion"/>
  </si>
  <si>
    <r>
      <t>234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</si>
  <si>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5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</si>
  <si>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6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</si>
  <si>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7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</si>
  <si>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rPr>
        <sz val="12"/>
        <color rgb="FF000000"/>
        <rFont val="細明體"/>
        <family val="3"/>
        <charset val="136"/>
      </rPr>
      <t>總肖單</t>
    </r>
    <phoneticPr fontId="13" type="noConversion"/>
  </si>
  <si>
    <r>
      <rPr>
        <sz val="12"/>
        <color rgb="FF000000"/>
        <rFont val="細明體"/>
        <family val="3"/>
        <charset val="136"/>
      </rPr>
      <t>總肖雙</t>
    </r>
    <phoneticPr fontId="13" type="noConversion"/>
  </si>
  <si>
    <r>
      <rPr>
        <sz val="12"/>
        <color rgb="FF000000"/>
        <rFont val="細明體"/>
        <family val="3"/>
        <charset val="136"/>
      </rPr>
      <t>合肖中</t>
    </r>
    <phoneticPr fontId="13" type="noConversion"/>
  </si>
  <si>
    <r>
      <rPr>
        <sz val="12"/>
        <color rgb="FF000000"/>
        <rFont val="細明體"/>
        <family val="3"/>
        <charset val="136"/>
      </rPr>
      <t>選二</t>
    </r>
    <phoneticPr fontId="13" type="noConversion"/>
  </si>
  <si>
    <r>
      <rPr>
        <sz val="12"/>
        <color rgb="FF000000"/>
        <rFont val="細明體"/>
        <family val="3"/>
        <charset val="136"/>
      </rPr>
      <t>選三</t>
    </r>
    <phoneticPr fontId="13" type="noConversion"/>
  </si>
  <si>
    <r>
      <rPr>
        <sz val="12"/>
        <color rgb="FF000000"/>
        <rFont val="細明體"/>
        <family val="3"/>
        <charset val="136"/>
      </rPr>
      <t>選四</t>
    </r>
    <phoneticPr fontId="13" type="noConversion"/>
  </si>
  <si>
    <r>
      <rPr>
        <sz val="12"/>
        <color rgb="FF000000"/>
        <rFont val="細明體"/>
        <family val="3"/>
        <charset val="136"/>
      </rPr>
      <t>選五</t>
    </r>
    <phoneticPr fontId="13" type="noConversion"/>
  </si>
  <si>
    <r>
      <rPr>
        <sz val="12"/>
        <color rgb="FF000000"/>
        <rFont val="細明體"/>
        <family val="3"/>
        <charset val="136"/>
      </rPr>
      <t>選六</t>
    </r>
    <phoneticPr fontId="13" type="noConversion"/>
  </si>
  <si>
    <r>
      <rPr>
        <sz val="12"/>
        <color rgb="FF000000"/>
        <rFont val="細明體"/>
        <family val="3"/>
        <charset val="136"/>
      </rPr>
      <t>選七</t>
    </r>
    <phoneticPr fontId="13" type="noConversion"/>
  </si>
  <si>
    <r>
      <rPr>
        <sz val="12"/>
        <color rgb="FF000000"/>
        <rFont val="細明體"/>
        <family val="3"/>
        <charset val="136"/>
      </rPr>
      <t>選八</t>
    </r>
    <phoneticPr fontId="13" type="noConversion"/>
  </si>
  <si>
    <r>
      <rPr>
        <sz val="12"/>
        <color rgb="FF000000"/>
        <rFont val="細明體"/>
        <family val="3"/>
        <charset val="136"/>
      </rPr>
      <t>選九</t>
    </r>
    <phoneticPr fontId="13" type="noConversion"/>
  </si>
  <si>
    <r>
      <rPr>
        <sz val="12"/>
        <color rgb="FF000000"/>
        <rFont val="細明體"/>
        <family val="3"/>
        <charset val="136"/>
      </rPr>
      <t>選十</t>
    </r>
    <phoneticPr fontId="13" type="noConversion"/>
  </si>
  <si>
    <r>
      <rPr>
        <sz val="12"/>
        <color rgb="FF000000"/>
        <rFont val="細明體"/>
        <family val="3"/>
        <charset val="136"/>
      </rPr>
      <t>合肖不中</t>
    </r>
    <phoneticPr fontId="13" type="noConversion"/>
  </si>
  <si>
    <r>
      <rPr>
        <sz val="12"/>
        <color rgb="FF000000"/>
        <rFont val="細明體"/>
        <family val="3"/>
        <charset val="136"/>
      </rPr>
      <t>正肖</t>
    </r>
    <phoneticPr fontId="13" type="noConversion"/>
  </si>
  <si>
    <r>
      <rPr>
        <sz val="12"/>
        <color theme="1"/>
        <rFont val="新細明體"/>
        <family val="2"/>
        <charset val="136"/>
      </rPr>
      <t>特码半波</t>
    </r>
    <phoneticPr fontId="1" type="noConversion"/>
  </si>
  <si>
    <r>
      <rPr>
        <sz val="12"/>
        <color theme="1"/>
        <rFont val="PMingLiu"/>
        <family val="1"/>
        <charset val="136"/>
      </rPr>
      <t>红大</t>
    </r>
    <phoneticPr fontId="25" type="noConversion"/>
  </si>
  <si>
    <r>
      <rPr>
        <sz val="12"/>
        <color theme="1"/>
        <rFont val="PMingLiu"/>
        <family val="1"/>
        <charset val="136"/>
      </rPr>
      <t>红小</t>
    </r>
    <phoneticPr fontId="25" type="noConversion"/>
  </si>
  <si>
    <r>
      <rPr>
        <sz val="12"/>
        <color theme="1"/>
        <rFont val="PMingLiu"/>
        <family val="1"/>
        <charset val="136"/>
      </rPr>
      <t>红单</t>
    </r>
    <phoneticPr fontId="25" type="noConversion"/>
  </si>
  <si>
    <r>
      <rPr>
        <sz val="12"/>
        <color theme="1"/>
        <rFont val="PMingLiu"/>
        <family val="1"/>
        <charset val="136"/>
      </rPr>
      <t>红双</t>
    </r>
    <phoneticPr fontId="25" type="noConversion"/>
  </si>
  <si>
    <r>
      <rPr>
        <sz val="12"/>
        <color theme="1"/>
        <rFont val="PMingLiu"/>
        <family val="1"/>
        <charset val="136"/>
      </rPr>
      <t>红合单</t>
    </r>
    <phoneticPr fontId="25" type="noConversion"/>
  </si>
  <si>
    <r>
      <rPr>
        <sz val="12"/>
        <color theme="1"/>
        <rFont val="PMingLiu"/>
        <family val="1"/>
        <charset val="136"/>
      </rPr>
      <t>红合双</t>
    </r>
    <phoneticPr fontId="25" type="noConversion"/>
  </si>
  <si>
    <r>
      <rPr>
        <sz val="12"/>
        <color theme="1"/>
        <rFont val="PMingLiu"/>
        <family val="1"/>
        <charset val="136"/>
      </rPr>
      <t>绿大</t>
    </r>
    <phoneticPr fontId="25" type="noConversion"/>
  </si>
  <si>
    <r>
      <rPr>
        <sz val="12"/>
        <color theme="1"/>
        <rFont val="PMingLiu"/>
        <family val="1"/>
        <charset val="136"/>
      </rPr>
      <t>绿小</t>
    </r>
    <phoneticPr fontId="25" type="noConversion"/>
  </si>
  <si>
    <r>
      <rPr>
        <sz val="12"/>
        <color theme="1"/>
        <rFont val="PMingLiu"/>
        <family val="1"/>
        <charset val="136"/>
      </rPr>
      <t>绿单</t>
    </r>
    <phoneticPr fontId="25" type="noConversion"/>
  </si>
  <si>
    <r>
      <rPr>
        <sz val="12"/>
        <color theme="1"/>
        <rFont val="PMingLiu"/>
        <family val="1"/>
        <charset val="136"/>
      </rPr>
      <t>绿双</t>
    </r>
    <phoneticPr fontId="25" type="noConversion"/>
  </si>
  <si>
    <r>
      <rPr>
        <sz val="12"/>
        <color theme="1"/>
        <rFont val="PMingLiu"/>
        <family val="1"/>
        <charset val="136"/>
      </rPr>
      <t>绿合单</t>
    </r>
    <phoneticPr fontId="25" type="noConversion"/>
  </si>
  <si>
    <r>
      <rPr>
        <sz val="12"/>
        <color theme="1"/>
        <rFont val="PMingLiu"/>
        <family val="1"/>
        <charset val="136"/>
      </rPr>
      <t>绿合双</t>
    </r>
    <phoneticPr fontId="25" type="noConversion"/>
  </si>
  <si>
    <r>
      <rPr>
        <sz val="12"/>
        <color theme="1"/>
        <rFont val="PMingLiu"/>
        <family val="1"/>
        <charset val="136"/>
      </rPr>
      <t>蓝大</t>
    </r>
    <phoneticPr fontId="25" type="noConversion"/>
  </si>
  <si>
    <r>
      <rPr>
        <sz val="12"/>
        <color theme="1"/>
        <rFont val="PMingLiu"/>
        <family val="1"/>
        <charset val="136"/>
      </rPr>
      <t>蓝小</t>
    </r>
    <phoneticPr fontId="25" type="noConversion"/>
  </si>
  <si>
    <r>
      <rPr>
        <sz val="12"/>
        <color theme="1"/>
        <rFont val="PMingLiu"/>
        <family val="1"/>
        <charset val="136"/>
      </rPr>
      <t>蓝单</t>
    </r>
    <phoneticPr fontId="25" type="noConversion"/>
  </si>
  <si>
    <r>
      <rPr>
        <sz val="12"/>
        <color theme="1"/>
        <rFont val="PMingLiu"/>
        <family val="1"/>
        <charset val="136"/>
      </rPr>
      <t>蓝双</t>
    </r>
    <phoneticPr fontId="25" type="noConversion"/>
  </si>
  <si>
    <r>
      <rPr>
        <sz val="12"/>
        <color theme="1"/>
        <rFont val="PMingLiu"/>
        <family val="1"/>
        <charset val="136"/>
      </rPr>
      <t>蓝合单</t>
    </r>
    <phoneticPr fontId="25" type="noConversion"/>
  </si>
  <si>
    <r>
      <rPr>
        <sz val="12"/>
        <color theme="1"/>
        <rFont val="PMingLiu"/>
        <family val="1"/>
        <charset val="136"/>
      </rPr>
      <t>蓝合双</t>
    </r>
    <phoneticPr fontId="25" type="noConversion"/>
  </si>
  <si>
    <r>
      <rPr>
        <sz val="12"/>
        <color theme="1"/>
        <rFont val="新細明體"/>
        <family val="2"/>
        <charset val="136"/>
      </rPr>
      <t>特碼頭尾</t>
    </r>
    <phoneticPr fontId="13" type="noConversion"/>
  </si>
  <si>
    <r>
      <t>0</t>
    </r>
    <r>
      <rPr>
        <sz val="11"/>
        <color theme="1"/>
        <rFont val="PMingLiu"/>
        <family val="1"/>
        <charset val="136"/>
      </rPr>
      <t>頭</t>
    </r>
    <phoneticPr fontId="13" type="noConversion"/>
  </si>
  <si>
    <r>
      <t>1~4</t>
    </r>
    <r>
      <rPr>
        <sz val="11"/>
        <color theme="1"/>
        <rFont val="PMingLiu"/>
        <family val="1"/>
        <charset val="136"/>
      </rPr>
      <t>頭</t>
    </r>
    <phoneticPr fontId="13" type="noConversion"/>
  </si>
  <si>
    <r>
      <t>0</t>
    </r>
    <r>
      <rPr>
        <sz val="11"/>
        <color theme="1"/>
        <rFont val="PMingLiu"/>
        <family val="1"/>
        <charset val="136"/>
      </rPr>
      <t>尾</t>
    </r>
    <phoneticPr fontId="13" type="noConversion"/>
  </si>
  <si>
    <r>
      <t>1~9</t>
    </r>
    <r>
      <rPr>
        <sz val="11"/>
        <color theme="1"/>
        <rFont val="PMingLiu"/>
        <family val="1"/>
        <charset val="136"/>
      </rPr>
      <t>尾</t>
    </r>
    <phoneticPr fontId="13" type="noConversion"/>
  </si>
  <si>
    <r>
      <rPr>
        <sz val="12"/>
        <color theme="1"/>
        <rFont val="新細明體"/>
        <family val="2"/>
        <charset val="136"/>
      </rPr>
      <t>二連尾</t>
    </r>
    <phoneticPr fontId="13" type="noConversion"/>
  </si>
  <si>
    <r>
      <rPr>
        <sz val="12"/>
        <color theme="1"/>
        <rFont val="新細明體"/>
        <family val="2"/>
        <charset val="136"/>
      </rPr>
      <t>三連尾</t>
    </r>
    <phoneticPr fontId="13" type="noConversion"/>
  </si>
  <si>
    <r>
      <rPr>
        <sz val="12"/>
        <color theme="1"/>
        <rFont val="新細明體"/>
        <family val="2"/>
        <charset val="136"/>
      </rPr>
      <t>四連尾</t>
    </r>
    <phoneticPr fontId="13" type="noConversion"/>
  </si>
  <si>
    <r>
      <rPr>
        <sz val="12"/>
        <color rgb="FF000000"/>
        <rFont val="細明體"/>
        <family val="3"/>
        <charset val="136"/>
      </rPr>
      <t>五不中</t>
    </r>
    <phoneticPr fontId="13" type="noConversion"/>
  </si>
  <si>
    <r>
      <rPr>
        <sz val="11"/>
        <color theme="1"/>
        <rFont val="PMingLiu"/>
        <family val="1"/>
        <charset val="136"/>
      </rPr>
      <t>五不中</t>
    </r>
    <phoneticPr fontId="13" type="noConversion"/>
  </si>
  <si>
    <r>
      <rPr>
        <sz val="12"/>
        <color rgb="FF000000"/>
        <rFont val="細明體"/>
        <family val="3"/>
        <charset val="136"/>
      </rPr>
      <t>六不中</t>
    </r>
    <phoneticPr fontId="13" type="noConversion"/>
  </si>
  <si>
    <r>
      <rPr>
        <sz val="11"/>
        <color theme="1"/>
        <rFont val="PMingLiu"/>
        <family val="1"/>
        <charset val="136"/>
      </rPr>
      <t>六不中</t>
    </r>
    <phoneticPr fontId="13" type="noConversion"/>
  </si>
  <si>
    <r>
      <rPr>
        <sz val="12"/>
        <color rgb="FF000000"/>
        <rFont val="細明體"/>
        <family val="3"/>
        <charset val="136"/>
      </rPr>
      <t>七不中</t>
    </r>
    <phoneticPr fontId="13" type="noConversion"/>
  </si>
  <si>
    <r>
      <rPr>
        <sz val="11"/>
        <color theme="1"/>
        <rFont val="PMingLiu"/>
        <family val="1"/>
        <charset val="136"/>
      </rPr>
      <t>七不中</t>
    </r>
    <phoneticPr fontId="13" type="noConversion"/>
  </si>
  <si>
    <r>
      <rPr>
        <sz val="12"/>
        <color rgb="FF000000"/>
        <rFont val="細明體"/>
        <family val="3"/>
        <charset val="136"/>
      </rPr>
      <t>八不中</t>
    </r>
    <phoneticPr fontId="13" type="noConversion"/>
  </si>
  <si>
    <r>
      <rPr>
        <sz val="11"/>
        <color theme="1"/>
        <rFont val="PMingLiu"/>
        <family val="1"/>
        <charset val="136"/>
      </rPr>
      <t>八不中</t>
    </r>
    <phoneticPr fontId="13" type="noConversion"/>
  </si>
  <si>
    <r>
      <rPr>
        <sz val="12"/>
        <color rgb="FF000000"/>
        <rFont val="細明體"/>
        <family val="3"/>
        <charset val="136"/>
      </rPr>
      <t>九不中</t>
    </r>
    <phoneticPr fontId="13" type="noConversion"/>
  </si>
  <si>
    <r>
      <rPr>
        <sz val="11"/>
        <color theme="1"/>
        <rFont val="PMingLiu"/>
        <family val="1"/>
        <charset val="136"/>
      </rPr>
      <t>九不中</t>
    </r>
    <phoneticPr fontId="13" type="noConversion"/>
  </si>
  <si>
    <r>
      <rPr>
        <sz val="12"/>
        <color rgb="FF000000"/>
        <rFont val="細明體"/>
        <family val="3"/>
        <charset val="136"/>
      </rPr>
      <t>十不中</t>
    </r>
    <phoneticPr fontId="13" type="noConversion"/>
  </si>
  <si>
    <r>
      <rPr>
        <sz val="11"/>
        <color theme="1"/>
        <rFont val="PMingLiu"/>
        <family val="1"/>
        <charset val="136"/>
      </rPr>
      <t>十不中</t>
    </r>
    <phoneticPr fontId="13" type="noConversion"/>
  </si>
  <si>
    <r>
      <rPr>
        <sz val="12"/>
        <color rgb="FF000000"/>
        <rFont val="細明體"/>
        <family val="3"/>
        <charset val="136"/>
      </rPr>
      <t>七色波</t>
    </r>
    <phoneticPr fontId="13" type="noConversion"/>
  </si>
  <si>
    <r>
      <rPr>
        <sz val="11"/>
        <color theme="1"/>
        <rFont val="PMingLiu"/>
        <family val="1"/>
        <charset val="136"/>
      </rPr>
      <t>紅</t>
    </r>
    <phoneticPr fontId="13" type="noConversion"/>
  </si>
  <si>
    <r>
      <rPr>
        <sz val="11"/>
        <color theme="1"/>
        <rFont val="PMingLiu"/>
        <family val="1"/>
        <charset val="136"/>
      </rPr>
      <t>綠</t>
    </r>
    <phoneticPr fontId="13" type="noConversion"/>
  </si>
  <si>
    <r>
      <rPr>
        <sz val="11"/>
        <color theme="1"/>
        <rFont val="PMingLiu"/>
        <family val="1"/>
        <charset val="136"/>
      </rPr>
      <t>藍</t>
    </r>
    <phoneticPr fontId="13" type="noConversion"/>
  </si>
  <si>
    <r>
      <rPr>
        <sz val="12"/>
        <color rgb="FF000000"/>
        <rFont val="細明體"/>
        <family val="3"/>
        <charset val="136"/>
      </rPr>
      <t>和</t>
    </r>
    <phoneticPr fontId="13" type="noConversion"/>
  </si>
  <si>
    <r>
      <rPr>
        <sz val="11"/>
        <color theme="1"/>
        <rFont val="新細明體"/>
        <family val="1"/>
        <charset val="136"/>
      </rPr>
      <t>連碼</t>
    </r>
  </si>
  <si>
    <r>
      <rPr>
        <sz val="11"/>
        <color rgb="FF000000"/>
        <rFont val="新細明體"/>
        <family val="1"/>
        <charset val="136"/>
      </rPr>
      <t>三全中</t>
    </r>
  </si>
  <si>
    <r>
      <rPr>
        <sz val="11"/>
        <color rgb="FF000000"/>
        <rFont val="新細明體"/>
        <family val="1"/>
        <charset val="136"/>
      </rPr>
      <t>三中二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中二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</si>
  <si>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三中二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中三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</si>
  <si>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二全中</t>
    </r>
  </si>
  <si>
    <r>
      <rPr>
        <sz val="11"/>
        <color rgb="FF000000"/>
        <rFont val="新細明體"/>
        <family val="1"/>
        <charset val="136"/>
      </rPr>
      <t>二中特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中二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</si>
  <si>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二中特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中特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</si>
  <si>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特串</t>
    </r>
  </si>
  <si>
    <r>
      <rPr>
        <sz val="11"/>
        <color theme="1"/>
        <rFont val="新細明體"/>
        <family val="1"/>
        <charset val="136"/>
      </rPr>
      <t>色波</t>
    </r>
  </si>
  <si>
    <r>
      <rPr>
        <sz val="11"/>
        <color rgb="FF000000"/>
        <rFont val="新細明體"/>
        <family val="1"/>
        <charset val="136"/>
      </rPr>
      <t>紅波</t>
    </r>
  </si>
  <si>
    <r>
      <rPr>
        <sz val="11"/>
        <color rgb="FF000000"/>
        <rFont val="新細明體"/>
        <family val="1"/>
        <charset val="136"/>
      </rPr>
      <t>藍波</t>
    </r>
  </si>
  <si>
    <r>
      <rPr>
        <sz val="11"/>
        <color rgb="FF000000"/>
        <rFont val="新細明體"/>
        <family val="1"/>
        <charset val="136"/>
      </rPr>
      <t>綠波</t>
    </r>
  </si>
  <si>
    <t>利潤調整</t>
    <phoneticPr fontId="1" type="noConversion"/>
  </si>
  <si>
    <t>快三</t>
    <phoneticPr fontId="1" type="noConversion"/>
  </si>
  <si>
    <t>時時彩</t>
    <phoneticPr fontId="1" type="noConversion"/>
  </si>
  <si>
    <t>幸運28</t>
    <phoneticPr fontId="1" type="noConversion"/>
  </si>
  <si>
    <t>低頻</t>
    <phoneticPr fontId="1" type="noConversion"/>
  </si>
  <si>
    <t>PK10</t>
    <phoneticPr fontId="1" type="noConversion"/>
  </si>
  <si>
    <t>六合</t>
    <phoneticPr fontId="1" type="noConversion"/>
  </si>
  <si>
    <t>十一選五</t>
    <phoneticPr fontId="1" type="noConversion"/>
  </si>
  <si>
    <t>後二直選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</si>
</sst>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00%"/>
    <numFmt numFmtId="177" formatCode="0.0000_);[Red]\(0.0000\)"/>
    <numFmt numFmtId="178" formatCode="0.000000000_ "/>
    <numFmt numFmtId="179" formatCode="0.000_);[Red]\(0.000\)"/>
    <numFmt numFmtId="180" formatCode=";;"/>
    <numFmt numFmtId="181" formatCode="0.00000_ "/>
    <numFmt numFmtId="182" formatCode="0.000_ "/>
    <numFmt numFmtId="183" formatCode="0.0%"/>
    <numFmt numFmtId="184" formatCode="0.00000000_);[Red]\(0.00000000\)"/>
    <numFmt numFmtId="185" formatCode="0.000000000_);[Red]\(0.000000000\)"/>
    <numFmt numFmtId="186" formatCode="0.0000%"/>
    <numFmt numFmtId="187" formatCode="0.00000_);[Red]\(0.00000\)"/>
  </numFmts>
  <fonts count="3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 Light"/>
      <family val="2"/>
    </font>
    <font>
      <sz val="11"/>
      <color theme="1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11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theme="1"/>
      <name val="Calibri Light"/>
      <family val="2"/>
    </font>
    <font>
      <sz val="11"/>
      <name val="Calibri Light"/>
      <family val="2"/>
    </font>
    <font>
      <sz val="11"/>
      <color theme="1"/>
      <name val="Calibri Light"/>
      <family val="3"/>
      <charset val="136"/>
    </font>
    <font>
      <sz val="11"/>
      <color theme="1"/>
      <name val="細明體"/>
      <family val="3"/>
      <charset val="136"/>
    </font>
    <font>
      <sz val="12"/>
      <color rgb="FF000000"/>
      <name val="PMingLiu"/>
      <family val="1"/>
      <charset val="136"/>
    </font>
    <font>
      <sz val="12"/>
      <color rgb="FF000000"/>
      <name val="PMingLiu"/>
      <family val="1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name val="Calibri Light"/>
      <family val="2"/>
    </font>
    <font>
      <sz val="12"/>
      <color rgb="FF000000"/>
      <name val="新細明體"/>
      <family val="1"/>
      <charset val="136"/>
    </font>
    <font>
      <sz val="11"/>
      <name val="細明體"/>
      <family val="3"/>
      <charset val="136"/>
    </font>
    <font>
      <sz val="16"/>
      <color theme="1"/>
      <name val="Calibri Light"/>
      <family val="2"/>
    </font>
    <font>
      <sz val="14"/>
      <color rgb="FF000000"/>
      <name val="Calibri Light"/>
      <family val="2"/>
    </font>
    <font>
      <sz val="11"/>
      <color theme="1"/>
      <name val="新細明體"/>
      <family val="2"/>
      <scheme val="minor"/>
    </font>
    <font>
      <sz val="12"/>
      <color rgb="FF3F3F76"/>
      <name val="新細明體"/>
      <family val="2"/>
      <charset val="136"/>
      <scheme val="minor"/>
    </font>
    <font>
      <sz val="12"/>
      <color rgb="FF000000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1"/>
      <color theme="1"/>
      <name val="PMingLiu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2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59999389629810485"/>
        <bgColor rgb="FFB4C6E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rgb="FFBDD6EE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BDD6EE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9CC2E5"/>
        <bgColor rgb="FF9CC2E5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6" tint="0.59999389629810485"/>
        <bgColor rgb="FFB4C6E7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>
      <alignment vertical="center"/>
    </xf>
    <xf numFmtId="0" fontId="21" fillId="20" borderId="1" applyNumberFormat="0" applyAlignment="0" applyProtection="0">
      <alignment vertical="center"/>
    </xf>
  </cellStyleXfs>
  <cellXfs count="153">
    <xf numFmtId="0" fontId="0" fillId="0" borderId="0" xfId="0"/>
    <xf numFmtId="0" fontId="5" fillId="3" borderId="0" xfId="0" applyFont="1" applyFill="1" applyBorder="1"/>
    <xf numFmtId="0" fontId="6" fillId="4" borderId="0" xfId="0" applyFont="1" applyFill="1" applyBorder="1" applyAlignment="1">
      <alignment vertical="center"/>
    </xf>
    <xf numFmtId="176" fontId="6" fillId="5" borderId="0" xfId="0" applyNumberFormat="1" applyFont="1" applyFill="1" applyBorder="1"/>
    <xf numFmtId="0" fontId="6" fillId="8" borderId="0" xfId="0" applyFont="1" applyFill="1" applyBorder="1"/>
    <xf numFmtId="0" fontId="6" fillId="4" borderId="0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5" fillId="9" borderId="0" xfId="0" applyFont="1" applyFill="1" applyBorder="1"/>
    <xf numFmtId="0" fontId="5" fillId="9" borderId="0" xfId="0" applyFont="1" applyFill="1" applyBorder="1" applyAlignment="1">
      <alignment horizontal="left"/>
    </xf>
    <xf numFmtId="0" fontId="6" fillId="12" borderId="0" xfId="0" applyFont="1" applyFill="1" applyBorder="1"/>
    <xf numFmtId="0" fontId="2" fillId="0" borderId="0" xfId="0" applyFont="1"/>
    <xf numFmtId="0" fontId="2" fillId="11" borderId="0" xfId="0" applyFont="1" applyFill="1" applyBorder="1"/>
    <xf numFmtId="178" fontId="5" fillId="4" borderId="0" xfId="0" applyNumberFormat="1" applyFont="1" applyFill="1" applyBorder="1"/>
    <xf numFmtId="0" fontId="2" fillId="11" borderId="0" xfId="0" applyFont="1" applyFill="1" applyBorder="1" applyAlignment="1">
      <alignment horizontal="left" vertical="top"/>
    </xf>
    <xf numFmtId="178" fontId="5" fillId="4" borderId="0" xfId="0" applyNumberFormat="1" applyFont="1" applyFill="1" applyBorder="1" applyAlignment="1">
      <alignment vertical="center"/>
    </xf>
    <xf numFmtId="178" fontId="5" fillId="8" borderId="0" xfId="0" applyNumberFormat="1" applyFont="1" applyFill="1" applyBorder="1" applyAlignment="1">
      <alignment vertical="center"/>
    </xf>
    <xf numFmtId="178" fontId="5" fillId="8" borderId="0" xfId="0" applyNumberFormat="1" applyFont="1" applyFill="1" applyBorder="1"/>
    <xf numFmtId="0" fontId="2" fillId="9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181" fontId="2" fillId="7" borderId="0" xfId="0" applyNumberFormat="1" applyFont="1" applyFill="1"/>
    <xf numFmtId="0" fontId="6" fillId="13" borderId="0" xfId="0" applyFont="1" applyFill="1" applyBorder="1" applyAlignment="1">
      <alignment wrapText="1"/>
    </xf>
    <xf numFmtId="0" fontId="6" fillId="14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vertical="center"/>
    </xf>
    <xf numFmtId="0" fontId="6" fillId="12" borderId="0" xfId="0" applyFont="1" applyFill="1" applyBorder="1" applyAlignment="1">
      <alignment vertical="center"/>
    </xf>
    <xf numFmtId="0" fontId="6" fillId="13" borderId="0" xfId="0" applyFont="1" applyFill="1" applyBorder="1" applyAlignment="1">
      <alignment vertical="center" wrapText="1"/>
    </xf>
    <xf numFmtId="0" fontId="6" fillId="15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2" fillId="6" borderId="0" xfId="0" applyFont="1" applyFill="1"/>
    <xf numFmtId="182" fontId="2" fillId="7" borderId="0" xfId="0" applyNumberFormat="1" applyFont="1" applyFill="1"/>
    <xf numFmtId="0" fontId="6" fillId="16" borderId="0" xfId="0" applyFont="1" applyFill="1" applyBorder="1" applyAlignment="1"/>
    <xf numFmtId="0" fontId="6" fillId="16" borderId="0" xfId="0" applyFont="1" applyFill="1" applyBorder="1"/>
    <xf numFmtId="0" fontId="6" fillId="9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/>
    <xf numFmtId="11" fontId="2" fillId="6" borderId="0" xfId="0" applyNumberFormat="1" applyFont="1" applyFill="1"/>
    <xf numFmtId="0" fontId="6" fillId="15" borderId="0" xfId="0" applyFont="1" applyFill="1" applyBorder="1" applyAlignment="1">
      <alignment horizontal="center"/>
    </xf>
    <xf numFmtId="0" fontId="6" fillId="15" borderId="0" xfId="0" applyFont="1" applyFill="1" applyBorder="1" applyAlignment="1">
      <alignment horizontal="center" vertical="center"/>
    </xf>
    <xf numFmtId="10" fontId="6" fillId="5" borderId="0" xfId="0" applyNumberFormat="1" applyFont="1" applyFill="1" applyBorder="1"/>
    <xf numFmtId="0" fontId="0" fillId="0" borderId="0" xfId="0" applyFill="1" applyAlignment="1"/>
    <xf numFmtId="10" fontId="2" fillId="0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177" fontId="7" fillId="19" borderId="0" xfId="0" applyNumberFormat="1" applyFont="1" applyFill="1"/>
    <xf numFmtId="0" fontId="9" fillId="2" borderId="0" xfId="0" applyFont="1" applyFill="1" applyAlignment="1">
      <alignment vertical="center"/>
    </xf>
    <xf numFmtId="180" fontId="0" fillId="0" borderId="0" xfId="0" applyNumberFormat="1"/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0" fillId="2" borderId="0" xfId="0" applyFill="1"/>
    <xf numFmtId="0" fontId="2" fillId="0" borderId="0" xfId="0" applyFont="1" applyFill="1" applyAlignment="1">
      <alignment vertical="center"/>
    </xf>
    <xf numFmtId="183" fontId="18" fillId="2" borderId="0" xfId="0" applyNumberFormat="1" applyFont="1" applyFill="1" applyAlignment="1">
      <alignment vertical="center"/>
    </xf>
    <xf numFmtId="177" fontId="7" fillId="7" borderId="0" xfId="0" applyNumberFormat="1" applyFont="1" applyFill="1"/>
    <xf numFmtId="0" fontId="0" fillId="0" borderId="0" xfId="0" applyAlignment="1">
      <alignment horizontal="center"/>
    </xf>
    <xf numFmtId="179" fontId="7" fillId="19" borderId="0" xfId="0" applyNumberFormat="1" applyFont="1" applyFill="1"/>
    <xf numFmtId="179" fontId="7" fillId="7" borderId="0" xfId="0" applyNumberFormat="1" applyFont="1" applyFill="1"/>
    <xf numFmtId="0" fontId="15" fillId="0" borderId="0" xfId="0" applyFont="1" applyFill="1" applyBorder="1" applyAlignment="1"/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2" borderId="0" xfId="0" applyFill="1" applyAlignment="1"/>
    <xf numFmtId="0" fontId="15" fillId="0" borderId="0" xfId="0" applyFont="1" applyFill="1" applyBorder="1" applyAlignment="1">
      <alignment horizontal="center"/>
    </xf>
    <xf numFmtId="181" fontId="7" fillId="7" borderId="0" xfId="0" applyNumberFormat="1" applyFont="1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79" fontId="2" fillId="7" borderId="0" xfId="0" applyNumberFormat="1" applyFont="1" applyFill="1"/>
    <xf numFmtId="179" fontId="2" fillId="0" borderId="0" xfId="0" applyNumberFormat="1" applyFont="1"/>
    <xf numFmtId="179" fontId="9" fillId="19" borderId="0" xfId="0" applyNumberFormat="1" applyFont="1" applyFill="1"/>
    <xf numFmtId="179" fontId="2" fillId="19" borderId="0" xfId="0" applyNumberFormat="1" applyFont="1" applyFill="1"/>
    <xf numFmtId="179" fontId="9" fillId="7" borderId="0" xfId="0" applyNumberFormat="1" applyFont="1" applyFill="1"/>
    <xf numFmtId="0" fontId="0" fillId="0" borderId="0" xfId="0" applyNumberFormat="1" applyAlignment="1">
      <alignment horizontal="center"/>
    </xf>
    <xf numFmtId="10" fontId="0" fillId="0" borderId="0" xfId="0" applyNumberFormat="1"/>
    <xf numFmtId="10" fontId="2" fillId="0" borderId="0" xfId="0" applyNumberFormat="1" applyFont="1"/>
    <xf numFmtId="179" fontId="7" fillId="0" borderId="0" xfId="0" applyNumberFormat="1" applyFont="1" applyFill="1"/>
    <xf numFmtId="179" fontId="2" fillId="0" borderId="0" xfId="0" applyNumberFormat="1" applyFont="1" applyFill="1"/>
    <xf numFmtId="179" fontId="9" fillId="0" borderId="0" xfId="0" applyNumberFormat="1" applyFont="1" applyFill="1"/>
    <xf numFmtId="0" fontId="2" fillId="21" borderId="0" xfId="0" applyFont="1" applyFill="1" applyBorder="1" applyAlignment="1">
      <alignment vertical="center"/>
    </xf>
    <xf numFmtId="0" fontId="5" fillId="15" borderId="0" xfId="0" applyFont="1" applyFill="1" applyBorder="1" applyAlignment="1">
      <alignment horizontal="center"/>
    </xf>
    <xf numFmtId="184" fontId="6" fillId="22" borderId="0" xfId="0" applyNumberFormat="1" applyFont="1" applyFill="1" applyBorder="1"/>
    <xf numFmtId="0" fontId="8" fillId="23" borderId="0" xfId="0" applyFont="1" applyFill="1" applyBorder="1" applyAlignment="1"/>
    <xf numFmtId="0" fontId="6" fillId="12" borderId="0" xfId="0" applyFont="1" applyFill="1" applyBorder="1" applyAlignment="1">
      <alignment horizontal="center"/>
    </xf>
    <xf numFmtId="0" fontId="6" fillId="25" borderId="0" xfId="0" applyFont="1" applyFill="1" applyBorder="1" applyAlignment="1">
      <alignment horizontal="center" vertical="center"/>
    </xf>
    <xf numFmtId="0" fontId="6" fillId="18" borderId="0" xfId="0" applyFont="1" applyFill="1" applyBorder="1"/>
    <xf numFmtId="0" fontId="2" fillId="23" borderId="0" xfId="0" applyFont="1" applyFill="1"/>
    <xf numFmtId="184" fontId="5" fillId="18" borderId="0" xfId="1" applyNumberFormat="1" applyFont="1" applyFill="1">
      <alignment vertical="center"/>
    </xf>
    <xf numFmtId="184" fontId="6" fillId="18" borderId="0" xfId="0" applyNumberFormat="1" applyFont="1" applyFill="1" applyBorder="1"/>
    <xf numFmtId="0" fontId="7" fillId="13" borderId="0" xfId="0" applyFont="1" applyFill="1" applyBorder="1" applyAlignment="1">
      <alignment horizontal="center" vertical="center"/>
    </xf>
    <xf numFmtId="185" fontId="6" fillId="18" borderId="0" xfId="0" applyNumberFormat="1" applyFont="1" applyFill="1"/>
    <xf numFmtId="0" fontId="0" fillId="23" borderId="0" xfId="0" applyFill="1"/>
    <xf numFmtId="0" fontId="2" fillId="13" borderId="0" xfId="0" applyFont="1" applyFill="1" applyBorder="1" applyAlignment="1">
      <alignment horizontal="center" vertical="center"/>
    </xf>
    <xf numFmtId="0" fontId="6" fillId="25" borderId="0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185" fontId="6" fillId="22" borderId="0" xfId="0" applyNumberFormat="1" applyFont="1" applyFill="1" applyBorder="1"/>
    <xf numFmtId="185" fontId="6" fillId="22" borderId="0" xfId="0" applyNumberFormat="1" applyFont="1" applyFill="1" applyBorder="1" applyAlignment="1">
      <alignment vertical="center"/>
    </xf>
    <xf numFmtId="176" fontId="6" fillId="26" borderId="0" xfId="0" applyNumberFormat="1" applyFont="1" applyFill="1" applyBorder="1"/>
    <xf numFmtId="176" fontId="2" fillId="7" borderId="0" xfId="0" applyNumberFormat="1" applyFont="1" applyFill="1"/>
    <xf numFmtId="10" fontId="0" fillId="0" borderId="0" xfId="0" applyNumberFormat="1" applyFill="1"/>
    <xf numFmtId="181" fontId="0" fillId="0" borderId="0" xfId="0" applyNumberFormat="1" applyFill="1"/>
    <xf numFmtId="176" fontId="0" fillId="0" borderId="0" xfId="0" applyNumberFormat="1"/>
    <xf numFmtId="186" fontId="0" fillId="0" borderId="0" xfId="0" applyNumberFormat="1"/>
    <xf numFmtId="186" fontId="2" fillId="0" borderId="0" xfId="0" applyNumberFormat="1" applyFont="1"/>
    <xf numFmtId="179" fontId="2" fillId="6" borderId="0" xfId="0" applyNumberFormat="1" applyFont="1" applyFill="1"/>
    <xf numFmtId="176" fontId="2" fillId="6" borderId="0" xfId="0" applyNumberFormat="1" applyFont="1" applyFill="1"/>
    <xf numFmtId="186" fontId="7" fillId="0" borderId="0" xfId="0" applyNumberFormat="1" applyFont="1" applyFill="1"/>
    <xf numFmtId="177" fontId="7" fillId="0" borderId="0" xfId="0" applyNumberFormat="1" applyFont="1" applyFill="1"/>
    <xf numFmtId="0" fontId="7" fillId="0" borderId="0" xfId="0" applyFont="1"/>
    <xf numFmtId="0" fontId="0" fillId="27" borderId="0" xfId="0" applyFill="1"/>
    <xf numFmtId="0" fontId="0" fillId="0" borderId="0" xfId="0" applyFill="1" applyBorder="1"/>
    <xf numFmtId="177" fontId="7" fillId="0" borderId="0" xfId="0" applyNumberFormat="1" applyFont="1" applyFill="1" applyBorder="1"/>
    <xf numFmtId="0" fontId="0" fillId="0" borderId="0" xfId="0" applyNumberFormat="1"/>
    <xf numFmtId="187" fontId="7" fillId="7" borderId="0" xfId="0" applyNumberFormat="1" applyFont="1" applyFill="1"/>
    <xf numFmtId="0" fontId="2" fillId="3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6" fillId="25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8" fillId="10" borderId="0" xfId="0" applyFont="1" applyFill="1" applyBorder="1"/>
    <xf numFmtId="0" fontId="7" fillId="10" borderId="0" xfId="2" applyFont="1" applyFill="1" applyBorder="1" applyAlignment="1">
      <alignment horizontal="center" vertical="center"/>
    </xf>
    <xf numFmtId="176" fontId="2" fillId="7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183" fontId="2" fillId="6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6" fillId="24" borderId="0" xfId="0" applyFont="1" applyFill="1" applyBorder="1" applyAlignment="1">
      <alignment horizontal="center" vertical="center" wrapText="1"/>
    </xf>
    <xf numFmtId="183" fontId="7" fillId="6" borderId="0" xfId="0" applyNumberFormat="1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183" fontId="8" fillId="6" borderId="0" xfId="0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12" fillId="14" borderId="0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5" fillId="0" borderId="0" xfId="0" applyFont="1" applyBorder="1"/>
    <xf numFmtId="0" fontId="6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6" fillId="9" borderId="0" xfId="0" applyFont="1" applyFill="1" applyBorder="1" applyAlignment="1">
      <alignment horizontal="center" vertical="center"/>
    </xf>
    <xf numFmtId="0" fontId="15" fillId="10" borderId="0" xfId="0" applyFont="1" applyFill="1" applyBorder="1"/>
    <xf numFmtId="176" fontId="19" fillId="5" borderId="0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9" fontId="8" fillId="6" borderId="0" xfId="0" applyNumberFormat="1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15" fillId="2" borderId="0" xfId="0" applyFont="1" applyFill="1" applyBorder="1"/>
    <xf numFmtId="0" fontId="11" fillId="3" borderId="0" xfId="0" applyFont="1" applyFill="1" applyBorder="1" applyAlignment="1">
      <alignment horizontal="center" vertical="center"/>
    </xf>
  </cellXfs>
  <cellStyles count="3">
    <cellStyle name="一般" xfId="0" builtinId="0"/>
    <cellStyle name="百分比" xfId="1" builtinId="5"/>
    <cellStyle name="輸入" xfId="2" builtinId="20"/>
  </cellStyles>
  <dxfs count="8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A$9" inc="5" max="200" page="10" val="100"/>
</file>

<file path=xl/ctrlProps/ctrlProp10.xml><?xml version="1.0" encoding="utf-8"?>
<formControlPr xmlns="http://schemas.microsoft.com/office/spreadsheetml/2009/9/main" objectType="Scroll" dx="22" fmlaLink="$A$8" max="100" page="10" val="30"/>
</file>

<file path=xl/ctrlProps/ctrlProp11.xml><?xml version="1.0" encoding="utf-8"?>
<formControlPr xmlns="http://schemas.microsoft.com/office/spreadsheetml/2009/9/main" objectType="Scroll" dx="22" fmlaLink="$A$24" max="20" page="10" val="8"/>
</file>

<file path=xl/ctrlProps/ctrlProp12.xml><?xml version="1.0" encoding="utf-8"?>
<formControlPr xmlns="http://schemas.microsoft.com/office/spreadsheetml/2009/9/main" objectType="Scroll" dx="22" fmlaLink="$A$8" max="100" page="10" val="25"/>
</file>

<file path=xl/ctrlProps/ctrlProp13.xml><?xml version="1.0" encoding="utf-8"?>
<formControlPr xmlns="http://schemas.microsoft.com/office/spreadsheetml/2009/9/main" objectType="Scroll" dx="22" fmlaLink="$A$25" inc="5" max="200" page="10" val="75"/>
</file>

<file path=xl/ctrlProps/ctrlProp2.xml><?xml version="1.0" encoding="utf-8"?>
<formControlPr xmlns="http://schemas.microsoft.com/office/spreadsheetml/2009/9/main" objectType="Scroll" dx="22" fmlaLink="$E$42" max="100" page="10" val="25"/>
</file>

<file path=xl/ctrlProps/ctrlProp3.xml><?xml version="1.0" encoding="utf-8"?>
<formControlPr xmlns="http://schemas.microsoft.com/office/spreadsheetml/2009/9/main" objectType="Scroll" dx="22" fmlaLink="$A$26" inc="5" max="200" page="10" val="75"/>
</file>

<file path=xl/ctrlProps/ctrlProp4.xml><?xml version="1.0" encoding="utf-8"?>
<formControlPr xmlns="http://schemas.microsoft.com/office/spreadsheetml/2009/9/main" objectType="Scroll" dx="22" fmlaLink="$A$8" max="100" page="10" val="15"/>
</file>

<file path=xl/ctrlProps/ctrlProp5.xml><?xml version="1.0" encoding="utf-8"?>
<formControlPr xmlns="http://schemas.microsoft.com/office/spreadsheetml/2009/9/main" objectType="Scroll" dx="22" fmlaLink="$A$24" max="200" page="10" val="85"/>
</file>

<file path=xl/ctrlProps/ctrlProp6.xml><?xml version="1.0" encoding="utf-8"?>
<formControlPr xmlns="http://schemas.microsoft.com/office/spreadsheetml/2009/9/main" objectType="Scroll" dx="22" fmlaLink="$A$8" max="100" page="10" val="20"/>
</file>

<file path=xl/ctrlProps/ctrlProp7.xml><?xml version="1.0" encoding="utf-8"?>
<formControlPr xmlns="http://schemas.microsoft.com/office/spreadsheetml/2009/9/main" objectType="Scroll" dx="22" fmlaLink="$A$28" max="200" page="10" val="80"/>
</file>

<file path=xl/ctrlProps/ctrlProp8.xml><?xml version="1.0" encoding="utf-8"?>
<formControlPr xmlns="http://schemas.microsoft.com/office/spreadsheetml/2009/9/main" objectType="Scroll" dx="22" fmlaLink="$A$8" max="100" page="10" val="20"/>
</file>

<file path=xl/ctrlProps/ctrlProp9.xml><?xml version="1.0" encoding="utf-8"?>
<formControlPr xmlns="http://schemas.microsoft.com/office/spreadsheetml/2009/9/main" objectType="Scroll" dx="22" fmlaLink="$A$25" inc="5" max="200" page="10" val="8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6</xdr:row>
          <xdr:rowOff>161925</xdr:rowOff>
        </xdr:from>
        <xdr:to>
          <xdr:col>0</xdr:col>
          <xdr:colOff>771525</xdr:colOff>
          <xdr:row>22</xdr:row>
          <xdr:rowOff>123825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5</xdr:row>
          <xdr:rowOff>190500</xdr:rowOff>
        </xdr:from>
        <xdr:to>
          <xdr:col>0</xdr:col>
          <xdr:colOff>838200</xdr:colOff>
          <xdr:row>18</xdr:row>
          <xdr:rowOff>161925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24</xdr:row>
          <xdr:rowOff>28575</xdr:rowOff>
        </xdr:from>
        <xdr:to>
          <xdr:col>0</xdr:col>
          <xdr:colOff>762000</xdr:colOff>
          <xdr:row>37</xdr:row>
          <xdr:rowOff>152400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28575</xdr:rowOff>
        </xdr:from>
        <xdr:to>
          <xdr:col>0</xdr:col>
          <xdr:colOff>704850</xdr:colOff>
          <xdr:row>16</xdr:row>
          <xdr:rowOff>190500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22</xdr:row>
          <xdr:rowOff>47625</xdr:rowOff>
        </xdr:from>
        <xdr:to>
          <xdr:col>0</xdr:col>
          <xdr:colOff>714375</xdr:colOff>
          <xdr:row>34</xdr:row>
          <xdr:rowOff>114300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6</xdr:row>
          <xdr:rowOff>114300</xdr:rowOff>
        </xdr:from>
        <xdr:to>
          <xdr:col>0</xdr:col>
          <xdr:colOff>771525</xdr:colOff>
          <xdr:row>20</xdr:row>
          <xdr:rowOff>123825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26</xdr:row>
          <xdr:rowOff>66675</xdr:rowOff>
        </xdr:from>
        <xdr:to>
          <xdr:col>0</xdr:col>
          <xdr:colOff>723900</xdr:colOff>
          <xdr:row>40</xdr:row>
          <xdr:rowOff>142875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6</xdr:row>
          <xdr:rowOff>76200</xdr:rowOff>
        </xdr:from>
        <xdr:to>
          <xdr:col>0</xdr:col>
          <xdr:colOff>714375</xdr:colOff>
          <xdr:row>18</xdr:row>
          <xdr:rowOff>47625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23</xdr:row>
          <xdr:rowOff>57150</xdr:rowOff>
        </xdr:from>
        <xdr:to>
          <xdr:col>0</xdr:col>
          <xdr:colOff>752475</xdr:colOff>
          <xdr:row>36</xdr:row>
          <xdr:rowOff>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38100</xdr:rowOff>
        </xdr:from>
        <xdr:to>
          <xdr:col>0</xdr:col>
          <xdr:colOff>657225</xdr:colOff>
          <xdr:row>16</xdr:row>
          <xdr:rowOff>190500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22</xdr:row>
          <xdr:rowOff>66675</xdr:rowOff>
        </xdr:from>
        <xdr:to>
          <xdr:col>0</xdr:col>
          <xdr:colOff>685800</xdr:colOff>
          <xdr:row>33</xdr:row>
          <xdr:rowOff>104775</xdr:rowOff>
        </xdr:to>
        <xdr:sp macro="" textlink="">
          <xdr:nvSpPr>
            <xdr:cNvPr id="5126" name="Scroll Bar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6</xdr:row>
          <xdr:rowOff>9525</xdr:rowOff>
        </xdr:from>
        <xdr:to>
          <xdr:col>0</xdr:col>
          <xdr:colOff>676275</xdr:colOff>
          <xdr:row>16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22</xdr:row>
          <xdr:rowOff>38100</xdr:rowOff>
        </xdr:from>
        <xdr:to>
          <xdr:col>0</xdr:col>
          <xdr:colOff>704850</xdr:colOff>
          <xdr:row>32</xdr:row>
          <xdr:rowOff>95250</xdr:rowOff>
        </xdr:to>
        <xdr:sp macro="" textlink="">
          <xdr:nvSpPr>
            <xdr:cNvPr id="6146" name="Scroll Ba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3A06-A4C3-4CF5-A760-E6DA81785382}">
  <dimension ref="A1:BF137"/>
  <sheetViews>
    <sheetView topLeftCell="A16" zoomScaleNormal="100" workbookViewId="0">
      <selection activeCell="F27" sqref="F27"/>
    </sheetView>
  </sheetViews>
  <sheetFormatPr defaultRowHeight="15.75"/>
  <cols>
    <col min="1" max="2" width="15.7109375" customWidth="1"/>
    <col min="3" max="3" width="15.42578125" customWidth="1"/>
    <col min="4" max="4" width="16.5703125" customWidth="1"/>
    <col min="5" max="5" width="15.140625" customWidth="1"/>
    <col min="6" max="6" width="15" customWidth="1"/>
    <col min="7" max="7" width="12.85546875" customWidth="1"/>
    <col min="8" max="8" width="14.140625" customWidth="1"/>
    <col min="9" max="9" width="12.5703125" customWidth="1"/>
    <col min="10" max="10" width="14" customWidth="1"/>
    <col min="11" max="11" width="11.5703125" customWidth="1"/>
    <col min="12" max="12" width="13.28515625" customWidth="1"/>
    <col min="13" max="13" width="13.7109375" customWidth="1"/>
    <col min="14" max="14" width="12.85546875" customWidth="1"/>
    <col min="15" max="15" width="14" customWidth="1"/>
    <col min="16" max="16" width="12.28515625" customWidth="1"/>
    <col min="17" max="17" width="12.42578125" customWidth="1"/>
    <col min="18" max="18" width="12.5703125" customWidth="1"/>
    <col min="19" max="19" width="14.7109375" customWidth="1"/>
    <col min="20" max="20" width="13.5703125" customWidth="1"/>
    <col min="21" max="21" width="13.28515625" customWidth="1"/>
    <col min="22" max="22" width="11.7109375" customWidth="1"/>
    <col min="23" max="23" width="12.28515625" customWidth="1"/>
    <col min="24" max="24" width="12.42578125" customWidth="1"/>
    <col min="25" max="25" width="11.5703125" customWidth="1"/>
    <col min="26" max="27" width="11.42578125" customWidth="1"/>
    <col min="28" max="28" width="13.140625" customWidth="1"/>
    <col min="29" max="29" width="12.7109375" customWidth="1"/>
    <col min="30" max="30" width="12.28515625" customWidth="1"/>
    <col min="31" max="31" width="11.5703125" customWidth="1"/>
    <col min="32" max="32" width="11" customWidth="1"/>
    <col min="33" max="33" width="12" customWidth="1"/>
    <col min="34" max="34" width="11.42578125" customWidth="1"/>
    <col min="35" max="35" width="12.28515625" customWidth="1"/>
    <col min="36" max="36" width="11.5703125" customWidth="1"/>
    <col min="37" max="37" width="13.7109375" customWidth="1"/>
    <col min="38" max="38" width="12" customWidth="1"/>
    <col min="39" max="39" width="11" customWidth="1"/>
    <col min="40" max="40" width="12.28515625" customWidth="1"/>
    <col min="41" max="41" width="11.28515625" customWidth="1"/>
    <col min="42" max="42" width="11.140625" customWidth="1"/>
    <col min="43" max="43" width="11.5703125" customWidth="1"/>
    <col min="44" max="44" width="12.42578125" customWidth="1"/>
    <col min="45" max="45" width="10.7109375" customWidth="1"/>
    <col min="46" max="46" width="11.140625" customWidth="1"/>
    <col min="47" max="47" width="11.85546875" customWidth="1"/>
  </cols>
  <sheetData>
    <row r="1" spans="1:47" ht="15.75" customHeight="1">
      <c r="B1" s="119"/>
      <c r="C1" s="119"/>
      <c r="D1" s="119"/>
      <c r="E1" s="120" t="s">
        <v>0</v>
      </c>
      <c r="F1" s="121" t="s">
        <v>280</v>
      </c>
      <c r="G1" s="44" t="s">
        <v>261</v>
      </c>
      <c r="H1" s="42" t="s">
        <v>237</v>
      </c>
      <c r="I1" s="42" t="s">
        <v>238</v>
      </c>
      <c r="J1" s="42" t="s">
        <v>239</v>
      </c>
      <c r="K1" s="42" t="s">
        <v>240</v>
      </c>
      <c r="L1" s="42" t="s">
        <v>241</v>
      </c>
      <c r="M1" s="42" t="s">
        <v>242</v>
      </c>
      <c r="N1" s="42" t="s">
        <v>243</v>
      </c>
      <c r="O1" s="42" t="s">
        <v>244</v>
      </c>
      <c r="P1" s="42" t="s">
        <v>245</v>
      </c>
      <c r="Q1" s="42" t="s">
        <v>246</v>
      </c>
      <c r="R1" s="42" t="s">
        <v>247</v>
      </c>
      <c r="S1" s="42" t="s">
        <v>248</v>
      </c>
      <c r="T1" s="42" t="s">
        <v>249</v>
      </c>
      <c r="U1" s="42" t="s">
        <v>250</v>
      </c>
      <c r="V1" s="42" t="s">
        <v>251</v>
      </c>
      <c r="W1" s="42" t="s">
        <v>252</v>
      </c>
      <c r="X1" s="42" t="s">
        <v>253</v>
      </c>
      <c r="Y1" s="42" t="s">
        <v>254</v>
      </c>
      <c r="Z1" s="42" t="s">
        <v>255</v>
      </c>
      <c r="AA1" s="42" t="s">
        <v>256</v>
      </c>
      <c r="AB1" s="42" t="s">
        <v>257</v>
      </c>
      <c r="AC1" s="42" t="s">
        <v>258</v>
      </c>
      <c r="AD1" s="42" t="s">
        <v>259</v>
      </c>
      <c r="AE1" s="42" t="s">
        <v>260</v>
      </c>
      <c r="AF1" s="42" t="s">
        <v>263</v>
      </c>
      <c r="AG1" s="42" t="s">
        <v>264</v>
      </c>
      <c r="AH1" s="42" t="s">
        <v>266</v>
      </c>
      <c r="AI1" s="42" t="s">
        <v>265</v>
      </c>
      <c r="AJ1" s="42" t="s">
        <v>267</v>
      </c>
      <c r="AK1" s="42" t="s">
        <v>268</v>
      </c>
      <c r="AL1" s="42" t="s">
        <v>269</v>
      </c>
      <c r="AM1" s="42" t="s">
        <v>270</v>
      </c>
      <c r="AN1" s="42" t="s">
        <v>271</v>
      </c>
      <c r="AO1" s="42" t="s">
        <v>272</v>
      </c>
      <c r="AP1" s="42" t="s">
        <v>273</v>
      </c>
      <c r="AQ1" s="42" t="s">
        <v>274</v>
      </c>
      <c r="AR1" s="42" t="s">
        <v>275</v>
      </c>
      <c r="AS1" s="42" t="s">
        <v>276</v>
      </c>
      <c r="AT1" s="42" t="s">
        <v>277</v>
      </c>
      <c r="AU1" s="42" t="s">
        <v>278</v>
      </c>
    </row>
    <row r="2" spans="1:47" ht="21">
      <c r="B2" s="119"/>
      <c r="C2" s="119"/>
      <c r="D2" s="119"/>
      <c r="E2" s="120"/>
      <c r="F2" s="122"/>
      <c r="G2" s="50">
        <f>A5</f>
        <v>0.1</v>
      </c>
      <c r="H2" s="50">
        <f t="shared" ref="H2:AU2" si="0">G2-0.5%</f>
        <v>9.5000000000000001E-2</v>
      </c>
      <c r="I2" s="50">
        <f t="shared" si="0"/>
        <v>0.09</v>
      </c>
      <c r="J2" s="50">
        <f t="shared" si="0"/>
        <v>8.4999999999999992E-2</v>
      </c>
      <c r="K2" s="50">
        <f t="shared" si="0"/>
        <v>7.9999999999999988E-2</v>
      </c>
      <c r="L2" s="50">
        <f t="shared" si="0"/>
        <v>7.4999999999999983E-2</v>
      </c>
      <c r="M2" s="50">
        <f t="shared" si="0"/>
        <v>6.9999999999999979E-2</v>
      </c>
      <c r="N2" s="50">
        <f t="shared" si="0"/>
        <v>6.4999999999999974E-2</v>
      </c>
      <c r="O2" s="50">
        <f t="shared" si="0"/>
        <v>5.9999999999999977E-2</v>
      </c>
      <c r="P2" s="50">
        <f t="shared" si="0"/>
        <v>5.4999999999999979E-2</v>
      </c>
      <c r="Q2" s="50">
        <f t="shared" si="0"/>
        <v>4.9999999999999982E-2</v>
      </c>
      <c r="R2" s="50">
        <f t="shared" si="0"/>
        <v>4.4999999999999984E-2</v>
      </c>
      <c r="S2" s="50">
        <f t="shared" si="0"/>
        <v>3.9999999999999987E-2</v>
      </c>
      <c r="T2" s="50">
        <f t="shared" si="0"/>
        <v>3.4999999999999989E-2</v>
      </c>
      <c r="U2" s="50">
        <f t="shared" si="0"/>
        <v>2.9999999999999988E-2</v>
      </c>
      <c r="V2" s="50">
        <f t="shared" si="0"/>
        <v>2.4999999999999988E-2</v>
      </c>
      <c r="W2" s="50">
        <f t="shared" si="0"/>
        <v>1.9999999999999987E-2</v>
      </c>
      <c r="X2" s="50">
        <f t="shared" si="0"/>
        <v>1.4999999999999986E-2</v>
      </c>
      <c r="Y2" s="50">
        <f t="shared" si="0"/>
        <v>9.9999999999999846E-3</v>
      </c>
      <c r="Z2" s="50">
        <f t="shared" si="0"/>
        <v>4.9999999999999845E-3</v>
      </c>
      <c r="AA2" s="50">
        <f t="shared" si="0"/>
        <v>-1.5612511283791264E-17</v>
      </c>
      <c r="AB2" s="50">
        <f t="shared" si="0"/>
        <v>-5.0000000000000157E-3</v>
      </c>
      <c r="AC2" s="50">
        <f t="shared" si="0"/>
        <v>-1.0000000000000016E-2</v>
      </c>
      <c r="AD2" s="50">
        <f t="shared" si="0"/>
        <v>-1.5000000000000017E-2</v>
      </c>
      <c r="AE2" s="50">
        <f t="shared" si="0"/>
        <v>-2.0000000000000018E-2</v>
      </c>
      <c r="AF2" s="50">
        <f t="shared" si="0"/>
        <v>-2.5000000000000019E-2</v>
      </c>
      <c r="AG2" s="50">
        <f t="shared" si="0"/>
        <v>-3.000000000000002E-2</v>
      </c>
      <c r="AH2" s="50">
        <f t="shared" si="0"/>
        <v>-3.5000000000000017E-2</v>
      </c>
      <c r="AI2" s="50">
        <f t="shared" si="0"/>
        <v>-4.0000000000000015E-2</v>
      </c>
      <c r="AJ2" s="50">
        <f t="shared" si="0"/>
        <v>-4.5000000000000012E-2</v>
      </c>
      <c r="AK2" s="50">
        <f t="shared" si="0"/>
        <v>-5.000000000000001E-2</v>
      </c>
      <c r="AL2" s="50">
        <f t="shared" si="0"/>
        <v>-5.5000000000000007E-2</v>
      </c>
      <c r="AM2" s="50">
        <f t="shared" si="0"/>
        <v>-6.0000000000000005E-2</v>
      </c>
      <c r="AN2" s="50">
        <f t="shared" si="0"/>
        <v>-6.5000000000000002E-2</v>
      </c>
      <c r="AO2" s="50">
        <f t="shared" si="0"/>
        <v>-7.0000000000000007E-2</v>
      </c>
      <c r="AP2" s="50">
        <f t="shared" si="0"/>
        <v>-7.5000000000000011E-2</v>
      </c>
      <c r="AQ2" s="50">
        <f t="shared" si="0"/>
        <v>-8.0000000000000016E-2</v>
      </c>
      <c r="AR2" s="50">
        <f t="shared" si="0"/>
        <v>-8.500000000000002E-2</v>
      </c>
      <c r="AS2" s="50">
        <f t="shared" si="0"/>
        <v>-9.0000000000000024E-2</v>
      </c>
      <c r="AT2" s="50">
        <f t="shared" si="0"/>
        <v>-9.5000000000000029E-2</v>
      </c>
      <c r="AU2" s="50">
        <f t="shared" si="0"/>
        <v>-0.10000000000000003</v>
      </c>
    </row>
    <row r="3" spans="1:47">
      <c r="A3" s="117" t="s">
        <v>262</v>
      </c>
      <c r="B3" s="74"/>
      <c r="C3" s="123" t="s">
        <v>281</v>
      </c>
      <c r="D3" s="75" t="s">
        <v>282</v>
      </c>
      <c r="E3" s="76">
        <f>1/49</f>
        <v>2.0408163265306121E-2</v>
      </c>
      <c r="F3" s="94">
        <v>0.01</v>
      </c>
      <c r="G3" s="51">
        <f t="shared" ref="G3:G11" si="1">(1-$F3-($A$5-G$2))/$E3</f>
        <v>48.510000000000005</v>
      </c>
      <c r="H3" s="54">
        <f>ROUNDDOWN((1-$F3-($A$5-H$2))/$E3,3)</f>
        <v>48.265000000000001</v>
      </c>
      <c r="I3" s="54">
        <f t="shared" ref="I3:AU3" si="2">ROUNDDOWN((1-$F3-($A$5-I$2))/$E3,3)</f>
        <v>48.02</v>
      </c>
      <c r="J3" s="54">
        <f t="shared" si="2"/>
        <v>47.774999999999999</v>
      </c>
      <c r="K3" s="54">
        <f t="shared" si="2"/>
        <v>47.53</v>
      </c>
      <c r="L3" s="54">
        <f t="shared" si="2"/>
        <v>47.284999999999997</v>
      </c>
      <c r="M3" s="54">
        <f t="shared" si="2"/>
        <v>47.04</v>
      </c>
      <c r="N3" s="54">
        <f t="shared" si="2"/>
        <v>46.795000000000002</v>
      </c>
      <c r="O3" s="54">
        <f t="shared" si="2"/>
        <v>46.55</v>
      </c>
      <c r="P3" s="54">
        <f t="shared" si="2"/>
        <v>46.305</v>
      </c>
      <c r="Q3" s="54">
        <f t="shared" si="2"/>
        <v>46.06</v>
      </c>
      <c r="R3" s="54">
        <f t="shared" si="2"/>
        <v>45.814999999999998</v>
      </c>
      <c r="S3" s="54">
        <f t="shared" si="2"/>
        <v>45.57</v>
      </c>
      <c r="T3" s="54">
        <f t="shared" si="2"/>
        <v>45.325000000000003</v>
      </c>
      <c r="U3" s="54">
        <f t="shared" si="2"/>
        <v>45.08</v>
      </c>
      <c r="V3" s="54">
        <f t="shared" si="2"/>
        <v>44.835000000000001</v>
      </c>
      <c r="W3" s="54">
        <f t="shared" si="2"/>
        <v>44.59</v>
      </c>
      <c r="X3" s="54">
        <f t="shared" si="2"/>
        <v>44.344999999999999</v>
      </c>
      <c r="Y3" s="54">
        <f t="shared" si="2"/>
        <v>44.1</v>
      </c>
      <c r="Z3" s="54">
        <f t="shared" si="2"/>
        <v>43.854999999999997</v>
      </c>
      <c r="AA3" s="54">
        <f t="shared" si="2"/>
        <v>43.61</v>
      </c>
      <c r="AB3" s="54">
        <f t="shared" si="2"/>
        <v>43.365000000000002</v>
      </c>
      <c r="AC3" s="54">
        <f t="shared" si="2"/>
        <v>43.12</v>
      </c>
      <c r="AD3" s="54">
        <f t="shared" si="2"/>
        <v>42.875</v>
      </c>
      <c r="AE3" s="54">
        <f t="shared" si="2"/>
        <v>42.63</v>
      </c>
      <c r="AF3" s="54">
        <f t="shared" si="2"/>
        <v>42.384999999999998</v>
      </c>
      <c r="AG3" s="54">
        <f t="shared" si="2"/>
        <v>42.14</v>
      </c>
      <c r="AH3" s="54">
        <f t="shared" si="2"/>
        <v>41.895000000000003</v>
      </c>
      <c r="AI3" s="54">
        <f t="shared" si="2"/>
        <v>41.65</v>
      </c>
      <c r="AJ3" s="54">
        <f t="shared" si="2"/>
        <v>41.405000000000001</v>
      </c>
      <c r="AK3" s="54">
        <f t="shared" si="2"/>
        <v>41.16</v>
      </c>
      <c r="AL3" s="54">
        <f t="shared" si="2"/>
        <v>40.914999999999999</v>
      </c>
      <c r="AM3" s="54">
        <f t="shared" si="2"/>
        <v>40.67</v>
      </c>
      <c r="AN3" s="54">
        <f t="shared" si="2"/>
        <v>40.424999999999997</v>
      </c>
      <c r="AO3" s="54">
        <f t="shared" si="2"/>
        <v>40.18</v>
      </c>
      <c r="AP3" s="54">
        <f t="shared" si="2"/>
        <v>39.935000000000002</v>
      </c>
      <c r="AQ3" s="54">
        <f t="shared" si="2"/>
        <v>39.69</v>
      </c>
      <c r="AR3" s="54">
        <f t="shared" si="2"/>
        <v>39.445</v>
      </c>
      <c r="AS3" s="54">
        <f t="shared" si="2"/>
        <v>39.200000000000003</v>
      </c>
      <c r="AT3" s="54">
        <f t="shared" si="2"/>
        <v>38.954999999999998</v>
      </c>
      <c r="AU3" s="54">
        <f t="shared" si="2"/>
        <v>38.71</v>
      </c>
    </row>
    <row r="4" spans="1:47" ht="16.5">
      <c r="A4" s="117"/>
      <c r="B4" s="77"/>
      <c r="C4" s="123"/>
      <c r="D4" s="78" t="s">
        <v>283</v>
      </c>
      <c r="E4" s="76">
        <v>0.5</v>
      </c>
      <c r="F4" s="94">
        <v>0.01</v>
      </c>
      <c r="G4" s="51">
        <f t="shared" si="1"/>
        <v>1.98</v>
      </c>
      <c r="H4" s="51">
        <f t="shared" ref="H4:W12" si="3">ROUNDDOWN((1-$F4-($A$5-H$2))/$E4,3)</f>
        <v>1.97</v>
      </c>
      <c r="I4" s="51">
        <f t="shared" si="3"/>
        <v>1.96</v>
      </c>
      <c r="J4" s="51">
        <f t="shared" si="3"/>
        <v>1.95</v>
      </c>
      <c r="K4" s="51">
        <f>ROUNDDOWN((1-$F4-($A$5-K$2))/$E4,4)</f>
        <v>1.94</v>
      </c>
      <c r="L4" s="51">
        <f t="shared" si="3"/>
        <v>1.93</v>
      </c>
      <c r="M4" s="51">
        <f t="shared" si="3"/>
        <v>1.92</v>
      </c>
      <c r="N4" s="51">
        <f t="shared" si="3"/>
        <v>1.91</v>
      </c>
      <c r="O4" s="51">
        <f t="shared" si="3"/>
        <v>1.9</v>
      </c>
      <c r="P4" s="51">
        <f t="shared" si="3"/>
        <v>1.89</v>
      </c>
      <c r="Q4" s="51">
        <f t="shared" si="3"/>
        <v>1.88</v>
      </c>
      <c r="R4" s="51">
        <f t="shared" si="3"/>
        <v>1.87</v>
      </c>
      <c r="S4" s="51">
        <f t="shared" si="3"/>
        <v>1.86</v>
      </c>
      <c r="T4" s="51">
        <f t="shared" si="3"/>
        <v>1.85</v>
      </c>
      <c r="U4" s="51">
        <f t="shared" si="3"/>
        <v>1.84</v>
      </c>
      <c r="V4" s="51">
        <f t="shared" si="3"/>
        <v>1.83</v>
      </c>
      <c r="W4" s="51">
        <f t="shared" si="3"/>
        <v>1.82</v>
      </c>
      <c r="X4" s="51">
        <f t="shared" ref="X4:AU4" si="4">ROUNDDOWN((1-$F4-($A$5-X$2))/$E4,3)</f>
        <v>1.81</v>
      </c>
      <c r="Y4" s="51">
        <f t="shared" si="4"/>
        <v>1.8</v>
      </c>
      <c r="Z4" s="51">
        <f t="shared" si="4"/>
        <v>1.79</v>
      </c>
      <c r="AA4" s="51">
        <f t="shared" si="4"/>
        <v>1.78</v>
      </c>
      <c r="AB4" s="51">
        <f t="shared" si="4"/>
        <v>1.77</v>
      </c>
      <c r="AC4" s="51">
        <f t="shared" si="4"/>
        <v>1.76</v>
      </c>
      <c r="AD4" s="51">
        <f t="shared" si="4"/>
        <v>1.75</v>
      </c>
      <c r="AE4" s="51">
        <f t="shared" si="4"/>
        <v>1.74</v>
      </c>
      <c r="AF4" s="51">
        <f t="shared" si="4"/>
        <v>1.73</v>
      </c>
      <c r="AG4" s="51">
        <f t="shared" si="4"/>
        <v>1.72</v>
      </c>
      <c r="AH4" s="51">
        <f t="shared" si="4"/>
        <v>1.71</v>
      </c>
      <c r="AI4" s="51">
        <f t="shared" si="4"/>
        <v>1.7</v>
      </c>
      <c r="AJ4" s="51">
        <f t="shared" si="4"/>
        <v>1.69</v>
      </c>
      <c r="AK4" s="51">
        <f t="shared" si="4"/>
        <v>1.68</v>
      </c>
      <c r="AL4" s="51">
        <f t="shared" si="4"/>
        <v>1.67</v>
      </c>
      <c r="AM4" s="51">
        <f t="shared" si="4"/>
        <v>1.66</v>
      </c>
      <c r="AN4" s="51">
        <f t="shared" si="4"/>
        <v>1.65</v>
      </c>
      <c r="AO4" s="51">
        <f t="shared" si="4"/>
        <v>1.64</v>
      </c>
      <c r="AP4" s="51">
        <f t="shared" si="4"/>
        <v>1.63</v>
      </c>
      <c r="AQ4" s="51">
        <f t="shared" si="4"/>
        <v>1.62</v>
      </c>
      <c r="AR4" s="51">
        <f t="shared" si="4"/>
        <v>1.61</v>
      </c>
      <c r="AS4" s="51">
        <f t="shared" si="4"/>
        <v>1.6</v>
      </c>
      <c r="AT4" s="51">
        <f t="shared" si="4"/>
        <v>1.59</v>
      </c>
      <c r="AU4" s="51">
        <f t="shared" si="4"/>
        <v>1.58</v>
      </c>
    </row>
    <row r="5" spans="1:47" ht="16.5">
      <c r="A5" s="118">
        <f>A9/1000</f>
        <v>0.1</v>
      </c>
      <c r="B5" s="77"/>
      <c r="C5" s="123"/>
      <c r="D5" s="78" t="s">
        <v>284</v>
      </c>
      <c r="E5" s="76">
        <v>0.5</v>
      </c>
      <c r="F5" s="94">
        <v>0.01</v>
      </c>
      <c r="G5" s="51">
        <f t="shared" si="1"/>
        <v>1.98</v>
      </c>
      <c r="H5" s="51">
        <f t="shared" si="3"/>
        <v>1.97</v>
      </c>
      <c r="I5" s="51">
        <f t="shared" ref="I5:AU11" si="5">ROUNDDOWN((1-$F5-($A$5-I$2))/$E5,3)</f>
        <v>1.96</v>
      </c>
      <c r="J5" s="51">
        <f t="shared" si="5"/>
        <v>1.95</v>
      </c>
      <c r="K5" s="51">
        <f t="shared" si="5"/>
        <v>1.94</v>
      </c>
      <c r="L5" s="51">
        <f t="shared" si="5"/>
        <v>1.93</v>
      </c>
      <c r="M5" s="51">
        <f t="shared" si="5"/>
        <v>1.92</v>
      </c>
      <c r="N5" s="51">
        <f t="shared" si="5"/>
        <v>1.91</v>
      </c>
      <c r="O5" s="51">
        <f t="shared" si="5"/>
        <v>1.9</v>
      </c>
      <c r="P5" s="51">
        <f t="shared" si="5"/>
        <v>1.89</v>
      </c>
      <c r="Q5" s="51">
        <f t="shared" si="5"/>
        <v>1.88</v>
      </c>
      <c r="R5" s="51">
        <f t="shared" si="5"/>
        <v>1.87</v>
      </c>
      <c r="S5" s="51">
        <f t="shared" si="5"/>
        <v>1.86</v>
      </c>
      <c r="T5" s="51">
        <f t="shared" si="5"/>
        <v>1.85</v>
      </c>
      <c r="U5" s="51">
        <f t="shared" si="5"/>
        <v>1.84</v>
      </c>
      <c r="V5" s="51">
        <f t="shared" si="5"/>
        <v>1.83</v>
      </c>
      <c r="W5" s="51">
        <f t="shared" si="5"/>
        <v>1.82</v>
      </c>
      <c r="X5" s="51">
        <f t="shared" si="5"/>
        <v>1.81</v>
      </c>
      <c r="Y5" s="51">
        <f t="shared" si="5"/>
        <v>1.8</v>
      </c>
      <c r="Z5" s="51">
        <f t="shared" si="5"/>
        <v>1.79</v>
      </c>
      <c r="AA5" s="51">
        <f t="shared" si="5"/>
        <v>1.78</v>
      </c>
      <c r="AB5" s="51">
        <f t="shared" si="5"/>
        <v>1.77</v>
      </c>
      <c r="AC5" s="51">
        <f t="shared" si="5"/>
        <v>1.76</v>
      </c>
      <c r="AD5" s="51">
        <f t="shared" si="5"/>
        <v>1.75</v>
      </c>
      <c r="AE5" s="51">
        <f t="shared" si="5"/>
        <v>1.74</v>
      </c>
      <c r="AF5" s="51">
        <f t="shared" si="5"/>
        <v>1.73</v>
      </c>
      <c r="AG5" s="51">
        <f t="shared" si="5"/>
        <v>1.72</v>
      </c>
      <c r="AH5" s="51">
        <f t="shared" si="5"/>
        <v>1.71</v>
      </c>
      <c r="AI5" s="51">
        <f t="shared" si="5"/>
        <v>1.7</v>
      </c>
      <c r="AJ5" s="51">
        <f t="shared" si="5"/>
        <v>1.69</v>
      </c>
      <c r="AK5" s="51">
        <f t="shared" si="5"/>
        <v>1.68</v>
      </c>
      <c r="AL5" s="51">
        <f t="shared" si="5"/>
        <v>1.67</v>
      </c>
      <c r="AM5" s="51">
        <f t="shared" si="5"/>
        <v>1.66</v>
      </c>
      <c r="AN5" s="51">
        <f t="shared" si="5"/>
        <v>1.65</v>
      </c>
      <c r="AO5" s="51">
        <f t="shared" si="5"/>
        <v>1.64</v>
      </c>
      <c r="AP5" s="51">
        <f t="shared" si="5"/>
        <v>1.63</v>
      </c>
      <c r="AQ5" s="51">
        <f t="shared" si="5"/>
        <v>1.62</v>
      </c>
      <c r="AR5" s="51">
        <f t="shared" si="5"/>
        <v>1.61</v>
      </c>
      <c r="AS5" s="51">
        <f t="shared" si="5"/>
        <v>1.6</v>
      </c>
      <c r="AT5" s="51">
        <f t="shared" si="5"/>
        <v>1.59</v>
      </c>
      <c r="AU5" s="51">
        <f t="shared" si="5"/>
        <v>1.58</v>
      </c>
    </row>
    <row r="6" spans="1:47" ht="16.5">
      <c r="A6" s="118"/>
      <c r="B6" s="77"/>
      <c r="C6" s="123"/>
      <c r="D6" s="78" t="s">
        <v>285</v>
      </c>
      <c r="E6" s="76">
        <v>0.25</v>
      </c>
      <c r="F6" s="94">
        <v>0.01</v>
      </c>
      <c r="G6" s="51">
        <f t="shared" si="1"/>
        <v>3.96</v>
      </c>
      <c r="H6" s="51">
        <f t="shared" si="3"/>
        <v>3.94</v>
      </c>
      <c r="I6" s="51">
        <f t="shared" si="5"/>
        <v>3.92</v>
      </c>
      <c r="J6" s="51">
        <f t="shared" si="5"/>
        <v>3.9</v>
      </c>
      <c r="K6" s="51">
        <f t="shared" si="5"/>
        <v>3.88</v>
      </c>
      <c r="L6" s="51">
        <f t="shared" si="5"/>
        <v>3.86</v>
      </c>
      <c r="M6" s="51">
        <f t="shared" si="5"/>
        <v>3.84</v>
      </c>
      <c r="N6" s="51">
        <f t="shared" si="5"/>
        <v>3.82</v>
      </c>
      <c r="O6" s="51">
        <f t="shared" si="5"/>
        <v>3.8</v>
      </c>
      <c r="P6" s="51">
        <f t="shared" si="5"/>
        <v>3.78</v>
      </c>
      <c r="Q6" s="51">
        <f t="shared" si="5"/>
        <v>3.76</v>
      </c>
      <c r="R6" s="51">
        <f t="shared" si="5"/>
        <v>3.74</v>
      </c>
      <c r="S6" s="51">
        <f t="shared" si="5"/>
        <v>3.72</v>
      </c>
      <c r="T6" s="51">
        <f t="shared" si="5"/>
        <v>3.7</v>
      </c>
      <c r="U6" s="51">
        <f t="shared" si="5"/>
        <v>3.68</v>
      </c>
      <c r="V6" s="51">
        <f t="shared" si="5"/>
        <v>3.66</v>
      </c>
      <c r="W6" s="51">
        <f t="shared" si="5"/>
        <v>3.64</v>
      </c>
      <c r="X6" s="51">
        <f t="shared" si="5"/>
        <v>3.62</v>
      </c>
      <c r="Y6" s="51">
        <f t="shared" si="5"/>
        <v>3.6</v>
      </c>
      <c r="Z6" s="51">
        <f t="shared" si="5"/>
        <v>3.58</v>
      </c>
      <c r="AA6" s="51">
        <f t="shared" si="5"/>
        <v>3.56</v>
      </c>
      <c r="AB6" s="51">
        <f t="shared" si="5"/>
        <v>3.54</v>
      </c>
      <c r="AC6" s="51">
        <f t="shared" si="5"/>
        <v>3.52</v>
      </c>
      <c r="AD6" s="51">
        <f t="shared" si="5"/>
        <v>3.5</v>
      </c>
      <c r="AE6" s="51">
        <f t="shared" si="5"/>
        <v>3.48</v>
      </c>
      <c r="AF6" s="51">
        <f t="shared" si="5"/>
        <v>3.46</v>
      </c>
      <c r="AG6" s="51">
        <f t="shared" si="5"/>
        <v>3.44</v>
      </c>
      <c r="AH6" s="51">
        <f t="shared" si="5"/>
        <v>3.42</v>
      </c>
      <c r="AI6" s="51">
        <f t="shared" si="5"/>
        <v>3.4</v>
      </c>
      <c r="AJ6" s="51">
        <f t="shared" si="5"/>
        <v>3.38</v>
      </c>
      <c r="AK6" s="51">
        <f t="shared" si="5"/>
        <v>3.36</v>
      </c>
      <c r="AL6" s="51">
        <f t="shared" si="5"/>
        <v>3.34</v>
      </c>
      <c r="AM6" s="51">
        <f t="shared" si="5"/>
        <v>3.32</v>
      </c>
      <c r="AN6" s="51">
        <f t="shared" si="5"/>
        <v>3.3</v>
      </c>
      <c r="AO6" s="51">
        <f t="shared" si="5"/>
        <v>3.28</v>
      </c>
      <c r="AP6" s="51">
        <f t="shared" si="5"/>
        <v>3.26</v>
      </c>
      <c r="AQ6" s="51">
        <f t="shared" si="5"/>
        <v>3.24</v>
      </c>
      <c r="AR6" s="51">
        <f t="shared" si="5"/>
        <v>3.22</v>
      </c>
      <c r="AS6" s="51">
        <f t="shared" si="5"/>
        <v>3.2</v>
      </c>
      <c r="AT6" s="51">
        <f t="shared" si="5"/>
        <v>3.18</v>
      </c>
      <c r="AU6" s="51">
        <f t="shared" si="5"/>
        <v>3.16</v>
      </c>
    </row>
    <row r="7" spans="1:47" ht="16.5">
      <c r="B7" s="77"/>
      <c r="C7" s="123"/>
      <c r="D7" s="78" t="s">
        <v>286</v>
      </c>
      <c r="E7" s="76">
        <v>0.25</v>
      </c>
      <c r="F7" s="94">
        <v>0.01</v>
      </c>
      <c r="G7" s="51">
        <f t="shared" si="1"/>
        <v>3.96</v>
      </c>
      <c r="H7" s="51">
        <f t="shared" si="3"/>
        <v>3.94</v>
      </c>
      <c r="I7" s="51">
        <f t="shared" si="5"/>
        <v>3.92</v>
      </c>
      <c r="J7" s="51">
        <f t="shared" si="5"/>
        <v>3.9</v>
      </c>
      <c r="K7" s="51">
        <f t="shared" si="5"/>
        <v>3.88</v>
      </c>
      <c r="L7" s="51">
        <f t="shared" si="5"/>
        <v>3.86</v>
      </c>
      <c r="M7" s="51">
        <f t="shared" si="5"/>
        <v>3.84</v>
      </c>
      <c r="N7" s="51">
        <f t="shared" si="5"/>
        <v>3.82</v>
      </c>
      <c r="O7" s="51">
        <f t="shared" si="5"/>
        <v>3.8</v>
      </c>
      <c r="P7" s="51">
        <f t="shared" si="5"/>
        <v>3.78</v>
      </c>
      <c r="Q7" s="51">
        <f t="shared" si="5"/>
        <v>3.76</v>
      </c>
      <c r="R7" s="51">
        <f t="shared" si="5"/>
        <v>3.74</v>
      </c>
      <c r="S7" s="51">
        <f t="shared" si="5"/>
        <v>3.72</v>
      </c>
      <c r="T7" s="51">
        <f t="shared" si="5"/>
        <v>3.7</v>
      </c>
      <c r="U7" s="51">
        <f t="shared" si="5"/>
        <v>3.68</v>
      </c>
      <c r="V7" s="51">
        <f t="shared" si="5"/>
        <v>3.66</v>
      </c>
      <c r="W7" s="51">
        <f t="shared" si="5"/>
        <v>3.64</v>
      </c>
      <c r="X7" s="51">
        <f t="shared" si="5"/>
        <v>3.62</v>
      </c>
      <c r="Y7" s="51">
        <f t="shared" si="5"/>
        <v>3.6</v>
      </c>
      <c r="Z7" s="51">
        <f t="shared" si="5"/>
        <v>3.58</v>
      </c>
      <c r="AA7" s="51">
        <f t="shared" si="5"/>
        <v>3.56</v>
      </c>
      <c r="AB7" s="51">
        <f t="shared" si="5"/>
        <v>3.54</v>
      </c>
      <c r="AC7" s="51">
        <f t="shared" si="5"/>
        <v>3.52</v>
      </c>
      <c r="AD7" s="51">
        <f t="shared" si="5"/>
        <v>3.5</v>
      </c>
      <c r="AE7" s="51">
        <f t="shared" si="5"/>
        <v>3.48</v>
      </c>
      <c r="AF7" s="51">
        <f t="shared" si="5"/>
        <v>3.46</v>
      </c>
      <c r="AG7" s="51">
        <f t="shared" si="5"/>
        <v>3.44</v>
      </c>
      <c r="AH7" s="51">
        <f t="shared" si="5"/>
        <v>3.42</v>
      </c>
      <c r="AI7" s="51">
        <f t="shared" si="5"/>
        <v>3.4</v>
      </c>
      <c r="AJ7" s="51">
        <f t="shared" si="5"/>
        <v>3.38</v>
      </c>
      <c r="AK7" s="51">
        <f t="shared" si="5"/>
        <v>3.36</v>
      </c>
      <c r="AL7" s="51">
        <f t="shared" si="5"/>
        <v>3.34</v>
      </c>
      <c r="AM7" s="51">
        <f t="shared" si="5"/>
        <v>3.32</v>
      </c>
      <c r="AN7" s="51">
        <f t="shared" si="5"/>
        <v>3.3</v>
      </c>
      <c r="AO7" s="51">
        <f t="shared" si="5"/>
        <v>3.28</v>
      </c>
      <c r="AP7" s="51">
        <f t="shared" si="5"/>
        <v>3.26</v>
      </c>
      <c r="AQ7" s="51">
        <f t="shared" si="5"/>
        <v>3.24</v>
      </c>
      <c r="AR7" s="51">
        <f t="shared" si="5"/>
        <v>3.22</v>
      </c>
      <c r="AS7" s="51">
        <f t="shared" si="5"/>
        <v>3.2</v>
      </c>
      <c r="AT7" s="51">
        <f t="shared" si="5"/>
        <v>3.18</v>
      </c>
      <c r="AU7" s="51">
        <f t="shared" si="5"/>
        <v>3.16</v>
      </c>
    </row>
    <row r="8" spans="1:47" ht="16.5">
      <c r="B8" s="77"/>
      <c r="C8" s="123"/>
      <c r="D8" s="78" t="s">
        <v>287</v>
      </c>
      <c r="E8" s="76">
        <v>0.5</v>
      </c>
      <c r="F8" s="94">
        <v>0.01</v>
      </c>
      <c r="G8" s="51">
        <f t="shared" si="1"/>
        <v>1.98</v>
      </c>
      <c r="H8" s="51">
        <f t="shared" si="3"/>
        <v>1.97</v>
      </c>
      <c r="I8" s="51">
        <f t="shared" si="5"/>
        <v>1.96</v>
      </c>
      <c r="J8" s="51">
        <f t="shared" si="5"/>
        <v>1.95</v>
      </c>
      <c r="K8" s="51">
        <f t="shared" si="5"/>
        <v>1.94</v>
      </c>
      <c r="L8" s="51">
        <f t="shared" si="5"/>
        <v>1.93</v>
      </c>
      <c r="M8" s="51">
        <f t="shared" si="5"/>
        <v>1.92</v>
      </c>
      <c r="N8" s="51">
        <f t="shared" si="5"/>
        <v>1.91</v>
      </c>
      <c r="O8" s="51">
        <f t="shared" si="5"/>
        <v>1.9</v>
      </c>
      <c r="P8" s="51">
        <f t="shared" si="5"/>
        <v>1.89</v>
      </c>
      <c r="Q8" s="51">
        <f t="shared" si="5"/>
        <v>1.88</v>
      </c>
      <c r="R8" s="51">
        <f t="shared" si="5"/>
        <v>1.87</v>
      </c>
      <c r="S8" s="51">
        <f t="shared" si="5"/>
        <v>1.86</v>
      </c>
      <c r="T8" s="51">
        <f t="shared" si="5"/>
        <v>1.85</v>
      </c>
      <c r="U8" s="51">
        <f t="shared" si="5"/>
        <v>1.84</v>
      </c>
      <c r="V8" s="51">
        <f t="shared" si="5"/>
        <v>1.83</v>
      </c>
      <c r="W8" s="51">
        <f t="shared" si="5"/>
        <v>1.82</v>
      </c>
      <c r="X8" s="51">
        <f t="shared" si="5"/>
        <v>1.81</v>
      </c>
      <c r="Y8" s="51">
        <f t="shared" si="5"/>
        <v>1.8</v>
      </c>
      <c r="Z8" s="51">
        <f t="shared" si="5"/>
        <v>1.79</v>
      </c>
      <c r="AA8" s="51">
        <f t="shared" si="5"/>
        <v>1.78</v>
      </c>
      <c r="AB8" s="51">
        <f t="shared" si="5"/>
        <v>1.77</v>
      </c>
      <c r="AC8" s="51">
        <f t="shared" si="5"/>
        <v>1.76</v>
      </c>
      <c r="AD8" s="51">
        <f t="shared" si="5"/>
        <v>1.75</v>
      </c>
      <c r="AE8" s="51">
        <f t="shared" si="5"/>
        <v>1.74</v>
      </c>
      <c r="AF8" s="51">
        <f t="shared" si="5"/>
        <v>1.73</v>
      </c>
      <c r="AG8" s="51">
        <f t="shared" si="5"/>
        <v>1.72</v>
      </c>
      <c r="AH8" s="51">
        <f t="shared" si="5"/>
        <v>1.71</v>
      </c>
      <c r="AI8" s="51">
        <f t="shared" si="5"/>
        <v>1.7</v>
      </c>
      <c r="AJ8" s="51">
        <f t="shared" si="5"/>
        <v>1.69</v>
      </c>
      <c r="AK8" s="51">
        <f t="shared" si="5"/>
        <v>1.68</v>
      </c>
      <c r="AL8" s="51">
        <f t="shared" si="5"/>
        <v>1.67</v>
      </c>
      <c r="AM8" s="51">
        <f t="shared" si="5"/>
        <v>1.66</v>
      </c>
      <c r="AN8" s="51">
        <f t="shared" si="5"/>
        <v>1.65</v>
      </c>
      <c r="AO8" s="51">
        <f t="shared" si="5"/>
        <v>1.64</v>
      </c>
      <c r="AP8" s="51">
        <f t="shared" si="5"/>
        <v>1.63</v>
      </c>
      <c r="AQ8" s="51">
        <f t="shared" si="5"/>
        <v>1.62</v>
      </c>
      <c r="AR8" s="51">
        <f t="shared" si="5"/>
        <v>1.61</v>
      </c>
      <c r="AS8" s="51">
        <f t="shared" si="5"/>
        <v>1.6</v>
      </c>
      <c r="AT8" s="51">
        <f t="shared" si="5"/>
        <v>1.59</v>
      </c>
      <c r="AU8" s="51">
        <f t="shared" si="5"/>
        <v>1.58</v>
      </c>
    </row>
    <row r="9" spans="1:47" ht="16.5">
      <c r="A9" s="52">
        <v>100</v>
      </c>
      <c r="B9" s="77"/>
      <c r="C9" s="123"/>
      <c r="D9" s="78" t="s">
        <v>288</v>
      </c>
      <c r="E9" s="76">
        <v>0.5</v>
      </c>
      <c r="F9" s="94">
        <v>0.01</v>
      </c>
      <c r="G9" s="51">
        <f t="shared" si="1"/>
        <v>1.98</v>
      </c>
      <c r="H9" s="51">
        <f t="shared" si="3"/>
        <v>1.97</v>
      </c>
      <c r="I9" s="51">
        <f t="shared" si="5"/>
        <v>1.96</v>
      </c>
      <c r="J9" s="51">
        <f t="shared" si="5"/>
        <v>1.95</v>
      </c>
      <c r="K9" s="51">
        <f t="shared" si="5"/>
        <v>1.94</v>
      </c>
      <c r="L9" s="51">
        <f t="shared" si="5"/>
        <v>1.93</v>
      </c>
      <c r="M9" s="51">
        <f t="shared" si="5"/>
        <v>1.92</v>
      </c>
      <c r="N9" s="51">
        <f t="shared" si="5"/>
        <v>1.91</v>
      </c>
      <c r="O9" s="51">
        <f t="shared" si="5"/>
        <v>1.9</v>
      </c>
      <c r="P9" s="51">
        <f t="shared" si="5"/>
        <v>1.89</v>
      </c>
      <c r="Q9" s="51">
        <f t="shared" si="5"/>
        <v>1.88</v>
      </c>
      <c r="R9" s="51">
        <f t="shared" si="5"/>
        <v>1.87</v>
      </c>
      <c r="S9" s="51">
        <f t="shared" si="5"/>
        <v>1.86</v>
      </c>
      <c r="T9" s="51">
        <f t="shared" si="5"/>
        <v>1.85</v>
      </c>
      <c r="U9" s="51">
        <f t="shared" si="5"/>
        <v>1.84</v>
      </c>
      <c r="V9" s="51">
        <f t="shared" si="5"/>
        <v>1.83</v>
      </c>
      <c r="W9" s="51">
        <f t="shared" si="5"/>
        <v>1.82</v>
      </c>
      <c r="X9" s="51">
        <f t="shared" si="5"/>
        <v>1.81</v>
      </c>
      <c r="Y9" s="51">
        <f t="shared" si="5"/>
        <v>1.8</v>
      </c>
      <c r="Z9" s="51">
        <f t="shared" si="5"/>
        <v>1.79</v>
      </c>
      <c r="AA9" s="51">
        <f t="shared" si="5"/>
        <v>1.78</v>
      </c>
      <c r="AB9" s="51">
        <f t="shared" si="5"/>
        <v>1.77</v>
      </c>
      <c r="AC9" s="51">
        <f t="shared" si="5"/>
        <v>1.76</v>
      </c>
      <c r="AD9" s="51">
        <f t="shared" si="5"/>
        <v>1.75</v>
      </c>
      <c r="AE9" s="51">
        <f t="shared" si="5"/>
        <v>1.74</v>
      </c>
      <c r="AF9" s="51">
        <f t="shared" si="5"/>
        <v>1.73</v>
      </c>
      <c r="AG9" s="51">
        <f t="shared" si="5"/>
        <v>1.72</v>
      </c>
      <c r="AH9" s="51">
        <f t="shared" si="5"/>
        <v>1.71</v>
      </c>
      <c r="AI9" s="51">
        <f t="shared" si="5"/>
        <v>1.7</v>
      </c>
      <c r="AJ9" s="51">
        <f t="shared" si="5"/>
        <v>1.69</v>
      </c>
      <c r="AK9" s="51">
        <f t="shared" si="5"/>
        <v>1.68</v>
      </c>
      <c r="AL9" s="51">
        <f t="shared" si="5"/>
        <v>1.67</v>
      </c>
      <c r="AM9" s="51">
        <f t="shared" si="5"/>
        <v>1.66</v>
      </c>
      <c r="AN9" s="51">
        <f t="shared" si="5"/>
        <v>1.65</v>
      </c>
      <c r="AO9" s="51">
        <f t="shared" si="5"/>
        <v>1.64</v>
      </c>
      <c r="AP9" s="51">
        <f t="shared" si="5"/>
        <v>1.63</v>
      </c>
      <c r="AQ9" s="51">
        <f t="shared" si="5"/>
        <v>1.62</v>
      </c>
      <c r="AR9" s="51">
        <f t="shared" si="5"/>
        <v>1.61</v>
      </c>
      <c r="AS9" s="51">
        <f t="shared" si="5"/>
        <v>1.6</v>
      </c>
      <c r="AT9" s="51">
        <f t="shared" si="5"/>
        <v>1.59</v>
      </c>
      <c r="AU9" s="51">
        <f t="shared" si="5"/>
        <v>1.58</v>
      </c>
    </row>
    <row r="10" spans="1:47" ht="16.5">
      <c r="B10" s="77"/>
      <c r="C10" s="123"/>
      <c r="D10" s="78" t="s">
        <v>289</v>
      </c>
      <c r="E10" s="76">
        <v>0.5</v>
      </c>
      <c r="F10" s="94">
        <v>0.01</v>
      </c>
      <c r="G10" s="51">
        <f t="shared" si="1"/>
        <v>1.98</v>
      </c>
      <c r="H10" s="51">
        <f t="shared" si="3"/>
        <v>1.97</v>
      </c>
      <c r="I10" s="51">
        <f t="shared" si="5"/>
        <v>1.96</v>
      </c>
      <c r="J10" s="51">
        <f t="shared" si="5"/>
        <v>1.95</v>
      </c>
      <c r="K10" s="51">
        <f t="shared" si="5"/>
        <v>1.94</v>
      </c>
      <c r="L10" s="51">
        <f t="shared" si="5"/>
        <v>1.93</v>
      </c>
      <c r="M10" s="51">
        <f t="shared" si="5"/>
        <v>1.92</v>
      </c>
      <c r="N10" s="51">
        <f t="shared" si="5"/>
        <v>1.91</v>
      </c>
      <c r="O10" s="51">
        <f t="shared" si="5"/>
        <v>1.9</v>
      </c>
      <c r="P10" s="51">
        <f t="shared" si="5"/>
        <v>1.89</v>
      </c>
      <c r="Q10" s="51">
        <f t="shared" si="5"/>
        <v>1.88</v>
      </c>
      <c r="R10" s="51">
        <f t="shared" si="5"/>
        <v>1.87</v>
      </c>
      <c r="S10" s="51">
        <f t="shared" si="5"/>
        <v>1.86</v>
      </c>
      <c r="T10" s="51">
        <f t="shared" si="5"/>
        <v>1.85</v>
      </c>
      <c r="U10" s="51">
        <f t="shared" si="5"/>
        <v>1.84</v>
      </c>
      <c r="V10" s="51">
        <f t="shared" si="5"/>
        <v>1.83</v>
      </c>
      <c r="W10" s="51">
        <f t="shared" si="5"/>
        <v>1.82</v>
      </c>
      <c r="X10" s="51">
        <f t="shared" si="5"/>
        <v>1.81</v>
      </c>
      <c r="Y10" s="51">
        <f t="shared" si="5"/>
        <v>1.8</v>
      </c>
      <c r="Z10" s="51">
        <f t="shared" si="5"/>
        <v>1.79</v>
      </c>
      <c r="AA10" s="51">
        <f t="shared" si="5"/>
        <v>1.78</v>
      </c>
      <c r="AB10" s="51">
        <f t="shared" si="5"/>
        <v>1.77</v>
      </c>
      <c r="AC10" s="51">
        <f t="shared" si="5"/>
        <v>1.76</v>
      </c>
      <c r="AD10" s="51">
        <f t="shared" si="5"/>
        <v>1.75</v>
      </c>
      <c r="AE10" s="51">
        <f t="shared" si="5"/>
        <v>1.74</v>
      </c>
      <c r="AF10" s="51">
        <f t="shared" si="5"/>
        <v>1.73</v>
      </c>
      <c r="AG10" s="51">
        <f t="shared" si="5"/>
        <v>1.72</v>
      </c>
      <c r="AH10" s="51">
        <f t="shared" si="5"/>
        <v>1.71</v>
      </c>
      <c r="AI10" s="51">
        <f t="shared" si="5"/>
        <v>1.7</v>
      </c>
      <c r="AJ10" s="51">
        <f t="shared" si="5"/>
        <v>1.69</v>
      </c>
      <c r="AK10" s="51">
        <f t="shared" si="5"/>
        <v>1.68</v>
      </c>
      <c r="AL10" s="51">
        <f t="shared" si="5"/>
        <v>1.67</v>
      </c>
      <c r="AM10" s="51">
        <f t="shared" si="5"/>
        <v>1.66</v>
      </c>
      <c r="AN10" s="51">
        <f t="shared" si="5"/>
        <v>1.65</v>
      </c>
      <c r="AO10" s="51">
        <f t="shared" si="5"/>
        <v>1.64</v>
      </c>
      <c r="AP10" s="51">
        <f t="shared" si="5"/>
        <v>1.63</v>
      </c>
      <c r="AQ10" s="51">
        <f t="shared" si="5"/>
        <v>1.62</v>
      </c>
      <c r="AR10" s="51">
        <f t="shared" si="5"/>
        <v>1.61</v>
      </c>
      <c r="AS10" s="51">
        <f t="shared" si="5"/>
        <v>1.6</v>
      </c>
      <c r="AT10" s="51">
        <f t="shared" si="5"/>
        <v>1.59</v>
      </c>
      <c r="AU10" s="51">
        <f t="shared" si="5"/>
        <v>1.58</v>
      </c>
    </row>
    <row r="11" spans="1:47" ht="16.5">
      <c r="B11" s="77"/>
      <c r="C11" s="123"/>
      <c r="D11" s="78" t="s">
        <v>290</v>
      </c>
      <c r="E11" s="76">
        <v>0.51020408159999997</v>
      </c>
      <c r="F11" s="94">
        <v>3.0102E-2</v>
      </c>
      <c r="G11" s="51">
        <f t="shared" si="1"/>
        <v>1.9010000801216642</v>
      </c>
      <c r="H11" s="51">
        <f t="shared" si="3"/>
        <v>1.891</v>
      </c>
      <c r="I11" s="51">
        <f t="shared" si="5"/>
        <v>1.881</v>
      </c>
      <c r="J11" s="51">
        <f t="shared" si="5"/>
        <v>1.871</v>
      </c>
      <c r="K11" s="51">
        <f t="shared" si="5"/>
        <v>1.861</v>
      </c>
      <c r="L11" s="51">
        <f t="shared" si="5"/>
        <v>1.8520000000000001</v>
      </c>
      <c r="M11" s="51">
        <f t="shared" si="5"/>
        <v>1.8420000000000001</v>
      </c>
      <c r="N11" s="51">
        <f t="shared" si="5"/>
        <v>1.8320000000000001</v>
      </c>
      <c r="O11" s="51">
        <f t="shared" si="5"/>
        <v>1.8220000000000001</v>
      </c>
      <c r="P11" s="51">
        <f t="shared" si="5"/>
        <v>1.8120000000000001</v>
      </c>
      <c r="Q11" s="51">
        <f t="shared" si="5"/>
        <v>1.8029999999999999</v>
      </c>
      <c r="R11" s="51">
        <f t="shared" si="5"/>
        <v>1.7929999999999999</v>
      </c>
      <c r="S11" s="51">
        <f t="shared" si="5"/>
        <v>1.7829999999999999</v>
      </c>
      <c r="T11" s="51">
        <f t="shared" si="5"/>
        <v>1.7729999999999999</v>
      </c>
      <c r="U11" s="51">
        <f t="shared" si="5"/>
        <v>1.7629999999999999</v>
      </c>
      <c r="V11" s="51">
        <f t="shared" si="5"/>
        <v>1.754</v>
      </c>
      <c r="W11" s="51">
        <f t="shared" si="5"/>
        <v>1.744</v>
      </c>
      <c r="X11" s="51">
        <f t="shared" si="5"/>
        <v>1.734</v>
      </c>
      <c r="Y11" s="51">
        <f t="shared" si="5"/>
        <v>1.724</v>
      </c>
      <c r="Z11" s="51">
        <f t="shared" si="5"/>
        <v>1.714</v>
      </c>
      <c r="AA11" s="51">
        <f t="shared" si="5"/>
        <v>1.7050000000000001</v>
      </c>
      <c r="AB11" s="51">
        <f t="shared" si="5"/>
        <v>1.6950000000000001</v>
      </c>
      <c r="AC11" s="51">
        <f t="shared" si="5"/>
        <v>1.6850000000000001</v>
      </c>
      <c r="AD11" s="51">
        <f t="shared" ref="AD11:AU11" si="6">ROUNDDOWN((1-$F11-($A$5-AD$2))/$E11,3)</f>
        <v>1.675</v>
      </c>
      <c r="AE11" s="51">
        <f t="shared" si="6"/>
        <v>1.665</v>
      </c>
      <c r="AF11" s="51">
        <f t="shared" si="6"/>
        <v>1.6559999999999999</v>
      </c>
      <c r="AG11" s="51">
        <f t="shared" si="6"/>
        <v>1.6459999999999999</v>
      </c>
      <c r="AH11" s="51">
        <f t="shared" si="6"/>
        <v>1.6359999999999999</v>
      </c>
      <c r="AI11" s="51">
        <f t="shared" si="6"/>
        <v>1.6259999999999999</v>
      </c>
      <c r="AJ11" s="51">
        <f t="shared" si="6"/>
        <v>1.6160000000000001</v>
      </c>
      <c r="AK11" s="51">
        <f t="shared" si="6"/>
        <v>1.607</v>
      </c>
      <c r="AL11" s="51">
        <f t="shared" si="6"/>
        <v>1.597</v>
      </c>
      <c r="AM11" s="51">
        <f t="shared" si="6"/>
        <v>1.587</v>
      </c>
      <c r="AN11" s="51">
        <f t="shared" si="6"/>
        <v>1.577</v>
      </c>
      <c r="AO11" s="51">
        <f t="shared" si="6"/>
        <v>1.5669999999999999</v>
      </c>
      <c r="AP11" s="51">
        <f t="shared" si="6"/>
        <v>1.5580000000000001</v>
      </c>
      <c r="AQ11" s="51">
        <f t="shared" si="6"/>
        <v>1.548</v>
      </c>
      <c r="AR11" s="51">
        <f t="shared" si="6"/>
        <v>1.538</v>
      </c>
      <c r="AS11" s="51">
        <f t="shared" si="6"/>
        <v>1.528</v>
      </c>
      <c r="AT11" s="51">
        <f t="shared" si="6"/>
        <v>1.518</v>
      </c>
      <c r="AU11" s="51">
        <f t="shared" si="6"/>
        <v>1.5089999999999999</v>
      </c>
    </row>
    <row r="12" spans="1:47" ht="16.5">
      <c r="B12" s="77"/>
      <c r="C12" s="123"/>
      <c r="D12" s="78" t="s">
        <v>291</v>
      </c>
      <c r="E12" s="76">
        <v>0.48979591839999997</v>
      </c>
      <c r="F12" s="94">
        <v>3.0200000000000001E-2</v>
      </c>
      <c r="G12" s="51">
        <f>(1-$F12-($A$5-G$2))/$E12</f>
        <v>1.980008333201333</v>
      </c>
      <c r="H12" s="51">
        <f t="shared" si="3"/>
        <v>1.9690000000000001</v>
      </c>
      <c r="I12" s="51">
        <f t="shared" ref="I12:AU13" si="7">ROUNDDOWN((1-$F12-($A$5-I$2))/$E12,3)</f>
        <v>1.9590000000000001</v>
      </c>
      <c r="J12" s="51">
        <f t="shared" si="7"/>
        <v>1.9490000000000001</v>
      </c>
      <c r="K12" s="51">
        <f t="shared" si="7"/>
        <v>1.9390000000000001</v>
      </c>
      <c r="L12" s="51">
        <f t="shared" si="7"/>
        <v>1.9279999999999999</v>
      </c>
      <c r="M12" s="51">
        <f t="shared" si="7"/>
        <v>1.9179999999999999</v>
      </c>
      <c r="N12" s="51">
        <f t="shared" si="7"/>
        <v>1.9079999999999999</v>
      </c>
      <c r="O12" s="51">
        <f t="shared" si="7"/>
        <v>1.8979999999999999</v>
      </c>
      <c r="P12" s="51">
        <f t="shared" si="7"/>
        <v>1.8879999999999999</v>
      </c>
      <c r="Q12" s="51">
        <f t="shared" si="7"/>
        <v>1.877</v>
      </c>
      <c r="R12" s="51">
        <f t="shared" si="7"/>
        <v>1.867</v>
      </c>
      <c r="S12" s="51">
        <f t="shared" si="7"/>
        <v>1.857</v>
      </c>
      <c r="T12" s="51">
        <f t="shared" si="7"/>
        <v>1.847</v>
      </c>
      <c r="U12" s="51">
        <f t="shared" si="7"/>
        <v>1.837</v>
      </c>
      <c r="V12" s="51">
        <f t="shared" si="7"/>
        <v>1.8260000000000001</v>
      </c>
      <c r="W12" s="51">
        <f t="shared" si="7"/>
        <v>1.8160000000000001</v>
      </c>
      <c r="X12" s="51">
        <f t="shared" si="7"/>
        <v>1.806</v>
      </c>
      <c r="Y12" s="51">
        <f t="shared" si="7"/>
        <v>1.796</v>
      </c>
      <c r="Z12" s="51">
        <f t="shared" si="7"/>
        <v>1.786</v>
      </c>
      <c r="AA12" s="51">
        <f>(1-$F12-($A$5-AA$2))/$E12</f>
        <v>1.7758416665482772</v>
      </c>
      <c r="AB12" s="51">
        <f t="shared" si="7"/>
        <v>1.7649999999999999</v>
      </c>
      <c r="AC12" s="51">
        <f t="shared" si="7"/>
        <v>1.7549999999999999</v>
      </c>
      <c r="AD12" s="51">
        <f t="shared" si="7"/>
        <v>1.7450000000000001</v>
      </c>
      <c r="AE12" s="51">
        <f t="shared" si="7"/>
        <v>1.7350000000000001</v>
      </c>
      <c r="AF12" s="51">
        <f t="shared" si="7"/>
        <v>1.724</v>
      </c>
      <c r="AG12" s="51">
        <f t="shared" si="7"/>
        <v>1.714</v>
      </c>
      <c r="AH12" s="51">
        <f t="shared" si="7"/>
        <v>1.704</v>
      </c>
      <c r="AI12" s="51">
        <f t="shared" si="7"/>
        <v>1.694</v>
      </c>
      <c r="AJ12" s="51">
        <f t="shared" si="7"/>
        <v>1.6830000000000001</v>
      </c>
      <c r="AK12" s="51">
        <f t="shared" si="7"/>
        <v>1.673</v>
      </c>
      <c r="AL12" s="51">
        <f t="shared" si="7"/>
        <v>1.663</v>
      </c>
      <c r="AM12" s="51">
        <f t="shared" si="7"/>
        <v>1.653</v>
      </c>
      <c r="AN12" s="51">
        <f t="shared" si="7"/>
        <v>1.643</v>
      </c>
      <c r="AO12" s="51">
        <f t="shared" si="7"/>
        <v>1.6319999999999999</v>
      </c>
      <c r="AP12" s="51">
        <f t="shared" si="7"/>
        <v>1.6220000000000001</v>
      </c>
      <c r="AQ12" s="51">
        <f t="shared" si="7"/>
        <v>1.6120000000000001</v>
      </c>
      <c r="AR12" s="51">
        <f t="shared" si="7"/>
        <v>1.6020000000000001</v>
      </c>
      <c r="AS12" s="51">
        <f t="shared" si="7"/>
        <v>1.5920000000000001</v>
      </c>
      <c r="AT12" s="51">
        <f t="shared" si="7"/>
        <v>1.581</v>
      </c>
      <c r="AU12" s="51">
        <f t="shared" si="7"/>
        <v>1.571</v>
      </c>
    </row>
    <row r="13" spans="1:47" ht="16.5">
      <c r="B13" s="124" t="s">
        <v>292</v>
      </c>
      <c r="C13" s="79" t="s">
        <v>293</v>
      </c>
      <c r="D13" s="78" t="s">
        <v>294</v>
      </c>
      <c r="E13" s="76">
        <v>0.12244897959999999</v>
      </c>
      <c r="F13" s="94">
        <v>2.0407999999999999E-2</v>
      </c>
      <c r="G13" s="51">
        <f t="shared" ref="G13:G76" si="8">(1-$F13-($A$5-G$2))/$E13</f>
        <v>8.0000013328000001</v>
      </c>
      <c r="H13" s="51">
        <f>ROUNDDOWN((1-$F13-($A$5-H$2))/$E13,3)</f>
        <v>7.9589999999999996</v>
      </c>
      <c r="I13" s="51">
        <f t="shared" si="7"/>
        <v>7.9180000000000001</v>
      </c>
      <c r="J13" s="51">
        <f t="shared" si="7"/>
        <v>7.8769999999999998</v>
      </c>
      <c r="K13" s="51">
        <f t="shared" si="7"/>
        <v>7.8360000000000003</v>
      </c>
      <c r="L13" s="51">
        <f t="shared" si="7"/>
        <v>7.7949999999999999</v>
      </c>
      <c r="M13" s="51">
        <f t="shared" si="7"/>
        <v>7.7549999999999999</v>
      </c>
      <c r="N13" s="51">
        <f t="shared" si="7"/>
        <v>7.7140000000000004</v>
      </c>
      <c r="O13" s="51">
        <f t="shared" si="7"/>
        <v>7.673</v>
      </c>
      <c r="P13" s="51">
        <f t="shared" si="7"/>
        <v>7.6319999999999997</v>
      </c>
      <c r="Q13" s="51">
        <f t="shared" si="7"/>
        <v>7.5910000000000002</v>
      </c>
      <c r="R13" s="51">
        <f t="shared" si="7"/>
        <v>7.55</v>
      </c>
      <c r="S13" s="51">
        <f t="shared" si="7"/>
        <v>7.51</v>
      </c>
      <c r="T13" s="51">
        <f t="shared" si="7"/>
        <v>7.4690000000000003</v>
      </c>
      <c r="U13" s="51">
        <f t="shared" si="7"/>
        <v>7.4279999999999999</v>
      </c>
      <c r="V13" s="51">
        <f t="shared" si="7"/>
        <v>7.3869999999999996</v>
      </c>
      <c r="W13" s="51">
        <f t="shared" si="7"/>
        <v>7.3460000000000001</v>
      </c>
      <c r="X13" s="51">
        <f t="shared" si="7"/>
        <v>7.3049999999999997</v>
      </c>
      <c r="Y13" s="51">
        <f t="shared" si="7"/>
        <v>7.2649999999999997</v>
      </c>
      <c r="Z13" s="51">
        <f t="shared" si="7"/>
        <v>7.2240000000000002</v>
      </c>
      <c r="AA13" s="51">
        <f t="shared" si="7"/>
        <v>7.1829999999999998</v>
      </c>
      <c r="AB13" s="51">
        <f t="shared" si="7"/>
        <v>7.1420000000000003</v>
      </c>
      <c r="AC13" s="51">
        <f t="shared" si="7"/>
        <v>7.101</v>
      </c>
      <c r="AD13" s="51">
        <f t="shared" si="7"/>
        <v>7.06</v>
      </c>
      <c r="AE13" s="51">
        <f t="shared" si="7"/>
        <v>7.02</v>
      </c>
      <c r="AF13" s="51">
        <f t="shared" si="7"/>
        <v>6.9790000000000001</v>
      </c>
      <c r="AG13" s="51">
        <f t="shared" si="7"/>
        <v>6.9379999999999997</v>
      </c>
      <c r="AH13" s="51">
        <f t="shared" si="7"/>
        <v>6.8970000000000002</v>
      </c>
      <c r="AI13" s="51">
        <f t="shared" si="7"/>
        <v>6.8559999999999999</v>
      </c>
      <c r="AJ13" s="51">
        <f t="shared" si="7"/>
        <v>6.8150000000000004</v>
      </c>
      <c r="AK13" s="51">
        <f t="shared" si="7"/>
        <v>6.7750000000000004</v>
      </c>
      <c r="AL13" s="51">
        <f t="shared" si="7"/>
        <v>6.734</v>
      </c>
      <c r="AM13" s="51">
        <f t="shared" si="7"/>
        <v>6.6929999999999996</v>
      </c>
      <c r="AN13" s="51">
        <f t="shared" si="7"/>
        <v>6.6520000000000001</v>
      </c>
      <c r="AO13" s="51">
        <f t="shared" si="7"/>
        <v>6.6109999999999998</v>
      </c>
      <c r="AP13" s="51">
        <f t="shared" si="7"/>
        <v>6.57</v>
      </c>
      <c r="AQ13" s="51">
        <f t="shared" si="7"/>
        <v>6.53</v>
      </c>
      <c r="AR13" s="51">
        <f t="shared" si="7"/>
        <v>6.4889999999999999</v>
      </c>
      <c r="AS13" s="51">
        <f t="shared" si="7"/>
        <v>6.4480000000000004</v>
      </c>
      <c r="AT13" s="51">
        <f t="shared" si="7"/>
        <v>6.407</v>
      </c>
      <c r="AU13" s="51">
        <f t="shared" si="7"/>
        <v>6.3659999999999997</v>
      </c>
    </row>
    <row r="14" spans="1:47" ht="16.5">
      <c r="B14" s="124"/>
      <c r="C14" s="79" t="s">
        <v>295</v>
      </c>
      <c r="D14" s="78" t="s">
        <v>294</v>
      </c>
      <c r="E14" s="76">
        <v>2.0408163300000001E-2</v>
      </c>
      <c r="F14" s="94">
        <v>0.04</v>
      </c>
      <c r="G14" s="51">
        <f t="shared" si="8"/>
        <v>47.039999920031995</v>
      </c>
      <c r="H14" s="54">
        <f>(1-$F14-($A$5-H$2))/$E14</f>
        <v>46.794999920448497</v>
      </c>
      <c r="I14" s="54">
        <f>(1-$F14-($A$5-I$2))/$E14</f>
        <v>46.549999920864998</v>
      </c>
      <c r="J14" s="54">
        <f t="shared" ref="J14:AU14" si="9">(1-$F14-($A$5-J$2))/$E14</f>
        <v>46.3049999212815</v>
      </c>
      <c r="K14" s="54">
        <f t="shared" si="9"/>
        <v>46.059999921697994</v>
      </c>
      <c r="L14" s="54">
        <f t="shared" si="9"/>
        <v>45.814999922114495</v>
      </c>
      <c r="M14" s="54">
        <f t="shared" si="9"/>
        <v>45.569999922530997</v>
      </c>
      <c r="N14" s="54">
        <f t="shared" si="9"/>
        <v>45.324999922947498</v>
      </c>
      <c r="O14" s="54">
        <f t="shared" si="9"/>
        <v>45.079999923363992</v>
      </c>
      <c r="P14" s="54">
        <f t="shared" si="9"/>
        <v>44.834999923780494</v>
      </c>
      <c r="Q14" s="54">
        <f t="shared" si="9"/>
        <v>44.589999924196995</v>
      </c>
      <c r="R14" s="54">
        <f t="shared" si="9"/>
        <v>44.344999924613496</v>
      </c>
      <c r="S14" s="54">
        <f t="shared" si="9"/>
        <v>44.099999925029998</v>
      </c>
      <c r="T14" s="54">
        <f t="shared" si="9"/>
        <v>43.854999925446492</v>
      </c>
      <c r="U14" s="54">
        <f t="shared" si="9"/>
        <v>43.609999925862994</v>
      </c>
      <c r="V14" s="54">
        <f t="shared" si="9"/>
        <v>43.364999926279502</v>
      </c>
      <c r="W14" s="54">
        <f t="shared" si="9"/>
        <v>43.119999926695996</v>
      </c>
      <c r="X14" s="54">
        <f t="shared" si="9"/>
        <v>42.874999927112498</v>
      </c>
      <c r="Y14" s="54">
        <f t="shared" si="9"/>
        <v>42.629999927528992</v>
      </c>
      <c r="Z14" s="54">
        <f t="shared" si="9"/>
        <v>42.384999927945501</v>
      </c>
      <c r="AA14" s="54">
        <f t="shared" si="9"/>
        <v>42.139999928361995</v>
      </c>
      <c r="AB14" s="54">
        <f t="shared" si="9"/>
        <v>41.894999928778496</v>
      </c>
      <c r="AC14" s="54">
        <f t="shared" si="9"/>
        <v>41.649999929194998</v>
      </c>
      <c r="AD14" s="54">
        <f t="shared" si="9"/>
        <v>41.404999929611499</v>
      </c>
      <c r="AE14" s="54">
        <f t="shared" si="9"/>
        <v>41.159999930028</v>
      </c>
      <c r="AF14" s="54">
        <f t="shared" si="9"/>
        <v>40.914999930444495</v>
      </c>
      <c r="AG14" s="54">
        <f t="shared" si="9"/>
        <v>40.669999930860996</v>
      </c>
      <c r="AH14" s="54">
        <f t="shared" si="9"/>
        <v>40.424999931277497</v>
      </c>
      <c r="AI14" s="54">
        <f t="shared" si="9"/>
        <v>40.179999931693999</v>
      </c>
      <c r="AJ14" s="54">
        <f t="shared" si="9"/>
        <v>39.934999932110493</v>
      </c>
      <c r="AK14" s="54">
        <f t="shared" si="9"/>
        <v>39.689999932526995</v>
      </c>
      <c r="AL14" s="54">
        <f t="shared" si="9"/>
        <v>39.444999932943496</v>
      </c>
      <c r="AM14" s="54">
        <f t="shared" si="9"/>
        <v>39.199999933359997</v>
      </c>
      <c r="AN14" s="54">
        <f t="shared" si="9"/>
        <v>38.954999933776499</v>
      </c>
      <c r="AO14" s="54">
        <f t="shared" si="9"/>
        <v>38.709999934192993</v>
      </c>
      <c r="AP14" s="54">
        <f t="shared" si="9"/>
        <v>38.464999934609494</v>
      </c>
      <c r="AQ14" s="54">
        <f t="shared" si="9"/>
        <v>38.219999935025996</v>
      </c>
      <c r="AR14" s="54">
        <f t="shared" si="9"/>
        <v>37.974999935442497</v>
      </c>
      <c r="AS14" s="54">
        <f t="shared" si="9"/>
        <v>37.729999935858991</v>
      </c>
      <c r="AT14" s="54">
        <f t="shared" si="9"/>
        <v>37.484999936275493</v>
      </c>
      <c r="AU14" s="54">
        <f t="shared" si="9"/>
        <v>37.239999936691994</v>
      </c>
    </row>
    <row r="15" spans="1:47">
      <c r="B15" s="77"/>
      <c r="C15" s="110" t="s">
        <v>296</v>
      </c>
      <c r="D15" s="75" t="s">
        <v>297</v>
      </c>
      <c r="E15" s="76">
        <v>0.10204081600000001</v>
      </c>
      <c r="F15" s="94">
        <v>0.05</v>
      </c>
      <c r="G15" s="51">
        <f t="shared" si="8"/>
        <v>9.3100000297919987</v>
      </c>
      <c r="H15" s="51">
        <f t="shared" ref="H15:W67" si="10">(1-$F15-($A$5-H$2))/$E15</f>
        <v>9.2610000296351984</v>
      </c>
      <c r="I15" s="51">
        <f t="shared" ref="I15:X18" si="11">(1-$F15-($A$5-I$2))/$E15</f>
        <v>9.2120000294783981</v>
      </c>
      <c r="J15" s="51">
        <f t="shared" si="11"/>
        <v>9.1630000293215996</v>
      </c>
      <c r="K15" s="51">
        <f t="shared" si="11"/>
        <v>9.1140000291647993</v>
      </c>
      <c r="L15" s="51">
        <f t="shared" si="11"/>
        <v>9.0650000290079991</v>
      </c>
      <c r="M15" s="51">
        <f t="shared" si="11"/>
        <v>9.0160000288511988</v>
      </c>
      <c r="N15" s="51">
        <f t="shared" si="11"/>
        <v>8.9670000286943985</v>
      </c>
      <c r="O15" s="51">
        <f t="shared" si="11"/>
        <v>8.9180000285375982</v>
      </c>
      <c r="P15" s="51">
        <f t="shared" si="11"/>
        <v>8.8690000283807979</v>
      </c>
      <c r="Q15" s="51">
        <f t="shared" si="11"/>
        <v>8.8200000282239994</v>
      </c>
      <c r="R15" s="51">
        <f t="shared" si="11"/>
        <v>8.7710000280671991</v>
      </c>
      <c r="S15" s="51">
        <f t="shared" si="11"/>
        <v>8.7220000279103989</v>
      </c>
      <c r="T15" s="51">
        <f t="shared" si="11"/>
        <v>8.6730000277535986</v>
      </c>
      <c r="U15" s="51">
        <f t="shared" si="11"/>
        <v>8.6240000275967983</v>
      </c>
      <c r="V15" s="51">
        <f t="shared" si="11"/>
        <v>8.5750000274399998</v>
      </c>
      <c r="W15" s="51">
        <f t="shared" si="11"/>
        <v>8.5260000272831977</v>
      </c>
      <c r="X15" s="51">
        <f t="shared" si="11"/>
        <v>8.4770000271263992</v>
      </c>
      <c r="Y15" s="51">
        <f t="shared" ref="Y15:AN18" si="12">(1-$F15-($A$5-Y$2))/$E15</f>
        <v>8.4280000269695989</v>
      </c>
      <c r="Z15" s="51">
        <f t="shared" si="12"/>
        <v>8.3790000268127987</v>
      </c>
      <c r="AA15" s="51">
        <f t="shared" si="12"/>
        <v>8.3300000266560001</v>
      </c>
      <c r="AB15" s="51">
        <f t="shared" si="12"/>
        <v>8.2810000264991999</v>
      </c>
      <c r="AC15" s="51">
        <f t="shared" si="12"/>
        <v>8.2320000263423996</v>
      </c>
      <c r="AD15" s="51">
        <f t="shared" si="12"/>
        <v>8.1830000261855993</v>
      </c>
      <c r="AE15" s="51">
        <f t="shared" si="12"/>
        <v>8.134000026028799</v>
      </c>
      <c r="AF15" s="51">
        <f t="shared" si="12"/>
        <v>8.0850000258719987</v>
      </c>
      <c r="AG15" s="51">
        <f t="shared" si="12"/>
        <v>8.0360000257151984</v>
      </c>
      <c r="AH15" s="51">
        <f t="shared" si="12"/>
        <v>7.9870000255583991</v>
      </c>
      <c r="AI15" s="51">
        <f t="shared" si="12"/>
        <v>7.9380000254015988</v>
      </c>
      <c r="AJ15" s="51">
        <f t="shared" si="12"/>
        <v>7.8890000252447994</v>
      </c>
      <c r="AK15" s="51">
        <f t="shared" si="12"/>
        <v>7.8400000250879991</v>
      </c>
      <c r="AL15" s="51">
        <f t="shared" si="12"/>
        <v>7.7910000249311988</v>
      </c>
      <c r="AM15" s="51">
        <f t="shared" si="12"/>
        <v>7.7420000247743985</v>
      </c>
      <c r="AN15" s="51">
        <f t="shared" si="12"/>
        <v>7.6930000246175991</v>
      </c>
      <c r="AO15" s="51">
        <f t="shared" ref="AO15:AU18" si="13">(1-$F15-($A$5-AO$2))/$E15</f>
        <v>7.6440000244607988</v>
      </c>
      <c r="AP15" s="51">
        <f t="shared" si="13"/>
        <v>7.5950000243039986</v>
      </c>
      <c r="AQ15" s="51">
        <f t="shared" si="13"/>
        <v>7.5460000241471983</v>
      </c>
      <c r="AR15" s="51">
        <f t="shared" si="13"/>
        <v>7.4970000239903989</v>
      </c>
      <c r="AS15" s="51">
        <f t="shared" si="13"/>
        <v>7.4480000238335986</v>
      </c>
      <c r="AT15" s="51">
        <f t="shared" si="13"/>
        <v>7.3990000236767983</v>
      </c>
      <c r="AU15" s="51">
        <f t="shared" si="13"/>
        <v>7.3500000235199989</v>
      </c>
    </row>
    <row r="16" spans="1:47">
      <c r="B16" s="77"/>
      <c r="C16" s="111"/>
      <c r="D16" s="75" t="s">
        <v>298</v>
      </c>
      <c r="E16" s="76">
        <v>8.1632652999999999E-2</v>
      </c>
      <c r="F16" s="94">
        <v>5.0611999999999997E-2</v>
      </c>
      <c r="G16" s="51">
        <f t="shared" si="8"/>
        <v>11.630003008722502</v>
      </c>
      <c r="H16" s="51">
        <f t="shared" si="10"/>
        <v>11.568753008676564</v>
      </c>
      <c r="I16" s="51">
        <f t="shared" si="11"/>
        <v>11.507503008630627</v>
      </c>
      <c r="J16" s="51">
        <f t="shared" si="11"/>
        <v>11.446253008584689</v>
      </c>
      <c r="K16" s="51">
        <f t="shared" si="11"/>
        <v>11.385003008538753</v>
      </c>
      <c r="L16" s="51">
        <f t="shared" si="11"/>
        <v>11.323753008492815</v>
      </c>
      <c r="M16" s="51">
        <f t="shared" si="11"/>
        <v>11.262503008446878</v>
      </c>
      <c r="N16" s="51">
        <f t="shared" si="11"/>
        <v>11.20125300840094</v>
      </c>
      <c r="O16" s="51">
        <f t="shared" si="11"/>
        <v>11.140003008355002</v>
      </c>
      <c r="P16" s="51">
        <f t="shared" si="11"/>
        <v>11.078753008309064</v>
      </c>
      <c r="Q16" s="51">
        <f t="shared" si="11"/>
        <v>11.017503008263127</v>
      </c>
      <c r="R16" s="51">
        <f t="shared" si="11"/>
        <v>10.956253008217189</v>
      </c>
      <c r="S16" s="51">
        <f t="shared" si="11"/>
        <v>10.895003008171251</v>
      </c>
      <c r="T16" s="51">
        <f t="shared" si="11"/>
        <v>10.833753008125313</v>
      </c>
      <c r="U16" s="51">
        <f t="shared" si="11"/>
        <v>10.772503008079378</v>
      </c>
      <c r="V16" s="51">
        <f t="shared" si="11"/>
        <v>10.71125300803344</v>
      </c>
      <c r="W16" s="51">
        <f t="shared" si="11"/>
        <v>10.650003007987502</v>
      </c>
      <c r="X16" s="51">
        <f t="shared" si="11"/>
        <v>10.588753007941564</v>
      </c>
      <c r="Y16" s="51">
        <f t="shared" si="12"/>
        <v>10.527503007895628</v>
      </c>
      <c r="Z16" s="51">
        <f t="shared" si="12"/>
        <v>10.466253007849691</v>
      </c>
      <c r="AA16" s="51">
        <f t="shared" si="12"/>
        <v>10.405003007803753</v>
      </c>
      <c r="AB16" s="51">
        <f t="shared" si="12"/>
        <v>10.343753007757815</v>
      </c>
      <c r="AC16" s="51">
        <f t="shared" si="12"/>
        <v>10.282503007711878</v>
      </c>
      <c r="AD16" s="51">
        <f t="shared" si="12"/>
        <v>10.22125300766594</v>
      </c>
      <c r="AE16" s="51">
        <f t="shared" si="12"/>
        <v>10.160003007620002</v>
      </c>
      <c r="AF16" s="51">
        <f t="shared" si="12"/>
        <v>10.098753007574064</v>
      </c>
      <c r="AG16" s="51">
        <f t="shared" si="12"/>
        <v>10.037503007528127</v>
      </c>
      <c r="AH16" s="51">
        <f t="shared" si="12"/>
        <v>9.9762530074821907</v>
      </c>
      <c r="AI16" s="51">
        <f t="shared" si="12"/>
        <v>9.915003007436253</v>
      </c>
      <c r="AJ16" s="51">
        <f t="shared" si="12"/>
        <v>9.8537530073903152</v>
      </c>
      <c r="AK16" s="51">
        <f t="shared" si="12"/>
        <v>9.7925030073443775</v>
      </c>
      <c r="AL16" s="51">
        <f t="shared" si="12"/>
        <v>9.7312530072984398</v>
      </c>
      <c r="AM16" s="51">
        <f t="shared" si="12"/>
        <v>9.6700030072525021</v>
      </c>
      <c r="AN16" s="51">
        <f t="shared" si="12"/>
        <v>9.6087530072065643</v>
      </c>
      <c r="AO16" s="51">
        <f t="shared" si="13"/>
        <v>9.5475030071606266</v>
      </c>
      <c r="AP16" s="51">
        <f t="shared" si="13"/>
        <v>9.4862530071146889</v>
      </c>
      <c r="AQ16" s="51">
        <f t="shared" si="13"/>
        <v>9.4250030070687512</v>
      </c>
      <c r="AR16" s="51">
        <f t="shared" si="13"/>
        <v>9.3637530070228134</v>
      </c>
      <c r="AS16" s="51">
        <f t="shared" si="13"/>
        <v>9.3025030069768775</v>
      </c>
      <c r="AT16" s="51">
        <f t="shared" si="13"/>
        <v>9.2412530069309398</v>
      </c>
      <c r="AU16" s="51">
        <f t="shared" si="13"/>
        <v>9.180003006885002</v>
      </c>
    </row>
    <row r="17" spans="2:47">
      <c r="B17" s="77"/>
      <c r="C17" s="111"/>
      <c r="D17" s="75" t="s">
        <v>299</v>
      </c>
      <c r="E17" s="76">
        <v>0.55389630400000001</v>
      </c>
      <c r="F17" s="94">
        <v>5.0067E-2</v>
      </c>
      <c r="G17" s="51">
        <f t="shared" si="8"/>
        <v>1.7150015140740134</v>
      </c>
      <c r="H17" s="51">
        <f t="shared" si="10"/>
        <v>1.7059745536774695</v>
      </c>
      <c r="I17" s="51">
        <f t="shared" si="11"/>
        <v>1.6969475932809257</v>
      </c>
      <c r="J17" s="51">
        <f t="shared" si="11"/>
        <v>1.6879206328843819</v>
      </c>
      <c r="K17" s="51">
        <f t="shared" si="11"/>
        <v>1.6788936724878381</v>
      </c>
      <c r="L17" s="51">
        <f t="shared" si="11"/>
        <v>1.6698667120912942</v>
      </c>
      <c r="M17" s="51">
        <f t="shared" si="11"/>
        <v>1.6608397516947504</v>
      </c>
      <c r="N17" s="51">
        <f t="shared" si="11"/>
        <v>1.6518127912982066</v>
      </c>
      <c r="O17" s="51">
        <f t="shared" si="11"/>
        <v>1.6427858309016627</v>
      </c>
      <c r="P17" s="51">
        <f t="shared" si="11"/>
        <v>1.6337588705051189</v>
      </c>
      <c r="Q17" s="51">
        <f t="shared" si="11"/>
        <v>1.6247319101085751</v>
      </c>
      <c r="R17" s="51">
        <f t="shared" si="11"/>
        <v>1.6157049497120313</v>
      </c>
      <c r="S17" s="51">
        <f t="shared" si="11"/>
        <v>1.6066779893154874</v>
      </c>
      <c r="T17" s="51">
        <f t="shared" si="11"/>
        <v>1.5976510289189436</v>
      </c>
      <c r="U17" s="51">
        <f t="shared" si="11"/>
        <v>1.5886240685223998</v>
      </c>
      <c r="V17" s="51">
        <f t="shared" si="11"/>
        <v>1.579597108125856</v>
      </c>
      <c r="W17" s="51">
        <f t="shared" si="11"/>
        <v>1.5705701477293124</v>
      </c>
      <c r="X17" s="51">
        <f t="shared" si="11"/>
        <v>1.5615431873327683</v>
      </c>
      <c r="Y17" s="51">
        <f t="shared" si="12"/>
        <v>1.5525162269362247</v>
      </c>
      <c r="Z17" s="51">
        <f t="shared" si="12"/>
        <v>1.5434892665396807</v>
      </c>
      <c r="AA17" s="51">
        <f t="shared" si="12"/>
        <v>1.5344623061431368</v>
      </c>
      <c r="AB17" s="51">
        <f t="shared" si="12"/>
        <v>1.525435345746593</v>
      </c>
      <c r="AC17" s="51">
        <f t="shared" si="12"/>
        <v>1.5164083853500492</v>
      </c>
      <c r="AD17" s="51">
        <f t="shared" si="12"/>
        <v>1.5073814249535054</v>
      </c>
      <c r="AE17" s="51">
        <f t="shared" si="12"/>
        <v>1.4983544645569615</v>
      </c>
      <c r="AF17" s="51">
        <f t="shared" si="12"/>
        <v>1.4893275041604177</v>
      </c>
      <c r="AG17" s="51">
        <f t="shared" si="12"/>
        <v>1.4803005437638739</v>
      </c>
      <c r="AH17" s="51">
        <f t="shared" si="12"/>
        <v>1.4712735833673301</v>
      </c>
      <c r="AI17" s="51">
        <f t="shared" si="12"/>
        <v>1.4622466229707862</v>
      </c>
      <c r="AJ17" s="51">
        <f t="shared" si="12"/>
        <v>1.4532196625742424</v>
      </c>
      <c r="AK17" s="51">
        <f t="shared" si="12"/>
        <v>1.4441927021776986</v>
      </c>
      <c r="AL17" s="51">
        <f t="shared" si="12"/>
        <v>1.4351657417811547</v>
      </c>
      <c r="AM17" s="51">
        <f t="shared" si="12"/>
        <v>1.4261387813846109</v>
      </c>
      <c r="AN17" s="51">
        <f t="shared" si="12"/>
        <v>1.4171118209880671</v>
      </c>
      <c r="AO17" s="51">
        <f t="shared" si="13"/>
        <v>1.4080848605915233</v>
      </c>
      <c r="AP17" s="51">
        <f t="shared" si="13"/>
        <v>1.3990579001949794</v>
      </c>
      <c r="AQ17" s="51">
        <f t="shared" si="13"/>
        <v>1.3900309397984356</v>
      </c>
      <c r="AR17" s="51">
        <f t="shared" si="13"/>
        <v>1.3810039794018918</v>
      </c>
      <c r="AS17" s="51">
        <f t="shared" si="13"/>
        <v>1.371977019005348</v>
      </c>
      <c r="AT17" s="51">
        <f t="shared" si="13"/>
        <v>1.3629500586088041</v>
      </c>
      <c r="AU17" s="51">
        <f t="shared" si="13"/>
        <v>1.3539230982122603</v>
      </c>
    </row>
    <row r="18" spans="2:47">
      <c r="B18" s="77"/>
      <c r="C18" s="111"/>
      <c r="D18" s="75" t="s">
        <v>300</v>
      </c>
      <c r="E18" s="76">
        <v>0.471719308</v>
      </c>
      <c r="F18" s="94">
        <v>5.0429000000000002E-2</v>
      </c>
      <c r="G18" s="51">
        <f t="shared" si="8"/>
        <v>2.0130000699483768</v>
      </c>
      <c r="H18" s="51">
        <f t="shared" si="10"/>
        <v>2.0024005462163528</v>
      </c>
      <c r="I18" s="51">
        <f t="shared" si="11"/>
        <v>1.9918010224843286</v>
      </c>
      <c r="J18" s="51">
        <f t="shared" si="11"/>
        <v>1.9812014987523046</v>
      </c>
      <c r="K18" s="51">
        <f t="shared" si="11"/>
        <v>1.9706019750202803</v>
      </c>
      <c r="L18" s="51">
        <f t="shared" si="11"/>
        <v>1.9600024512882561</v>
      </c>
      <c r="M18" s="51">
        <f t="shared" si="11"/>
        <v>1.9494029275562321</v>
      </c>
      <c r="N18" s="51">
        <f t="shared" si="11"/>
        <v>1.9388034038242079</v>
      </c>
      <c r="O18" s="51">
        <f t="shared" si="11"/>
        <v>1.9282038800921837</v>
      </c>
      <c r="P18" s="51">
        <f t="shared" si="11"/>
        <v>1.9176043563601597</v>
      </c>
      <c r="Q18" s="51">
        <f t="shared" si="11"/>
        <v>1.9070048326281355</v>
      </c>
      <c r="R18" s="51">
        <f t="shared" si="11"/>
        <v>1.8964053088961113</v>
      </c>
      <c r="S18" s="51">
        <f t="shared" si="11"/>
        <v>1.8858057851640873</v>
      </c>
      <c r="T18" s="51">
        <f t="shared" si="11"/>
        <v>1.875206261432063</v>
      </c>
      <c r="U18" s="51">
        <f t="shared" si="11"/>
        <v>1.8646067377000388</v>
      </c>
      <c r="V18" s="51">
        <f t="shared" si="11"/>
        <v>1.854007213968015</v>
      </c>
      <c r="W18" s="51">
        <f t="shared" si="11"/>
        <v>1.8434076902359906</v>
      </c>
      <c r="X18" s="51">
        <f t="shared" ref="X18:AM33" si="14">(1-$F18-($A$5-X$2))/$E18</f>
        <v>1.8328081665039668</v>
      </c>
      <c r="Y18" s="51">
        <f t="shared" si="12"/>
        <v>1.8222086427719424</v>
      </c>
      <c r="Z18" s="51">
        <f t="shared" si="12"/>
        <v>1.8116091190399184</v>
      </c>
      <c r="AA18" s="51">
        <f t="shared" si="12"/>
        <v>1.8010095953078944</v>
      </c>
      <c r="AB18" s="51">
        <f t="shared" si="12"/>
        <v>1.7904100715758702</v>
      </c>
      <c r="AC18" s="51">
        <f t="shared" si="12"/>
        <v>1.779810547843846</v>
      </c>
      <c r="AD18" s="51">
        <f t="shared" si="12"/>
        <v>1.769211024111822</v>
      </c>
      <c r="AE18" s="51">
        <f t="shared" si="12"/>
        <v>1.7586115003797977</v>
      </c>
      <c r="AF18" s="51">
        <f t="shared" si="12"/>
        <v>1.7480119766477735</v>
      </c>
      <c r="AG18" s="51">
        <f t="shared" si="12"/>
        <v>1.7374124529157495</v>
      </c>
      <c r="AH18" s="51">
        <f t="shared" si="12"/>
        <v>1.7268129291837253</v>
      </c>
      <c r="AI18" s="51">
        <f t="shared" si="12"/>
        <v>1.7162134054517013</v>
      </c>
      <c r="AJ18" s="51">
        <f t="shared" si="12"/>
        <v>1.7056138817196771</v>
      </c>
      <c r="AK18" s="51">
        <f t="shared" si="12"/>
        <v>1.6950143579876529</v>
      </c>
      <c r="AL18" s="51">
        <f t="shared" si="12"/>
        <v>1.6844148342556289</v>
      </c>
      <c r="AM18" s="51">
        <f t="shared" si="12"/>
        <v>1.6738153105236047</v>
      </c>
      <c r="AN18" s="51">
        <f t="shared" ref="AN18:AU33" si="15">(1-$F18-($A$5-AN$2))/$E18</f>
        <v>1.6632157867915804</v>
      </c>
      <c r="AO18" s="51">
        <f t="shared" si="13"/>
        <v>1.6526162630595564</v>
      </c>
      <c r="AP18" s="51">
        <f t="shared" si="13"/>
        <v>1.6420167393275322</v>
      </c>
      <c r="AQ18" s="51">
        <f t="shared" si="13"/>
        <v>1.631417215595508</v>
      </c>
      <c r="AR18" s="51">
        <f t="shared" si="13"/>
        <v>1.620817691863484</v>
      </c>
      <c r="AS18" s="51">
        <f t="shared" si="13"/>
        <v>1.6102181681314598</v>
      </c>
      <c r="AT18" s="51">
        <f t="shared" si="13"/>
        <v>1.5996186443994356</v>
      </c>
      <c r="AU18" s="51">
        <f t="shared" si="13"/>
        <v>1.5890191206674116</v>
      </c>
    </row>
    <row r="19" spans="2:47" ht="16.5">
      <c r="B19" s="77"/>
      <c r="C19" s="112" t="s">
        <v>301</v>
      </c>
      <c r="D19" s="78" t="s">
        <v>302</v>
      </c>
      <c r="E19" s="80">
        <v>0.24265208699999999</v>
      </c>
      <c r="F19" s="94">
        <v>0.121599</v>
      </c>
      <c r="G19" s="51">
        <f t="shared" si="8"/>
        <v>3.6200018341486593</v>
      </c>
      <c r="H19" s="43">
        <f t="shared" si="10"/>
        <v>3.599396200536285</v>
      </c>
      <c r="I19" s="43">
        <f t="shared" si="10"/>
        <v>3.5787905669239102</v>
      </c>
      <c r="J19" s="43">
        <f t="shared" si="10"/>
        <v>3.5581849333115358</v>
      </c>
      <c r="K19" s="43">
        <f t="shared" si="10"/>
        <v>3.5375792996991615</v>
      </c>
      <c r="L19" s="43">
        <f t="shared" si="10"/>
        <v>3.5169736660867872</v>
      </c>
      <c r="M19" s="43">
        <f t="shared" si="10"/>
        <v>3.4963680324744129</v>
      </c>
      <c r="N19" s="43">
        <f t="shared" si="10"/>
        <v>3.4757623988620381</v>
      </c>
      <c r="O19" s="43">
        <f t="shared" si="10"/>
        <v>3.4551567652496638</v>
      </c>
      <c r="P19" s="43">
        <f t="shared" si="10"/>
        <v>3.4345511316372894</v>
      </c>
      <c r="Q19" s="43">
        <f t="shared" si="10"/>
        <v>3.4139454980249151</v>
      </c>
      <c r="R19" s="43">
        <f t="shared" si="10"/>
        <v>3.3933398644125403</v>
      </c>
      <c r="S19" s="43">
        <f t="shared" si="10"/>
        <v>3.372734230800166</v>
      </c>
      <c r="T19" s="43">
        <f t="shared" si="10"/>
        <v>3.3521285971877917</v>
      </c>
      <c r="U19" s="43">
        <f t="shared" si="10"/>
        <v>3.3315229635754173</v>
      </c>
      <c r="V19" s="43">
        <f t="shared" si="10"/>
        <v>3.310917329963043</v>
      </c>
      <c r="W19" s="43">
        <f t="shared" si="10"/>
        <v>3.2903116963506682</v>
      </c>
      <c r="X19" s="43">
        <f t="shared" si="14"/>
        <v>3.2697060627382943</v>
      </c>
      <c r="Y19" s="43">
        <f t="shared" si="14"/>
        <v>3.2491004291259196</v>
      </c>
      <c r="Z19" s="43">
        <f t="shared" si="14"/>
        <v>3.2284947955135457</v>
      </c>
      <c r="AA19" s="43">
        <f t="shared" si="14"/>
        <v>3.2078891619011709</v>
      </c>
      <c r="AB19" s="43">
        <f t="shared" si="14"/>
        <v>3.1872835282887966</v>
      </c>
      <c r="AC19" s="43">
        <f t="shared" si="14"/>
        <v>3.1666778946764222</v>
      </c>
      <c r="AD19" s="43">
        <f t="shared" si="14"/>
        <v>3.1460722610640479</v>
      </c>
      <c r="AE19" s="43">
        <f t="shared" si="14"/>
        <v>3.1254666274516731</v>
      </c>
      <c r="AF19" s="43">
        <f t="shared" si="14"/>
        <v>3.1048609938392988</v>
      </c>
      <c r="AG19" s="43">
        <f t="shared" si="14"/>
        <v>3.0842553602269245</v>
      </c>
      <c r="AH19" s="43">
        <f t="shared" si="14"/>
        <v>3.0636497266145502</v>
      </c>
      <c r="AI19" s="43">
        <f t="shared" si="14"/>
        <v>3.0430440930021758</v>
      </c>
      <c r="AJ19" s="43">
        <f t="shared" si="14"/>
        <v>3.022438459389801</v>
      </c>
      <c r="AK19" s="43">
        <f t="shared" si="14"/>
        <v>3.0018328257774267</v>
      </c>
      <c r="AL19" s="43">
        <f t="shared" si="14"/>
        <v>2.9812271921650524</v>
      </c>
      <c r="AM19" s="43">
        <f t="shared" si="14"/>
        <v>2.9606215585526781</v>
      </c>
      <c r="AN19" s="43">
        <f t="shared" si="15"/>
        <v>2.9400159249403033</v>
      </c>
      <c r="AO19" s="43">
        <f t="shared" si="15"/>
        <v>2.919410291327929</v>
      </c>
      <c r="AP19" s="43">
        <f t="shared" si="15"/>
        <v>2.8988046577155546</v>
      </c>
      <c r="AQ19" s="43">
        <f t="shared" si="15"/>
        <v>2.8781990241031803</v>
      </c>
      <c r="AR19" s="43">
        <f t="shared" si="15"/>
        <v>2.8575933904908055</v>
      </c>
      <c r="AS19" s="43">
        <f t="shared" si="15"/>
        <v>2.8369877568784312</v>
      </c>
      <c r="AT19" s="43">
        <f t="shared" si="15"/>
        <v>2.8163821232660569</v>
      </c>
      <c r="AU19" s="43">
        <f t="shared" si="15"/>
        <v>2.7957764896536825</v>
      </c>
    </row>
    <row r="20" spans="2:47" ht="16.5">
      <c r="B20" s="77"/>
      <c r="C20" s="112"/>
      <c r="D20" s="78" t="s">
        <v>303</v>
      </c>
      <c r="E20" s="80">
        <v>0.205159071</v>
      </c>
      <c r="F20" s="94">
        <v>0.121919</v>
      </c>
      <c r="G20" s="51">
        <f t="shared" si="8"/>
        <v>4.2800008584558276</v>
      </c>
      <c r="H20" s="43">
        <f t="shared" si="10"/>
        <v>4.2556295256376941</v>
      </c>
      <c r="I20" s="43">
        <f t="shared" si="10"/>
        <v>4.2312581928195607</v>
      </c>
      <c r="J20" s="43">
        <f t="shared" si="10"/>
        <v>4.2068868600014282</v>
      </c>
      <c r="K20" s="43">
        <f t="shared" si="10"/>
        <v>4.1825155271832948</v>
      </c>
      <c r="L20" s="43">
        <f t="shared" si="10"/>
        <v>4.1581441943651614</v>
      </c>
      <c r="M20" s="43">
        <f t="shared" si="10"/>
        <v>4.1337728615470288</v>
      </c>
      <c r="N20" s="43">
        <f t="shared" si="10"/>
        <v>4.1094015287288954</v>
      </c>
      <c r="O20" s="43">
        <f t="shared" si="10"/>
        <v>4.085030195910762</v>
      </c>
      <c r="P20" s="43">
        <f t="shared" si="10"/>
        <v>4.0606588630926295</v>
      </c>
      <c r="Q20" s="43">
        <f t="shared" si="10"/>
        <v>4.036287530274496</v>
      </c>
      <c r="R20" s="43">
        <f t="shared" si="10"/>
        <v>4.0119161974563626</v>
      </c>
      <c r="S20" s="43">
        <f t="shared" si="10"/>
        <v>3.9875448646382297</v>
      </c>
      <c r="T20" s="43">
        <f t="shared" si="10"/>
        <v>3.9631735318200967</v>
      </c>
      <c r="U20" s="43">
        <f t="shared" si="10"/>
        <v>3.9388021990019633</v>
      </c>
      <c r="V20" s="43">
        <f t="shared" si="10"/>
        <v>3.9144308661838303</v>
      </c>
      <c r="W20" s="43">
        <f t="shared" si="10"/>
        <v>3.8900595333656978</v>
      </c>
      <c r="X20" s="43">
        <f t="shared" si="14"/>
        <v>3.8656882005475639</v>
      </c>
      <c r="Y20" s="43">
        <f t="shared" si="14"/>
        <v>3.8413168677294314</v>
      </c>
      <c r="Z20" s="43">
        <f t="shared" si="14"/>
        <v>3.8169455349112984</v>
      </c>
      <c r="AA20" s="43">
        <f t="shared" si="14"/>
        <v>3.7925742020931654</v>
      </c>
      <c r="AB20" s="43">
        <f t="shared" si="14"/>
        <v>3.768202869275032</v>
      </c>
      <c r="AC20" s="43">
        <f t="shared" si="14"/>
        <v>3.743831536456899</v>
      </c>
      <c r="AD20" s="43">
        <f t="shared" si="14"/>
        <v>3.7194602036387656</v>
      </c>
      <c r="AE20" s="43">
        <f t="shared" si="14"/>
        <v>3.6950888708206326</v>
      </c>
      <c r="AF20" s="43">
        <f t="shared" si="14"/>
        <v>3.6707175380024997</v>
      </c>
      <c r="AG20" s="43">
        <f t="shared" si="14"/>
        <v>3.6463462051843663</v>
      </c>
      <c r="AH20" s="43">
        <f t="shared" si="14"/>
        <v>3.6219748723662333</v>
      </c>
      <c r="AI20" s="43">
        <f t="shared" si="14"/>
        <v>3.5976035395481003</v>
      </c>
      <c r="AJ20" s="43">
        <f t="shared" si="14"/>
        <v>3.5732322067299669</v>
      </c>
      <c r="AK20" s="43">
        <f t="shared" si="14"/>
        <v>3.5488608739118339</v>
      </c>
      <c r="AL20" s="43">
        <f t="shared" si="14"/>
        <v>3.5244895410937009</v>
      </c>
      <c r="AM20" s="43">
        <f t="shared" si="14"/>
        <v>3.5001182082755675</v>
      </c>
      <c r="AN20" s="43">
        <f t="shared" si="15"/>
        <v>3.4757468754574345</v>
      </c>
      <c r="AO20" s="43">
        <f t="shared" si="15"/>
        <v>3.4513755426393016</v>
      </c>
      <c r="AP20" s="43">
        <f t="shared" si="15"/>
        <v>3.4270042098211682</v>
      </c>
      <c r="AQ20" s="43">
        <f t="shared" si="15"/>
        <v>3.4026328770030352</v>
      </c>
      <c r="AR20" s="43">
        <f t="shared" si="15"/>
        <v>3.3782615441849022</v>
      </c>
      <c r="AS20" s="43">
        <f t="shared" si="15"/>
        <v>3.3538902113667688</v>
      </c>
      <c r="AT20" s="43">
        <f t="shared" si="15"/>
        <v>3.3295188785486358</v>
      </c>
      <c r="AU20" s="43">
        <f t="shared" si="15"/>
        <v>3.3051475457305028</v>
      </c>
    </row>
    <row r="21" spans="2:47" ht="16.5">
      <c r="B21" s="77"/>
      <c r="C21" s="112" t="s">
        <v>304</v>
      </c>
      <c r="D21" s="78" t="s">
        <v>302</v>
      </c>
      <c r="E21" s="80">
        <v>9.5949940999999997E-2</v>
      </c>
      <c r="F21" s="94">
        <v>0.120139</v>
      </c>
      <c r="G21" s="51">
        <f t="shared" si="8"/>
        <v>9.170000427618815</v>
      </c>
      <c r="H21" s="43">
        <f t="shared" si="10"/>
        <v>9.117889921370562</v>
      </c>
      <c r="I21" s="43">
        <f t="shared" si="10"/>
        <v>9.065779415122309</v>
      </c>
      <c r="J21" s="43">
        <f t="shared" si="10"/>
        <v>9.013668908874056</v>
      </c>
      <c r="K21" s="43">
        <f t="shared" si="10"/>
        <v>8.9615584026258031</v>
      </c>
      <c r="L21" s="43">
        <f t="shared" si="10"/>
        <v>8.9094478963775501</v>
      </c>
      <c r="M21" s="43">
        <f t="shared" si="10"/>
        <v>8.8573373901292971</v>
      </c>
      <c r="N21" s="43">
        <f t="shared" si="10"/>
        <v>8.8052268838810441</v>
      </c>
      <c r="O21" s="43">
        <f t="shared" si="10"/>
        <v>8.7531163776327912</v>
      </c>
      <c r="P21" s="43">
        <f t="shared" si="10"/>
        <v>8.7010058713845382</v>
      </c>
      <c r="Q21" s="43">
        <f t="shared" si="10"/>
        <v>8.6488953651362852</v>
      </c>
      <c r="R21" s="43">
        <f t="shared" si="10"/>
        <v>8.5967848588880322</v>
      </c>
      <c r="S21" s="43">
        <f t="shared" si="10"/>
        <v>8.5446743526397793</v>
      </c>
      <c r="T21" s="43">
        <f t="shared" si="10"/>
        <v>8.4925638463915263</v>
      </c>
      <c r="U21" s="43">
        <f t="shared" si="10"/>
        <v>8.4404533401432733</v>
      </c>
      <c r="V21" s="43">
        <f t="shared" si="10"/>
        <v>8.3883428338950203</v>
      </c>
      <c r="W21" s="43">
        <f t="shared" si="10"/>
        <v>8.3362323276467674</v>
      </c>
      <c r="X21" s="43">
        <f t="shared" si="14"/>
        <v>8.2841218213985144</v>
      </c>
      <c r="Y21" s="43">
        <f t="shared" si="14"/>
        <v>8.2320113151502614</v>
      </c>
      <c r="Z21" s="43">
        <f t="shared" si="14"/>
        <v>8.1799008089020084</v>
      </c>
      <c r="AA21" s="43">
        <f t="shared" si="14"/>
        <v>8.1277903026537555</v>
      </c>
      <c r="AB21" s="43">
        <f t="shared" si="14"/>
        <v>8.0756797964055025</v>
      </c>
      <c r="AC21" s="43">
        <f t="shared" si="14"/>
        <v>8.0235692901572495</v>
      </c>
      <c r="AD21" s="43">
        <f t="shared" si="14"/>
        <v>7.9714587839089974</v>
      </c>
      <c r="AE21" s="43">
        <f t="shared" si="14"/>
        <v>7.9193482776607445</v>
      </c>
      <c r="AF21" s="43">
        <f t="shared" si="14"/>
        <v>7.8672377714124915</v>
      </c>
      <c r="AG21" s="43">
        <f t="shared" si="14"/>
        <v>7.8151272651642385</v>
      </c>
      <c r="AH21" s="43">
        <f t="shared" si="14"/>
        <v>7.7630167589159855</v>
      </c>
      <c r="AI21" s="43">
        <f t="shared" si="14"/>
        <v>7.7109062526677326</v>
      </c>
      <c r="AJ21" s="43">
        <f t="shared" si="14"/>
        <v>7.6587957464194796</v>
      </c>
      <c r="AK21" s="43">
        <f t="shared" si="14"/>
        <v>7.6066852401712266</v>
      </c>
      <c r="AL21" s="43">
        <f t="shared" si="14"/>
        <v>7.5545747339229736</v>
      </c>
      <c r="AM21" s="43">
        <f t="shared" si="14"/>
        <v>7.5024642276747207</v>
      </c>
      <c r="AN21" s="43">
        <f t="shared" si="15"/>
        <v>7.4503537214264677</v>
      </c>
      <c r="AO21" s="43">
        <f t="shared" si="15"/>
        <v>7.3982432151782147</v>
      </c>
      <c r="AP21" s="43">
        <f t="shared" si="15"/>
        <v>7.3461327089299617</v>
      </c>
      <c r="AQ21" s="43">
        <f t="shared" si="15"/>
        <v>7.2940222026817088</v>
      </c>
      <c r="AR21" s="43">
        <f t="shared" si="15"/>
        <v>7.2419116964334558</v>
      </c>
      <c r="AS21" s="43">
        <f t="shared" si="15"/>
        <v>7.1898011901852028</v>
      </c>
      <c r="AT21" s="43">
        <f t="shared" si="15"/>
        <v>7.1376906839369498</v>
      </c>
      <c r="AU21" s="43">
        <f t="shared" si="15"/>
        <v>7.0855801776886969</v>
      </c>
    </row>
    <row r="22" spans="2:47" ht="16.5">
      <c r="B22" s="77"/>
      <c r="C22" s="112"/>
      <c r="D22" s="78" t="s">
        <v>303</v>
      </c>
      <c r="E22" s="80">
        <v>8.0465948999999995E-2</v>
      </c>
      <c r="F22" s="94">
        <v>0.120507</v>
      </c>
      <c r="G22" s="51">
        <f t="shared" si="8"/>
        <v>10.930002205032094</v>
      </c>
      <c r="H22" s="43">
        <f t="shared" si="10"/>
        <v>10.867864119765741</v>
      </c>
      <c r="I22" s="43">
        <f t="shared" si="10"/>
        <v>10.805726034499388</v>
      </c>
      <c r="J22" s="43">
        <f t="shared" si="10"/>
        <v>10.743587949233035</v>
      </c>
      <c r="K22" s="43">
        <f t="shared" si="10"/>
        <v>10.681449863966682</v>
      </c>
      <c r="L22" s="43">
        <f t="shared" si="10"/>
        <v>10.619311778700329</v>
      </c>
      <c r="M22" s="43">
        <f t="shared" si="10"/>
        <v>10.557173693433976</v>
      </c>
      <c r="N22" s="43">
        <f t="shared" si="10"/>
        <v>10.495035608167624</v>
      </c>
      <c r="O22" s="43">
        <f t="shared" si="10"/>
        <v>10.432897522901271</v>
      </c>
      <c r="P22" s="43">
        <f t="shared" si="10"/>
        <v>10.370759437634918</v>
      </c>
      <c r="Q22" s="43">
        <f t="shared" si="10"/>
        <v>10.308621352368565</v>
      </c>
      <c r="R22" s="43">
        <f t="shared" si="10"/>
        <v>10.246483267102212</v>
      </c>
      <c r="S22" s="43">
        <f t="shared" si="10"/>
        <v>10.184345181835859</v>
      </c>
      <c r="T22" s="43">
        <f t="shared" si="10"/>
        <v>10.122207096569506</v>
      </c>
      <c r="U22" s="43">
        <f t="shared" si="10"/>
        <v>10.060069011303153</v>
      </c>
      <c r="V22" s="43">
        <f t="shared" si="10"/>
        <v>9.9979309260368012</v>
      </c>
      <c r="W22" s="43">
        <f t="shared" si="10"/>
        <v>9.9357928407704481</v>
      </c>
      <c r="X22" s="43">
        <f t="shared" si="14"/>
        <v>9.873654755504095</v>
      </c>
      <c r="Y22" s="43">
        <f t="shared" si="14"/>
        <v>9.8115166702377437</v>
      </c>
      <c r="Z22" s="43">
        <f t="shared" si="14"/>
        <v>9.7493785849713905</v>
      </c>
      <c r="AA22" s="43">
        <f t="shared" si="14"/>
        <v>9.6872404997050374</v>
      </c>
      <c r="AB22" s="43">
        <f t="shared" si="14"/>
        <v>9.6251024144386843</v>
      </c>
      <c r="AC22" s="43">
        <f t="shared" si="14"/>
        <v>9.5629643291723312</v>
      </c>
      <c r="AD22" s="43">
        <f t="shared" si="14"/>
        <v>9.5008262439059781</v>
      </c>
      <c r="AE22" s="43">
        <f t="shared" si="14"/>
        <v>9.438688158639625</v>
      </c>
      <c r="AF22" s="43">
        <f t="shared" si="14"/>
        <v>9.3765500733732718</v>
      </c>
      <c r="AG22" s="43">
        <f t="shared" si="14"/>
        <v>9.3144119881069205</v>
      </c>
      <c r="AH22" s="43">
        <f t="shared" si="14"/>
        <v>9.2522739028405674</v>
      </c>
      <c r="AI22" s="43">
        <f t="shared" si="14"/>
        <v>9.1901358175742143</v>
      </c>
      <c r="AJ22" s="43">
        <f t="shared" si="14"/>
        <v>9.1279977323078612</v>
      </c>
      <c r="AK22" s="43">
        <f t="shared" si="14"/>
        <v>9.065859647041508</v>
      </c>
      <c r="AL22" s="43">
        <f t="shared" si="14"/>
        <v>9.0037215617751549</v>
      </c>
      <c r="AM22" s="43">
        <f t="shared" si="14"/>
        <v>8.9415834765088018</v>
      </c>
      <c r="AN22" s="43">
        <f t="shared" si="15"/>
        <v>8.8794453912424487</v>
      </c>
      <c r="AO22" s="43">
        <f t="shared" si="15"/>
        <v>8.8173073059760974</v>
      </c>
      <c r="AP22" s="43">
        <f t="shared" si="15"/>
        <v>8.7551692207097442</v>
      </c>
      <c r="AQ22" s="43">
        <f t="shared" si="15"/>
        <v>8.6930311354433911</v>
      </c>
      <c r="AR22" s="43">
        <f t="shared" si="15"/>
        <v>8.630893050177038</v>
      </c>
      <c r="AS22" s="43">
        <f t="shared" si="15"/>
        <v>8.5687549649106849</v>
      </c>
      <c r="AT22" s="43">
        <f t="shared" si="15"/>
        <v>8.5066168796443318</v>
      </c>
      <c r="AU22" s="43">
        <f t="shared" si="15"/>
        <v>8.4444787943779787</v>
      </c>
    </row>
    <row r="23" spans="2:47" ht="16.5">
      <c r="B23" s="77"/>
      <c r="C23" s="112" t="s">
        <v>305</v>
      </c>
      <c r="D23" s="78" t="s">
        <v>302</v>
      </c>
      <c r="E23" s="80">
        <v>3.3119681999999998E-2</v>
      </c>
      <c r="F23" s="94">
        <v>0.12001000000000001</v>
      </c>
      <c r="G23" s="51">
        <f t="shared" si="8"/>
        <v>26.570001487333126</v>
      </c>
      <c r="H23" s="43">
        <f t="shared" si="10"/>
        <v>26.419033854250173</v>
      </c>
      <c r="I23" s="43">
        <f t="shared" si="10"/>
        <v>26.268066221167224</v>
      </c>
      <c r="J23" s="43">
        <f t="shared" si="10"/>
        <v>26.117098588084271</v>
      </c>
      <c r="K23" s="43">
        <f t="shared" si="10"/>
        <v>25.966130955001322</v>
      </c>
      <c r="L23" s="43">
        <f t="shared" si="10"/>
        <v>25.815163321918373</v>
      </c>
      <c r="M23" s="43">
        <f t="shared" si="10"/>
        <v>25.66419568883542</v>
      </c>
      <c r="N23" s="43">
        <f t="shared" si="10"/>
        <v>25.513228055752471</v>
      </c>
      <c r="O23" s="43">
        <f t="shared" si="10"/>
        <v>25.362260422669518</v>
      </c>
      <c r="P23" s="43">
        <f t="shared" si="10"/>
        <v>25.211292789586569</v>
      </c>
      <c r="Q23" s="43">
        <f t="shared" si="10"/>
        <v>25.06032515650362</v>
      </c>
      <c r="R23" s="43">
        <f t="shared" si="10"/>
        <v>24.909357523420667</v>
      </c>
      <c r="S23" s="43">
        <f t="shared" si="10"/>
        <v>24.758389890337718</v>
      </c>
      <c r="T23" s="43">
        <f t="shared" si="10"/>
        <v>24.607422257254765</v>
      </c>
      <c r="U23" s="43">
        <f t="shared" si="10"/>
        <v>24.456454624171815</v>
      </c>
      <c r="V23" s="43">
        <f t="shared" si="10"/>
        <v>24.30548699108887</v>
      </c>
      <c r="W23" s="43">
        <f t="shared" si="10"/>
        <v>24.154519358005913</v>
      </c>
      <c r="X23" s="43">
        <f t="shared" si="14"/>
        <v>24.003551724922968</v>
      </c>
      <c r="Y23" s="43">
        <f t="shared" si="14"/>
        <v>23.852584091840011</v>
      </c>
      <c r="Z23" s="43">
        <f t="shared" si="14"/>
        <v>23.701616458757066</v>
      </c>
      <c r="AA23" s="43">
        <f t="shared" si="14"/>
        <v>23.550648825674116</v>
      </c>
      <c r="AB23" s="43">
        <f t="shared" si="14"/>
        <v>23.399681192591164</v>
      </c>
      <c r="AC23" s="43">
        <f t="shared" si="14"/>
        <v>23.248713559508214</v>
      </c>
      <c r="AD23" s="43">
        <f t="shared" si="14"/>
        <v>23.097745926425262</v>
      </c>
      <c r="AE23" s="43">
        <f t="shared" si="14"/>
        <v>22.946778293342312</v>
      </c>
      <c r="AF23" s="43">
        <f t="shared" si="14"/>
        <v>22.795810660259363</v>
      </c>
      <c r="AG23" s="43">
        <f t="shared" si="14"/>
        <v>22.64484302717641</v>
      </c>
      <c r="AH23" s="43">
        <f t="shared" si="14"/>
        <v>22.493875394093461</v>
      </c>
      <c r="AI23" s="43">
        <f t="shared" si="14"/>
        <v>22.342907761010512</v>
      </c>
      <c r="AJ23" s="43">
        <f t="shared" si="14"/>
        <v>22.191940127927559</v>
      </c>
      <c r="AK23" s="43">
        <f t="shared" si="14"/>
        <v>22.04097249484461</v>
      </c>
      <c r="AL23" s="43">
        <f t="shared" si="14"/>
        <v>21.890004861761657</v>
      </c>
      <c r="AM23" s="43">
        <f t="shared" si="14"/>
        <v>21.739037228678708</v>
      </c>
      <c r="AN23" s="43">
        <f t="shared" si="15"/>
        <v>21.588069595595758</v>
      </c>
      <c r="AO23" s="43">
        <f t="shared" si="15"/>
        <v>21.437101962512806</v>
      </c>
      <c r="AP23" s="43">
        <f t="shared" si="15"/>
        <v>21.286134329429856</v>
      </c>
      <c r="AQ23" s="43">
        <f t="shared" si="15"/>
        <v>21.135166696346904</v>
      </c>
      <c r="AR23" s="43">
        <f t="shared" si="15"/>
        <v>20.984199063263954</v>
      </c>
      <c r="AS23" s="43">
        <f t="shared" si="15"/>
        <v>20.833231430181005</v>
      </c>
      <c r="AT23" s="43">
        <f t="shared" si="15"/>
        <v>20.682263797098052</v>
      </c>
      <c r="AU23" s="43">
        <f t="shared" si="15"/>
        <v>20.531296164015103</v>
      </c>
    </row>
    <row r="24" spans="2:47" ht="16.5">
      <c r="B24" s="77"/>
      <c r="C24" s="112"/>
      <c r="D24" s="78" t="s">
        <v>303</v>
      </c>
      <c r="E24" s="80">
        <v>2.7519068000000001E-2</v>
      </c>
      <c r="F24" s="94">
        <v>0.120215</v>
      </c>
      <c r="G24" s="51">
        <f t="shared" si="8"/>
        <v>31.970014391475758</v>
      </c>
      <c r="H24" s="43">
        <f t="shared" si="10"/>
        <v>31.788322191725388</v>
      </c>
      <c r="I24" s="43">
        <f t="shared" si="10"/>
        <v>31.606629991975019</v>
      </c>
      <c r="J24" s="43">
        <f t="shared" si="10"/>
        <v>31.42493779222465</v>
      </c>
      <c r="K24" s="43">
        <f t="shared" si="10"/>
        <v>31.243245592474281</v>
      </c>
      <c r="L24" s="43">
        <f t="shared" si="10"/>
        <v>31.061553392723912</v>
      </c>
      <c r="M24" s="43">
        <f t="shared" si="10"/>
        <v>30.879861192973539</v>
      </c>
      <c r="N24" s="43">
        <f t="shared" si="10"/>
        <v>30.69816899322317</v>
      </c>
      <c r="O24" s="43">
        <f t="shared" si="10"/>
        <v>30.516476793472801</v>
      </c>
      <c r="P24" s="43">
        <f t="shared" si="10"/>
        <v>30.334784593722432</v>
      </c>
      <c r="Q24" s="43">
        <f t="shared" si="10"/>
        <v>30.153092393972063</v>
      </c>
      <c r="R24" s="43">
        <f t="shared" si="10"/>
        <v>29.971400194221694</v>
      </c>
      <c r="S24" s="43">
        <f t="shared" si="10"/>
        <v>29.789707994471325</v>
      </c>
      <c r="T24" s="43">
        <f t="shared" si="10"/>
        <v>29.608015794720952</v>
      </c>
      <c r="U24" s="43">
        <f t="shared" si="10"/>
        <v>29.426323594970583</v>
      </c>
      <c r="V24" s="43">
        <f t="shared" si="10"/>
        <v>29.244631395220217</v>
      </c>
      <c r="W24" s="43">
        <f t="shared" si="10"/>
        <v>29.062939195469845</v>
      </c>
      <c r="X24" s="43">
        <f t="shared" si="14"/>
        <v>28.881246995719479</v>
      </c>
      <c r="Y24" s="43">
        <f t="shared" si="14"/>
        <v>28.699554795969107</v>
      </c>
      <c r="Z24" s="43">
        <f t="shared" si="14"/>
        <v>28.517862596218741</v>
      </c>
      <c r="AA24" s="43">
        <f t="shared" si="14"/>
        <v>28.336170396468372</v>
      </c>
      <c r="AB24" s="43">
        <f t="shared" si="14"/>
        <v>28.154478196717999</v>
      </c>
      <c r="AC24" s="43">
        <f t="shared" si="14"/>
        <v>27.97278599696763</v>
      </c>
      <c r="AD24" s="43">
        <f t="shared" si="14"/>
        <v>27.791093797217261</v>
      </c>
      <c r="AE24" s="43">
        <f t="shared" si="14"/>
        <v>27.609401597466892</v>
      </c>
      <c r="AF24" s="43">
        <f t="shared" si="14"/>
        <v>27.427709397716523</v>
      </c>
      <c r="AG24" s="43">
        <f t="shared" si="14"/>
        <v>27.246017197966154</v>
      </c>
      <c r="AH24" s="43">
        <f t="shared" si="14"/>
        <v>27.064324998215785</v>
      </c>
      <c r="AI24" s="43">
        <f t="shared" si="14"/>
        <v>26.882632798465412</v>
      </c>
      <c r="AJ24" s="43">
        <f t="shared" si="14"/>
        <v>26.700940598715043</v>
      </c>
      <c r="AK24" s="43">
        <f t="shared" si="14"/>
        <v>26.519248398964674</v>
      </c>
      <c r="AL24" s="43">
        <f t="shared" si="14"/>
        <v>26.337556199214305</v>
      </c>
      <c r="AM24" s="43">
        <f t="shared" si="14"/>
        <v>26.155863999463936</v>
      </c>
      <c r="AN24" s="43">
        <f t="shared" si="15"/>
        <v>25.974171799713567</v>
      </c>
      <c r="AO24" s="43">
        <f t="shared" si="15"/>
        <v>25.792479599963198</v>
      </c>
      <c r="AP24" s="43">
        <f t="shared" si="15"/>
        <v>25.610787400212825</v>
      </c>
      <c r="AQ24" s="43">
        <f t="shared" si="15"/>
        <v>25.429095200462456</v>
      </c>
      <c r="AR24" s="43">
        <f t="shared" si="15"/>
        <v>25.247403000712087</v>
      </c>
      <c r="AS24" s="43">
        <f t="shared" si="15"/>
        <v>25.065710800961718</v>
      </c>
      <c r="AT24" s="43">
        <f t="shared" si="15"/>
        <v>24.884018601211348</v>
      </c>
      <c r="AU24" s="43">
        <f t="shared" si="15"/>
        <v>24.702326401460979</v>
      </c>
    </row>
    <row r="25" spans="2:47" ht="16.5">
      <c r="B25" s="81"/>
      <c r="C25" s="112" t="s">
        <v>306</v>
      </c>
      <c r="D25" s="78" t="s">
        <v>307</v>
      </c>
      <c r="E25" s="82">
        <v>6.0695000999999998E-2</v>
      </c>
      <c r="F25" s="101">
        <v>8.3504999999999996E-2</v>
      </c>
      <c r="G25" s="51">
        <f t="shared" si="8"/>
        <v>15.100007989125828</v>
      </c>
      <c r="H25" s="43">
        <f t="shared" si="10"/>
        <v>15.017628881825047</v>
      </c>
      <c r="I25" s="43">
        <f t="shared" si="10"/>
        <v>14.935249774524266</v>
      </c>
      <c r="J25" s="43">
        <f t="shared" si="10"/>
        <v>14.852870667223485</v>
      </c>
      <c r="K25" s="43">
        <f t="shared" si="10"/>
        <v>14.770491559922704</v>
      </c>
      <c r="L25" s="43">
        <f t="shared" si="10"/>
        <v>14.688112452621922</v>
      </c>
      <c r="M25" s="43">
        <f t="shared" si="10"/>
        <v>14.605733345321141</v>
      </c>
      <c r="N25" s="43">
        <f t="shared" si="10"/>
        <v>14.52335423802036</v>
      </c>
      <c r="O25" s="43">
        <f t="shared" si="10"/>
        <v>14.440975130719581</v>
      </c>
      <c r="P25" s="43">
        <f t="shared" si="10"/>
        <v>14.3585960234188</v>
      </c>
      <c r="Q25" s="43">
        <f t="shared" si="10"/>
        <v>14.276216916118019</v>
      </c>
      <c r="R25" s="43">
        <f t="shared" si="10"/>
        <v>14.193837808817237</v>
      </c>
      <c r="S25" s="43">
        <f t="shared" si="10"/>
        <v>14.111458701516456</v>
      </c>
      <c r="T25" s="43">
        <f t="shared" si="10"/>
        <v>14.029079594215675</v>
      </c>
      <c r="U25" s="43">
        <f t="shared" si="10"/>
        <v>13.946700486914894</v>
      </c>
      <c r="V25" s="43">
        <f t="shared" si="10"/>
        <v>13.864321379614116</v>
      </c>
      <c r="W25" s="43">
        <f t="shared" si="10"/>
        <v>13.781942272313334</v>
      </c>
      <c r="X25" s="43">
        <f t="shared" si="14"/>
        <v>13.699563165012554</v>
      </c>
      <c r="Y25" s="43">
        <f t="shared" si="14"/>
        <v>13.617184057711771</v>
      </c>
      <c r="Z25" s="43">
        <f t="shared" si="14"/>
        <v>13.534804950410992</v>
      </c>
      <c r="AA25" s="43">
        <f t="shared" si="14"/>
        <v>13.452425843110211</v>
      </c>
      <c r="AB25" s="43">
        <f t="shared" si="14"/>
        <v>13.37004673580943</v>
      </c>
      <c r="AC25" s="43">
        <f t="shared" si="14"/>
        <v>13.287667628508649</v>
      </c>
      <c r="AD25" s="43">
        <f t="shared" si="14"/>
        <v>13.205288521207867</v>
      </c>
      <c r="AE25" s="43">
        <f t="shared" si="14"/>
        <v>13.122909413907088</v>
      </c>
      <c r="AF25" s="43">
        <f t="shared" si="14"/>
        <v>13.040530306606307</v>
      </c>
      <c r="AG25" s="43">
        <f t="shared" si="14"/>
        <v>12.958151199305526</v>
      </c>
      <c r="AH25" s="43">
        <f t="shared" si="14"/>
        <v>12.875772092004745</v>
      </c>
      <c r="AI25" s="43">
        <f t="shared" si="14"/>
        <v>12.793392984703964</v>
      </c>
      <c r="AJ25" s="43">
        <f t="shared" si="14"/>
        <v>12.711013877403182</v>
      </c>
      <c r="AK25" s="43">
        <f t="shared" si="14"/>
        <v>12.628634770102401</v>
      </c>
      <c r="AL25" s="43">
        <f t="shared" si="14"/>
        <v>12.54625566280162</v>
      </c>
      <c r="AM25" s="43">
        <f t="shared" si="14"/>
        <v>12.463876555500841</v>
      </c>
      <c r="AN25" s="43">
        <f t="shared" si="15"/>
        <v>12.38149744820006</v>
      </c>
      <c r="AO25" s="43">
        <f t="shared" si="15"/>
        <v>12.299118340899279</v>
      </c>
      <c r="AP25" s="43">
        <f t="shared" si="15"/>
        <v>12.216739233598497</v>
      </c>
      <c r="AQ25" s="43">
        <f t="shared" si="15"/>
        <v>12.134360126297716</v>
      </c>
      <c r="AR25" s="43">
        <f t="shared" si="15"/>
        <v>12.051981018996935</v>
      </c>
      <c r="AS25" s="43">
        <f t="shared" si="15"/>
        <v>11.969601911696154</v>
      </c>
      <c r="AT25" s="43">
        <f t="shared" si="15"/>
        <v>11.887222804395373</v>
      </c>
      <c r="AU25" s="43">
        <f t="shared" si="15"/>
        <v>11.804843697094594</v>
      </c>
    </row>
    <row r="26" spans="2:47" ht="16.5">
      <c r="B26" s="81"/>
      <c r="C26" s="112"/>
      <c r="D26" s="78" t="s">
        <v>308</v>
      </c>
      <c r="E26" s="82">
        <v>0.30634855799999999</v>
      </c>
      <c r="F26" s="101">
        <v>5.0319000000000003E-2</v>
      </c>
      <c r="G26" s="51">
        <f t="shared" si="8"/>
        <v>3.1000015348529892</v>
      </c>
      <c r="H26" s="43">
        <f t="shared" si="10"/>
        <v>3.0836802567877601</v>
      </c>
      <c r="I26" s="43">
        <f t="shared" si="10"/>
        <v>3.067358978722531</v>
      </c>
      <c r="J26" s="43">
        <f t="shared" si="10"/>
        <v>3.0510377006573015</v>
      </c>
      <c r="K26" s="43">
        <f t="shared" si="10"/>
        <v>3.0347164225920724</v>
      </c>
      <c r="L26" s="43">
        <f t="shared" si="10"/>
        <v>3.0183951445268433</v>
      </c>
      <c r="M26" s="43">
        <f t="shared" si="10"/>
        <v>3.0020738664616138</v>
      </c>
      <c r="N26" s="43">
        <f t="shared" si="10"/>
        <v>2.9857525883963847</v>
      </c>
      <c r="O26" s="43">
        <f t="shared" si="10"/>
        <v>2.9694313103311556</v>
      </c>
      <c r="P26" s="43">
        <f t="shared" si="10"/>
        <v>2.9531100322659261</v>
      </c>
      <c r="Q26" s="43">
        <f t="shared" si="10"/>
        <v>2.936788754200697</v>
      </c>
      <c r="R26" s="43">
        <f t="shared" si="10"/>
        <v>2.9204674761354679</v>
      </c>
      <c r="S26" s="43">
        <f t="shared" si="10"/>
        <v>2.9041461980702388</v>
      </c>
      <c r="T26" s="43">
        <f t="shared" si="10"/>
        <v>2.8878249200050092</v>
      </c>
      <c r="U26" s="43">
        <f t="shared" si="10"/>
        <v>2.8715036419397801</v>
      </c>
      <c r="V26" s="43">
        <f t="shared" si="10"/>
        <v>2.855182363874551</v>
      </c>
      <c r="W26" s="43">
        <f t="shared" si="10"/>
        <v>2.8388610858093215</v>
      </c>
      <c r="X26" s="43">
        <f t="shared" si="14"/>
        <v>2.8225398077440929</v>
      </c>
      <c r="Y26" s="43">
        <f t="shared" si="14"/>
        <v>2.8062185296788633</v>
      </c>
      <c r="Z26" s="43">
        <f t="shared" si="14"/>
        <v>2.7898972516136342</v>
      </c>
      <c r="AA26" s="43">
        <f t="shared" si="14"/>
        <v>2.7735759735484051</v>
      </c>
      <c r="AB26" s="43">
        <f t="shared" si="14"/>
        <v>2.757254695483176</v>
      </c>
      <c r="AC26" s="43">
        <f t="shared" si="14"/>
        <v>2.7409334174179465</v>
      </c>
      <c r="AD26" s="43">
        <f t="shared" si="14"/>
        <v>2.7246121393527174</v>
      </c>
      <c r="AE26" s="43">
        <f t="shared" si="14"/>
        <v>2.7082908612874883</v>
      </c>
      <c r="AF26" s="43">
        <f t="shared" si="14"/>
        <v>2.6919695832222588</v>
      </c>
      <c r="AG26" s="43">
        <f t="shared" si="14"/>
        <v>2.6756483051570297</v>
      </c>
      <c r="AH26" s="43">
        <f t="shared" si="14"/>
        <v>2.6593270270918006</v>
      </c>
      <c r="AI26" s="43">
        <f t="shared" si="14"/>
        <v>2.643005749026571</v>
      </c>
      <c r="AJ26" s="43">
        <f t="shared" si="14"/>
        <v>2.6266844709613419</v>
      </c>
      <c r="AK26" s="43">
        <f t="shared" si="14"/>
        <v>2.6103631928961128</v>
      </c>
      <c r="AL26" s="43">
        <f t="shared" si="14"/>
        <v>2.5940419148308838</v>
      </c>
      <c r="AM26" s="43">
        <f t="shared" si="14"/>
        <v>2.5777206367656542</v>
      </c>
      <c r="AN26" s="43">
        <f t="shared" si="15"/>
        <v>2.5613993587004251</v>
      </c>
      <c r="AO26" s="43">
        <f t="shared" si="15"/>
        <v>2.545078080635196</v>
      </c>
      <c r="AP26" s="43">
        <f t="shared" si="15"/>
        <v>2.5287568025699665</v>
      </c>
      <c r="AQ26" s="43">
        <f t="shared" si="15"/>
        <v>2.5124355245047374</v>
      </c>
      <c r="AR26" s="43">
        <f t="shared" si="15"/>
        <v>2.4961142464395083</v>
      </c>
      <c r="AS26" s="43">
        <f t="shared" si="15"/>
        <v>2.4797929683742788</v>
      </c>
      <c r="AT26" s="43">
        <f t="shared" si="15"/>
        <v>2.4634716903090497</v>
      </c>
      <c r="AU26" s="43">
        <f t="shared" si="15"/>
        <v>2.4471504122438206</v>
      </c>
    </row>
    <row r="27" spans="2:47" ht="16.5">
      <c r="B27" s="81"/>
      <c r="C27" s="112"/>
      <c r="D27" s="78" t="s">
        <v>309</v>
      </c>
      <c r="E27" s="82">
        <v>0.459867048</v>
      </c>
      <c r="F27" s="101">
        <v>8.0266000000000004E-2</v>
      </c>
      <c r="G27" s="51">
        <f t="shared" si="8"/>
        <v>1.9999997912440119</v>
      </c>
      <c r="H27" s="43">
        <f t="shared" si="10"/>
        <v>1.9891270835304555</v>
      </c>
      <c r="I27" s="43">
        <f t="shared" si="10"/>
        <v>1.9782543758168993</v>
      </c>
      <c r="J27" s="43">
        <f t="shared" si="10"/>
        <v>1.9673816681033429</v>
      </c>
      <c r="K27" s="43">
        <f t="shared" si="10"/>
        <v>1.9565089603897865</v>
      </c>
      <c r="L27" s="43">
        <f t="shared" si="10"/>
        <v>1.9456362526762301</v>
      </c>
      <c r="M27" s="43">
        <f>ROUNDDOWN((1-$F27-($A$5-M$2))/$E27,3)</f>
        <v>1.9339999999999999</v>
      </c>
      <c r="N27" s="43">
        <f t="shared" si="10"/>
        <v>1.9238908372491172</v>
      </c>
      <c r="O27" s="43">
        <f t="shared" si="10"/>
        <v>1.9130181295355608</v>
      </c>
      <c r="P27" s="43">
        <f t="shared" si="10"/>
        <v>1.9021454218220046</v>
      </c>
      <c r="Q27" s="43">
        <f t="shared" si="10"/>
        <v>1.8912727141084482</v>
      </c>
      <c r="R27" s="43">
        <f t="shared" si="10"/>
        <v>1.8804000063948918</v>
      </c>
      <c r="S27" s="43">
        <f t="shared" si="10"/>
        <v>1.8695272986813354</v>
      </c>
      <c r="T27" s="43">
        <f t="shared" si="10"/>
        <v>1.858654590967779</v>
      </c>
      <c r="U27" s="43">
        <f t="shared" si="10"/>
        <v>1.8477818832542225</v>
      </c>
      <c r="V27" s="43">
        <f t="shared" si="10"/>
        <v>1.8369091755406666</v>
      </c>
      <c r="W27" s="43">
        <f t="shared" si="10"/>
        <v>1.8260364678271099</v>
      </c>
      <c r="X27" s="43">
        <f t="shared" si="14"/>
        <v>1.8151637601135537</v>
      </c>
      <c r="Y27" s="43">
        <f t="shared" si="14"/>
        <v>1.8042910523999971</v>
      </c>
      <c r="Z27" s="43">
        <f t="shared" si="14"/>
        <v>1.7934183446864409</v>
      </c>
      <c r="AA27" s="43">
        <f t="shared" si="14"/>
        <v>1.7825456369728845</v>
      </c>
      <c r="AB27" s="43">
        <f t="shared" si="14"/>
        <v>1.7716729292593281</v>
      </c>
      <c r="AC27" s="43">
        <f t="shared" si="14"/>
        <v>1.7608002215457719</v>
      </c>
      <c r="AD27" s="43">
        <f t="shared" si="14"/>
        <v>1.7499275138322155</v>
      </c>
      <c r="AE27" s="43">
        <f t="shared" si="14"/>
        <v>1.739054806118659</v>
      </c>
      <c r="AF27" s="43">
        <f t="shared" si="14"/>
        <v>1.7281820984051026</v>
      </c>
      <c r="AG27" s="43">
        <f t="shared" si="14"/>
        <v>1.7173093906915462</v>
      </c>
      <c r="AH27" s="43">
        <f t="shared" si="14"/>
        <v>1.7064366829779898</v>
      </c>
      <c r="AI27" s="43">
        <f t="shared" si="14"/>
        <v>1.6955639752644334</v>
      </c>
      <c r="AJ27" s="43">
        <f t="shared" si="14"/>
        <v>1.6846912675508772</v>
      </c>
      <c r="AK27" s="43">
        <f t="shared" si="14"/>
        <v>1.6738185598373208</v>
      </c>
      <c r="AL27" s="43">
        <f t="shared" si="14"/>
        <v>1.6629458521237643</v>
      </c>
      <c r="AM27" s="43">
        <f t="shared" si="14"/>
        <v>1.6520731444102079</v>
      </c>
      <c r="AN27" s="43">
        <f t="shared" si="15"/>
        <v>1.6412004366966515</v>
      </c>
      <c r="AO27" s="43">
        <f t="shared" si="15"/>
        <v>1.6303277289830951</v>
      </c>
      <c r="AP27" s="43">
        <f t="shared" si="15"/>
        <v>1.6194550212695387</v>
      </c>
      <c r="AQ27" s="43">
        <f t="shared" si="15"/>
        <v>1.6085823135559825</v>
      </c>
      <c r="AR27" s="43">
        <f t="shared" si="15"/>
        <v>1.5977096058424261</v>
      </c>
      <c r="AS27" s="43">
        <f t="shared" si="15"/>
        <v>1.5868368981288696</v>
      </c>
      <c r="AT27" s="43">
        <f t="shared" si="15"/>
        <v>1.5759641904153132</v>
      </c>
      <c r="AU27" s="43">
        <f t="shared" si="15"/>
        <v>1.5650914827017568</v>
      </c>
    </row>
    <row r="28" spans="2:47" ht="16.5">
      <c r="B28" s="81"/>
      <c r="C28" s="112"/>
      <c r="D28" s="78" t="s">
        <v>310</v>
      </c>
      <c r="E28" s="82">
        <v>0.17308939400000001</v>
      </c>
      <c r="F28" s="101">
        <v>5.6662999999999998E-2</v>
      </c>
      <c r="G28" s="51">
        <f t="shared" si="8"/>
        <v>5.449998860126577</v>
      </c>
      <c r="H28" s="43">
        <f t="shared" si="10"/>
        <v>5.4211120526541325</v>
      </c>
      <c r="I28" s="43">
        <f t="shared" si="10"/>
        <v>5.392225245181689</v>
      </c>
      <c r="J28" s="43">
        <f t="shared" si="10"/>
        <v>5.3633384377092446</v>
      </c>
      <c r="K28" s="43">
        <f t="shared" si="10"/>
        <v>5.334451630236801</v>
      </c>
      <c r="L28" s="43">
        <f t="shared" si="10"/>
        <v>5.3055648227643566</v>
      </c>
      <c r="M28" s="43">
        <f t="shared" si="10"/>
        <v>5.276678015291913</v>
      </c>
      <c r="N28" s="43">
        <f t="shared" si="10"/>
        <v>5.2477912078194686</v>
      </c>
      <c r="O28" s="43">
        <f t="shared" si="10"/>
        <v>5.2189044003470251</v>
      </c>
      <c r="P28" s="43">
        <f t="shared" si="10"/>
        <v>5.1900175928745806</v>
      </c>
      <c r="Q28" s="43">
        <f t="shared" si="10"/>
        <v>5.1611307854021371</v>
      </c>
      <c r="R28" s="43">
        <f t="shared" si="10"/>
        <v>5.1322439779296927</v>
      </c>
      <c r="S28" s="43">
        <f t="shared" si="10"/>
        <v>5.1033571704572491</v>
      </c>
      <c r="T28" s="43">
        <f t="shared" si="10"/>
        <v>5.0744703629848047</v>
      </c>
      <c r="U28" s="43">
        <f t="shared" si="10"/>
        <v>5.0455835555123612</v>
      </c>
      <c r="V28" s="43">
        <f t="shared" si="10"/>
        <v>5.0166967480399167</v>
      </c>
      <c r="W28" s="43">
        <f t="shared" si="10"/>
        <v>4.9878099405674732</v>
      </c>
      <c r="X28" s="43">
        <f t="shared" si="14"/>
        <v>4.9589231330950287</v>
      </c>
      <c r="Y28" s="43">
        <f t="shared" si="14"/>
        <v>4.9300363256225852</v>
      </c>
      <c r="Z28" s="43">
        <f t="shared" si="14"/>
        <v>4.9011495181501417</v>
      </c>
      <c r="AA28" s="43">
        <f t="shared" si="14"/>
        <v>4.8722627106776972</v>
      </c>
      <c r="AB28" s="43">
        <f t="shared" si="14"/>
        <v>4.8433759032052537</v>
      </c>
      <c r="AC28" s="43">
        <f t="shared" si="14"/>
        <v>4.8144890957328093</v>
      </c>
      <c r="AD28" s="43">
        <f t="shared" si="14"/>
        <v>4.7856022882603657</v>
      </c>
      <c r="AE28" s="43">
        <f t="shared" si="14"/>
        <v>4.7567154807879213</v>
      </c>
      <c r="AF28" s="43">
        <f t="shared" si="14"/>
        <v>4.7278286733154777</v>
      </c>
      <c r="AG28" s="43">
        <f t="shared" si="14"/>
        <v>4.6989418658430333</v>
      </c>
      <c r="AH28" s="43">
        <f t="shared" si="14"/>
        <v>4.6700550583705898</v>
      </c>
      <c r="AI28" s="43">
        <f t="shared" si="14"/>
        <v>4.6411682508981453</v>
      </c>
      <c r="AJ28" s="43">
        <f t="shared" si="14"/>
        <v>4.6122814434257009</v>
      </c>
      <c r="AK28" s="43">
        <f t="shared" si="14"/>
        <v>4.5833946359532574</v>
      </c>
      <c r="AL28" s="43">
        <f t="shared" si="14"/>
        <v>4.5545078284808129</v>
      </c>
      <c r="AM28" s="43">
        <f t="shared" si="14"/>
        <v>4.5256210210083694</v>
      </c>
      <c r="AN28" s="43">
        <f t="shared" si="15"/>
        <v>4.496734213535925</v>
      </c>
      <c r="AO28" s="43">
        <f t="shared" si="15"/>
        <v>4.4678474060634814</v>
      </c>
      <c r="AP28" s="43">
        <f t="shared" si="15"/>
        <v>4.438960598591037</v>
      </c>
      <c r="AQ28" s="43">
        <f t="shared" si="15"/>
        <v>4.4100737911185934</v>
      </c>
      <c r="AR28" s="43">
        <f t="shared" si="15"/>
        <v>4.381186983646149</v>
      </c>
      <c r="AS28" s="43">
        <f t="shared" si="15"/>
        <v>4.3523001761737055</v>
      </c>
      <c r="AT28" s="43">
        <f t="shared" si="15"/>
        <v>4.323413368701261</v>
      </c>
      <c r="AU28" s="43">
        <f t="shared" si="15"/>
        <v>4.2945265612288175</v>
      </c>
    </row>
    <row r="29" spans="2:47" ht="16.5">
      <c r="B29" s="81"/>
      <c r="C29" s="112"/>
      <c r="D29" s="78" t="s">
        <v>311</v>
      </c>
      <c r="E29" s="82">
        <v>0.48196063500000003</v>
      </c>
      <c r="F29" s="101">
        <v>3.6079E-2</v>
      </c>
      <c r="G29" s="51">
        <f t="shared" si="8"/>
        <v>1.9999994397882723</v>
      </c>
      <c r="H29" s="43">
        <f t="shared" si="10"/>
        <v>1.9896251485352117</v>
      </c>
      <c r="I29" s="43">
        <f t="shared" si="10"/>
        <v>1.9792508572821512</v>
      </c>
      <c r="J29" s="43">
        <f t="shared" si="10"/>
        <v>1.9688765660290906</v>
      </c>
      <c r="K29" s="43">
        <f t="shared" si="10"/>
        <v>1.9585022747760301</v>
      </c>
      <c r="L29" s="43">
        <f t="shared" si="10"/>
        <v>1.9481279835229697</v>
      </c>
      <c r="M29" s="43">
        <f t="shared" si="10"/>
        <v>1.937753692269909</v>
      </c>
      <c r="N29" s="43">
        <f t="shared" si="10"/>
        <v>1.9273794010168486</v>
      </c>
      <c r="O29" s="43">
        <f t="shared" si="10"/>
        <v>1.9170051097637879</v>
      </c>
      <c r="P29" s="43">
        <f t="shared" si="10"/>
        <v>1.9066308185107275</v>
      </c>
      <c r="Q29" s="43">
        <f t="shared" si="10"/>
        <v>1.8962565272576668</v>
      </c>
      <c r="R29" s="43">
        <f t="shared" si="10"/>
        <v>1.8858822360046064</v>
      </c>
      <c r="S29" s="43">
        <f t="shared" si="10"/>
        <v>1.8755079447515457</v>
      </c>
      <c r="T29" s="43">
        <f t="shared" si="10"/>
        <v>1.8651336534984853</v>
      </c>
      <c r="U29" s="43">
        <f t="shared" si="10"/>
        <v>1.8547593622454248</v>
      </c>
      <c r="V29" s="43">
        <f t="shared" si="10"/>
        <v>1.8443850709923644</v>
      </c>
      <c r="W29" s="43">
        <f t="shared" si="10"/>
        <v>1.8340107797393037</v>
      </c>
      <c r="X29" s="43">
        <f t="shared" si="14"/>
        <v>1.8236364884862433</v>
      </c>
      <c r="Y29" s="43">
        <f t="shared" si="14"/>
        <v>1.8132621972331826</v>
      </c>
      <c r="Z29" s="43">
        <f t="shared" si="14"/>
        <v>1.8028879059801222</v>
      </c>
      <c r="AA29" s="43">
        <f t="shared" si="14"/>
        <v>1.7925136147270617</v>
      </c>
      <c r="AB29" s="43">
        <f t="shared" si="14"/>
        <v>1.7821393234740011</v>
      </c>
      <c r="AC29" s="43">
        <f t="shared" si="14"/>
        <v>1.7717650322209406</v>
      </c>
      <c r="AD29" s="43">
        <f t="shared" si="14"/>
        <v>1.7613907409678802</v>
      </c>
      <c r="AE29" s="43">
        <f t="shared" si="14"/>
        <v>1.7510164497148195</v>
      </c>
      <c r="AF29" s="43">
        <f t="shared" si="14"/>
        <v>1.7406421584617591</v>
      </c>
      <c r="AG29" s="43">
        <f t="shared" si="14"/>
        <v>1.7302678672086984</v>
      </c>
      <c r="AH29" s="43">
        <f t="shared" si="14"/>
        <v>1.719893575955638</v>
      </c>
      <c r="AI29" s="43">
        <f t="shared" si="14"/>
        <v>1.7095192847025773</v>
      </c>
      <c r="AJ29" s="43">
        <f t="shared" si="14"/>
        <v>1.6991449934495169</v>
      </c>
      <c r="AK29" s="43">
        <f t="shared" si="14"/>
        <v>1.6887707021964562</v>
      </c>
      <c r="AL29" s="43">
        <f t="shared" si="14"/>
        <v>1.6783964109433958</v>
      </c>
      <c r="AM29" s="43">
        <f t="shared" si="14"/>
        <v>1.6680221196903351</v>
      </c>
      <c r="AN29" s="43">
        <f t="shared" si="15"/>
        <v>1.6576478284372747</v>
      </c>
      <c r="AO29" s="43">
        <f t="shared" si="15"/>
        <v>1.6472735371842142</v>
      </c>
      <c r="AP29" s="43">
        <f t="shared" si="15"/>
        <v>1.6368992459311535</v>
      </c>
      <c r="AQ29" s="43">
        <f t="shared" si="15"/>
        <v>1.6265249546780931</v>
      </c>
      <c r="AR29" s="43">
        <f t="shared" si="15"/>
        <v>1.6161506634250324</v>
      </c>
      <c r="AS29" s="43">
        <f t="shared" si="15"/>
        <v>1.605776372171972</v>
      </c>
      <c r="AT29" s="43">
        <f t="shared" si="15"/>
        <v>1.5954020809189113</v>
      </c>
      <c r="AU29" s="43">
        <f t="shared" si="15"/>
        <v>1.5850277896658509</v>
      </c>
    </row>
    <row r="30" spans="2:47" ht="16.5">
      <c r="B30" s="81"/>
      <c r="C30" s="112"/>
      <c r="D30" s="78" t="s">
        <v>312</v>
      </c>
      <c r="E30" s="82">
        <v>0.51803936500000003</v>
      </c>
      <c r="F30" s="101">
        <v>1.5724999999999999E-2</v>
      </c>
      <c r="G30" s="51">
        <f t="shared" si="8"/>
        <v>1.9000003986183558</v>
      </c>
      <c r="H30" s="43">
        <f t="shared" si="10"/>
        <v>1.8903486224449371</v>
      </c>
      <c r="I30" s="43">
        <f t="shared" si="10"/>
        <v>1.8806968462715183</v>
      </c>
      <c r="J30" s="43">
        <f t="shared" si="10"/>
        <v>1.8710450700980994</v>
      </c>
      <c r="K30" s="43">
        <f t="shared" si="10"/>
        <v>1.8613932939246807</v>
      </c>
      <c r="L30" s="43">
        <f t="shared" si="10"/>
        <v>1.8517415177512619</v>
      </c>
      <c r="M30" s="43">
        <f t="shared" si="10"/>
        <v>1.842089741577843</v>
      </c>
      <c r="N30" s="43">
        <f t="shared" si="10"/>
        <v>1.8324379654044243</v>
      </c>
      <c r="O30" s="43">
        <f t="shared" si="10"/>
        <v>1.8227861892310055</v>
      </c>
      <c r="P30" s="43">
        <f t="shared" si="10"/>
        <v>1.8131344130575866</v>
      </c>
      <c r="Q30" s="43">
        <f t="shared" si="10"/>
        <v>1.8034826368841679</v>
      </c>
      <c r="R30" s="43">
        <f t="shared" si="10"/>
        <v>1.7938308607107492</v>
      </c>
      <c r="S30" s="43">
        <f t="shared" si="10"/>
        <v>1.7841790845373302</v>
      </c>
      <c r="T30" s="43">
        <f t="shared" si="10"/>
        <v>1.7745273083639115</v>
      </c>
      <c r="U30" s="43">
        <f t="shared" si="10"/>
        <v>1.7648755321904928</v>
      </c>
      <c r="V30" s="43">
        <f t="shared" si="10"/>
        <v>1.755223756017074</v>
      </c>
      <c r="W30" s="43">
        <f t="shared" si="10"/>
        <v>1.7455719798436551</v>
      </c>
      <c r="X30" s="43">
        <f t="shared" si="14"/>
        <v>1.7359202036702366</v>
      </c>
      <c r="Y30" s="43">
        <f t="shared" si="14"/>
        <v>1.7262684274968174</v>
      </c>
      <c r="Z30" s="43">
        <f t="shared" si="14"/>
        <v>1.7166166513233989</v>
      </c>
      <c r="AA30" s="43">
        <f t="shared" si="14"/>
        <v>1.7069648751499802</v>
      </c>
      <c r="AB30" s="43">
        <f t="shared" si="14"/>
        <v>1.6973130989765612</v>
      </c>
      <c r="AC30" s="43">
        <f t="shared" si="14"/>
        <v>1.6876613228031425</v>
      </c>
      <c r="AD30" s="43">
        <f t="shared" si="14"/>
        <v>1.6780095466297238</v>
      </c>
      <c r="AE30" s="43">
        <f t="shared" si="14"/>
        <v>1.6683577704563048</v>
      </c>
      <c r="AF30" s="43">
        <f t="shared" si="14"/>
        <v>1.6587059942828861</v>
      </c>
      <c r="AG30" s="43">
        <f t="shared" si="14"/>
        <v>1.6490542181094674</v>
      </c>
      <c r="AH30" s="43">
        <f t="shared" si="14"/>
        <v>1.6394024419360484</v>
      </c>
      <c r="AI30" s="43">
        <f t="shared" si="14"/>
        <v>1.6297506657626297</v>
      </c>
      <c r="AJ30" s="43">
        <f t="shared" si="14"/>
        <v>1.620098889589211</v>
      </c>
      <c r="AK30" s="43">
        <f t="shared" si="14"/>
        <v>1.6104471134157921</v>
      </c>
      <c r="AL30" s="43">
        <f t="shared" si="14"/>
        <v>1.6007953372423733</v>
      </c>
      <c r="AM30" s="43">
        <f t="shared" si="14"/>
        <v>1.5911435610689546</v>
      </c>
      <c r="AN30" s="43">
        <f t="shared" si="15"/>
        <v>1.5814917848955357</v>
      </c>
      <c r="AO30" s="43">
        <f t="shared" si="15"/>
        <v>1.5718400087221169</v>
      </c>
      <c r="AP30" s="43">
        <f t="shared" si="15"/>
        <v>1.5621882325486982</v>
      </c>
      <c r="AQ30" s="43">
        <f t="shared" si="15"/>
        <v>1.5525364563752793</v>
      </c>
      <c r="AR30" s="43">
        <f t="shared" si="15"/>
        <v>1.5428846802018605</v>
      </c>
      <c r="AS30" s="43">
        <f t="shared" si="15"/>
        <v>1.5332329040284418</v>
      </c>
      <c r="AT30" s="43">
        <f t="shared" si="15"/>
        <v>1.5235811278550229</v>
      </c>
      <c r="AU30" s="43">
        <f t="shared" si="15"/>
        <v>1.5139293516816041</v>
      </c>
    </row>
    <row r="31" spans="2:47" ht="16.5">
      <c r="B31" s="81"/>
      <c r="C31" s="112" t="s">
        <v>313</v>
      </c>
      <c r="D31" s="78" t="s">
        <v>314</v>
      </c>
      <c r="E31" s="83">
        <v>0.16666666699999999</v>
      </c>
      <c r="F31" s="101">
        <v>2.75E-2</v>
      </c>
      <c r="G31" s="51">
        <f t="shared" si="8"/>
        <v>5.8349999883300008</v>
      </c>
      <c r="H31" s="43">
        <f t="shared" si="10"/>
        <v>5.8049999883900005</v>
      </c>
      <c r="I31" s="43">
        <f t="shared" si="10"/>
        <v>5.7749999884500003</v>
      </c>
      <c r="J31" s="43">
        <f t="shared" si="10"/>
        <v>5.74499998851</v>
      </c>
      <c r="K31" s="43">
        <f t="shared" si="10"/>
        <v>5.7149999885700007</v>
      </c>
      <c r="L31" s="43">
        <f t="shared" si="10"/>
        <v>5.6849999886300004</v>
      </c>
      <c r="M31" s="43">
        <f t="shared" si="10"/>
        <v>5.6549999886900002</v>
      </c>
      <c r="N31" s="43">
        <f t="shared" si="10"/>
        <v>5.62499998875</v>
      </c>
      <c r="O31" s="43">
        <f t="shared" si="10"/>
        <v>5.5949999888100006</v>
      </c>
      <c r="P31" s="43">
        <f t="shared" si="10"/>
        <v>5.5649999888700004</v>
      </c>
      <c r="Q31" s="43">
        <f t="shared" si="10"/>
        <v>5.5349999889300001</v>
      </c>
      <c r="R31" s="43">
        <f t="shared" si="10"/>
        <v>5.5049999889899999</v>
      </c>
      <c r="S31" s="43">
        <f t="shared" si="10"/>
        <v>5.4749999890500005</v>
      </c>
      <c r="T31" s="43">
        <f t="shared" ref="T31:AI46" si="16">(1-$F31-($A$5-T$2))/$E31</f>
        <v>5.4449999891100003</v>
      </c>
      <c r="U31" s="43">
        <f t="shared" si="16"/>
        <v>5.41499998917</v>
      </c>
      <c r="V31" s="43">
        <f t="shared" si="16"/>
        <v>5.3849999892299998</v>
      </c>
      <c r="W31" s="43">
        <f t="shared" si="16"/>
        <v>5.3549999892900004</v>
      </c>
      <c r="X31" s="43">
        <f t="shared" si="14"/>
        <v>5.3249999893500002</v>
      </c>
      <c r="Y31" s="43">
        <f t="shared" si="14"/>
        <v>5.2949999894100008</v>
      </c>
      <c r="Z31" s="43">
        <f t="shared" si="14"/>
        <v>5.2649999894700006</v>
      </c>
      <c r="AA31" s="43">
        <f t="shared" si="14"/>
        <v>5.2349999895300003</v>
      </c>
      <c r="AB31" s="43">
        <f t="shared" si="14"/>
        <v>5.204999989590001</v>
      </c>
      <c r="AC31" s="43">
        <f t="shared" si="14"/>
        <v>5.1749999896500007</v>
      </c>
      <c r="AD31" s="43">
        <f t="shared" si="14"/>
        <v>5.1449999897100005</v>
      </c>
      <c r="AE31" s="43">
        <f t="shared" si="14"/>
        <v>5.1149999897700003</v>
      </c>
      <c r="AF31" s="43">
        <f t="shared" si="14"/>
        <v>5.0849999898300009</v>
      </c>
      <c r="AG31" s="43">
        <f t="shared" si="14"/>
        <v>5.0549999898900007</v>
      </c>
      <c r="AH31" s="43">
        <f t="shared" si="14"/>
        <v>5.0249999899500004</v>
      </c>
      <c r="AI31" s="43">
        <f t="shared" si="14"/>
        <v>4.9949999900100002</v>
      </c>
      <c r="AJ31" s="43">
        <f t="shared" si="14"/>
        <v>4.9649999900700008</v>
      </c>
      <c r="AK31" s="43">
        <f t="shared" si="14"/>
        <v>4.9349999901300006</v>
      </c>
      <c r="AL31" s="43">
        <f t="shared" si="14"/>
        <v>4.9049999901900003</v>
      </c>
      <c r="AM31" s="43">
        <f t="shared" si="14"/>
        <v>4.8749999902500001</v>
      </c>
      <c r="AN31" s="43">
        <f t="shared" si="15"/>
        <v>4.8449999903099998</v>
      </c>
      <c r="AO31" s="43">
        <f t="shared" si="15"/>
        <v>4.8149999903700005</v>
      </c>
      <c r="AP31" s="43">
        <f t="shared" si="15"/>
        <v>4.7849999904300002</v>
      </c>
      <c r="AQ31" s="43">
        <f t="shared" si="15"/>
        <v>4.75499999049</v>
      </c>
      <c r="AR31" s="43">
        <f t="shared" si="15"/>
        <v>4.7249999905499998</v>
      </c>
      <c r="AS31" s="43">
        <f t="shared" si="15"/>
        <v>4.6949999906100004</v>
      </c>
      <c r="AT31" s="43">
        <f t="shared" si="15"/>
        <v>4.6649999906700002</v>
      </c>
      <c r="AU31" s="43">
        <f t="shared" si="15"/>
        <v>4.6349999907299999</v>
      </c>
    </row>
    <row r="32" spans="2:47" ht="16.5">
      <c r="B32" s="81"/>
      <c r="C32" s="112"/>
      <c r="D32" s="78" t="s">
        <v>315</v>
      </c>
      <c r="E32" s="83">
        <v>0.25</v>
      </c>
      <c r="F32" s="101">
        <v>2.5000000000000001E-2</v>
      </c>
      <c r="G32" s="51">
        <f t="shared" si="8"/>
        <v>3.9</v>
      </c>
      <c r="H32" s="43">
        <f t="shared" si="10"/>
        <v>3.88</v>
      </c>
      <c r="I32" s="43">
        <f t="shared" ref="I32:X47" si="17">(1-$F32-($A$5-I$2))/$E32</f>
        <v>3.86</v>
      </c>
      <c r="J32" s="43">
        <f t="shared" si="17"/>
        <v>3.84</v>
      </c>
      <c r="K32" s="43">
        <f t="shared" si="17"/>
        <v>3.82</v>
      </c>
      <c r="L32" s="43">
        <f t="shared" si="17"/>
        <v>3.8</v>
      </c>
      <c r="M32" s="43">
        <f t="shared" si="17"/>
        <v>3.78</v>
      </c>
      <c r="N32" s="43">
        <f t="shared" si="17"/>
        <v>3.76</v>
      </c>
      <c r="O32" s="43">
        <f t="shared" si="17"/>
        <v>3.7399999999999998</v>
      </c>
      <c r="P32" s="43">
        <f t="shared" si="17"/>
        <v>3.7199999999999998</v>
      </c>
      <c r="Q32" s="43">
        <f t="shared" si="17"/>
        <v>3.6999999999999997</v>
      </c>
      <c r="R32" s="43">
        <f t="shared" si="17"/>
        <v>3.6799999999999997</v>
      </c>
      <c r="S32" s="43">
        <f t="shared" si="17"/>
        <v>3.6599999999999997</v>
      </c>
      <c r="T32" s="43">
        <f t="shared" si="16"/>
        <v>3.6399999999999997</v>
      </c>
      <c r="U32" s="43">
        <f t="shared" si="16"/>
        <v>3.6199999999999997</v>
      </c>
      <c r="V32" s="43">
        <f t="shared" si="16"/>
        <v>3.5999999999999996</v>
      </c>
      <c r="W32" s="43">
        <f t="shared" si="16"/>
        <v>3.58</v>
      </c>
      <c r="X32" s="43">
        <f t="shared" si="14"/>
        <v>3.5599999999999996</v>
      </c>
      <c r="Y32" s="43">
        <f t="shared" si="14"/>
        <v>3.54</v>
      </c>
      <c r="Z32" s="43">
        <f t="shared" si="14"/>
        <v>3.52</v>
      </c>
      <c r="AA32" s="43">
        <f t="shared" si="14"/>
        <v>3.5</v>
      </c>
      <c r="AB32" s="43">
        <f t="shared" si="14"/>
        <v>3.48</v>
      </c>
      <c r="AC32" s="43">
        <f t="shared" si="14"/>
        <v>3.46</v>
      </c>
      <c r="AD32" s="43">
        <f t="shared" si="14"/>
        <v>3.44</v>
      </c>
      <c r="AE32" s="43">
        <f t="shared" si="14"/>
        <v>3.42</v>
      </c>
      <c r="AF32" s="43">
        <f t="shared" si="14"/>
        <v>3.4</v>
      </c>
      <c r="AG32" s="43">
        <f t="shared" si="14"/>
        <v>3.38</v>
      </c>
      <c r="AH32" s="43">
        <f t="shared" si="14"/>
        <v>3.36</v>
      </c>
      <c r="AI32" s="43">
        <f t="shared" si="14"/>
        <v>3.34</v>
      </c>
      <c r="AJ32" s="43">
        <f t="shared" si="14"/>
        <v>3.32</v>
      </c>
      <c r="AK32" s="43">
        <f t="shared" si="14"/>
        <v>3.3</v>
      </c>
      <c r="AL32" s="43">
        <f t="shared" si="14"/>
        <v>3.28</v>
      </c>
      <c r="AM32" s="43">
        <f t="shared" si="14"/>
        <v>3.26</v>
      </c>
      <c r="AN32" s="43">
        <f t="shared" si="15"/>
        <v>3.2399999999999998</v>
      </c>
      <c r="AO32" s="43">
        <f t="shared" si="15"/>
        <v>3.2199999999999998</v>
      </c>
      <c r="AP32" s="43">
        <f t="shared" si="15"/>
        <v>3.1999999999999997</v>
      </c>
      <c r="AQ32" s="43">
        <f t="shared" si="15"/>
        <v>3.1799999999999997</v>
      </c>
      <c r="AR32" s="43">
        <f t="shared" si="15"/>
        <v>3.1599999999999997</v>
      </c>
      <c r="AS32" s="43">
        <f t="shared" si="15"/>
        <v>3.1399999999999997</v>
      </c>
      <c r="AT32" s="43">
        <f t="shared" si="15"/>
        <v>3.1199999999999997</v>
      </c>
      <c r="AU32" s="43">
        <f t="shared" si="15"/>
        <v>3.0999999999999996</v>
      </c>
    </row>
    <row r="33" spans="2:47" ht="16.5">
      <c r="B33" s="81"/>
      <c r="C33" s="112"/>
      <c r="D33" s="78" t="s">
        <v>316</v>
      </c>
      <c r="E33" s="83">
        <v>0.33333333300000001</v>
      </c>
      <c r="F33" s="101">
        <v>2.2667E-2</v>
      </c>
      <c r="G33" s="51">
        <f t="shared" si="8"/>
        <v>2.9319990029319989</v>
      </c>
      <c r="H33" s="43">
        <f t="shared" si="10"/>
        <v>2.9169990029169988</v>
      </c>
      <c r="I33" s="43">
        <f t="shared" si="17"/>
        <v>2.9019990029019991</v>
      </c>
      <c r="J33" s="43">
        <f t="shared" si="17"/>
        <v>2.886999002886999</v>
      </c>
      <c r="K33" s="43">
        <f t="shared" si="17"/>
        <v>2.8719990028719988</v>
      </c>
      <c r="L33" s="43">
        <f t="shared" si="17"/>
        <v>2.8569990028569987</v>
      </c>
      <c r="M33" s="43">
        <f t="shared" si="17"/>
        <v>2.841999002841999</v>
      </c>
      <c r="N33" s="43">
        <f t="shared" si="17"/>
        <v>2.8269990028269989</v>
      </c>
      <c r="O33" s="43">
        <f t="shared" si="17"/>
        <v>2.8119990028119988</v>
      </c>
      <c r="P33" s="43">
        <f t="shared" si="17"/>
        <v>2.7969990027969986</v>
      </c>
      <c r="Q33" s="43">
        <f t="shared" si="17"/>
        <v>2.781999002781999</v>
      </c>
      <c r="R33" s="43">
        <f t="shared" si="17"/>
        <v>2.7669990027669988</v>
      </c>
      <c r="S33" s="43">
        <f t="shared" si="17"/>
        <v>2.7519990027519987</v>
      </c>
      <c r="T33" s="43">
        <f t="shared" si="16"/>
        <v>2.7369990027369986</v>
      </c>
      <c r="U33" s="43">
        <f t="shared" si="16"/>
        <v>2.7219990027219989</v>
      </c>
      <c r="V33" s="43">
        <f t="shared" si="16"/>
        <v>2.7069990027069992</v>
      </c>
      <c r="W33" s="43">
        <f t="shared" si="16"/>
        <v>2.6919990026919987</v>
      </c>
      <c r="X33" s="43">
        <f t="shared" si="14"/>
        <v>2.676999002676999</v>
      </c>
      <c r="Y33" s="43">
        <f t="shared" si="14"/>
        <v>2.6619990026619988</v>
      </c>
      <c r="Z33" s="43">
        <f t="shared" si="14"/>
        <v>2.6469990026469992</v>
      </c>
      <c r="AA33" s="43">
        <f t="shared" si="14"/>
        <v>2.631999002631999</v>
      </c>
      <c r="AB33" s="43">
        <f t="shared" si="14"/>
        <v>2.6169990026169989</v>
      </c>
      <c r="AC33" s="43">
        <f t="shared" si="14"/>
        <v>2.6019990026019988</v>
      </c>
      <c r="AD33" s="43">
        <f t="shared" si="14"/>
        <v>2.5869990025869991</v>
      </c>
      <c r="AE33" s="43">
        <f t="shared" si="14"/>
        <v>2.571999002571999</v>
      </c>
      <c r="AF33" s="43">
        <f t="shared" si="14"/>
        <v>2.5569990025569989</v>
      </c>
      <c r="AG33" s="43">
        <f t="shared" si="14"/>
        <v>2.5419990025419987</v>
      </c>
      <c r="AH33" s="43">
        <f t="shared" si="14"/>
        <v>2.526999002526999</v>
      </c>
      <c r="AI33" s="43">
        <f t="shared" si="14"/>
        <v>2.5119990025119989</v>
      </c>
      <c r="AJ33" s="43">
        <f t="shared" si="14"/>
        <v>2.4969990024969988</v>
      </c>
      <c r="AK33" s="43">
        <f t="shared" si="14"/>
        <v>2.4819990024819987</v>
      </c>
      <c r="AL33" s="43">
        <f t="shared" si="14"/>
        <v>2.466999002466999</v>
      </c>
      <c r="AM33" s="43">
        <f t="shared" si="14"/>
        <v>2.4519990024519989</v>
      </c>
      <c r="AN33" s="43">
        <f t="shared" si="15"/>
        <v>2.4369990024369987</v>
      </c>
      <c r="AO33" s="43">
        <f t="shared" si="15"/>
        <v>2.4219990024219986</v>
      </c>
      <c r="AP33" s="43">
        <f t="shared" si="15"/>
        <v>2.4069990024069989</v>
      </c>
      <c r="AQ33" s="43">
        <f t="shared" si="15"/>
        <v>2.3919990023919988</v>
      </c>
      <c r="AR33" s="43">
        <f t="shared" si="15"/>
        <v>2.3769990023769987</v>
      </c>
      <c r="AS33" s="43">
        <f t="shared" si="15"/>
        <v>2.361999002361999</v>
      </c>
      <c r="AT33" s="43">
        <f t="shared" si="15"/>
        <v>2.3469990023469989</v>
      </c>
      <c r="AU33" s="43">
        <f t="shared" si="15"/>
        <v>2.3319990023319987</v>
      </c>
    </row>
    <row r="34" spans="2:47" ht="16.5">
      <c r="B34" s="81"/>
      <c r="C34" s="112"/>
      <c r="D34" s="78" t="s">
        <v>317</v>
      </c>
      <c r="E34" s="83">
        <v>0.41666666699999999</v>
      </c>
      <c r="F34" s="101">
        <v>0.02</v>
      </c>
      <c r="G34" s="51">
        <f t="shared" si="8"/>
        <v>2.3519999981184001</v>
      </c>
      <c r="H34" s="43">
        <f t="shared" si="10"/>
        <v>2.339999998128</v>
      </c>
      <c r="I34" s="43">
        <f t="shared" si="17"/>
        <v>2.3279999981375998</v>
      </c>
      <c r="J34" s="43">
        <f t="shared" si="17"/>
        <v>2.3159999981472001</v>
      </c>
      <c r="K34" s="43">
        <f t="shared" si="17"/>
        <v>2.3039999981568</v>
      </c>
      <c r="L34" s="43">
        <f t="shared" si="17"/>
        <v>2.2919999981663999</v>
      </c>
      <c r="M34" s="43">
        <f t="shared" si="17"/>
        <v>2.2799999981759997</v>
      </c>
      <c r="N34" s="43">
        <f t="shared" si="17"/>
        <v>2.2679999981856001</v>
      </c>
      <c r="O34" s="43">
        <f t="shared" si="17"/>
        <v>2.2559999981951999</v>
      </c>
      <c r="P34" s="43">
        <f t="shared" si="17"/>
        <v>2.2439999982047998</v>
      </c>
      <c r="Q34" s="43">
        <f t="shared" si="17"/>
        <v>2.2319999982144001</v>
      </c>
      <c r="R34" s="43">
        <f t="shared" si="17"/>
        <v>2.219999998224</v>
      </c>
      <c r="S34" s="43">
        <f t="shared" si="17"/>
        <v>2.2079999982335998</v>
      </c>
      <c r="T34" s="43">
        <f t="shared" si="16"/>
        <v>2.1959999982431997</v>
      </c>
      <c r="U34" s="43">
        <f t="shared" si="16"/>
        <v>2.1839999982528</v>
      </c>
      <c r="V34" s="43">
        <f t="shared" si="16"/>
        <v>2.1719999982624003</v>
      </c>
      <c r="W34" s="43">
        <f t="shared" si="16"/>
        <v>2.1599999982719997</v>
      </c>
      <c r="X34" s="43">
        <f t="shared" si="16"/>
        <v>2.1479999982816</v>
      </c>
      <c r="Y34" s="43">
        <f t="shared" si="16"/>
        <v>2.1359999982911999</v>
      </c>
      <c r="Z34" s="43">
        <f t="shared" si="16"/>
        <v>2.1239999983008002</v>
      </c>
      <c r="AA34" s="43">
        <f t="shared" si="16"/>
        <v>2.1119999983104001</v>
      </c>
      <c r="AB34" s="43">
        <f t="shared" si="16"/>
        <v>2.0999999983199999</v>
      </c>
      <c r="AC34" s="43">
        <f t="shared" si="16"/>
        <v>2.0879999983296003</v>
      </c>
      <c r="AD34" s="43">
        <f t="shared" si="16"/>
        <v>2.0759999983392001</v>
      </c>
      <c r="AE34" s="43">
        <f t="shared" si="16"/>
        <v>2.0639999983488</v>
      </c>
      <c r="AF34" s="43">
        <f t="shared" si="16"/>
        <v>2.0519999983583999</v>
      </c>
      <c r="AG34" s="43">
        <f t="shared" si="16"/>
        <v>2.0399999983680002</v>
      </c>
      <c r="AH34" s="43">
        <f t="shared" si="16"/>
        <v>2.0279999983776</v>
      </c>
      <c r="AI34" s="43">
        <f t="shared" si="16"/>
        <v>2.0159999983871999</v>
      </c>
      <c r="AJ34" s="43">
        <f t="shared" ref="AJ34:AU49" si="18">(1-$F34-($A$5-AJ$2))/$E34</f>
        <v>2.0039999983967998</v>
      </c>
      <c r="AK34" s="43">
        <f t="shared" si="18"/>
        <v>1.9919999984063999</v>
      </c>
      <c r="AL34" s="43">
        <f t="shared" si="18"/>
        <v>1.9799999984159999</v>
      </c>
      <c r="AM34" s="43">
        <f t="shared" si="18"/>
        <v>1.9679999984256</v>
      </c>
      <c r="AN34" s="43">
        <f t="shared" si="18"/>
        <v>1.9559999984351999</v>
      </c>
      <c r="AO34" s="43">
        <f t="shared" si="18"/>
        <v>1.9439999984448</v>
      </c>
      <c r="AP34" s="43">
        <f t="shared" si="18"/>
        <v>1.9319999984543998</v>
      </c>
      <c r="AQ34" s="43">
        <f t="shared" si="18"/>
        <v>1.9199999984639999</v>
      </c>
      <c r="AR34" s="43">
        <f t="shared" si="18"/>
        <v>1.9079999984735998</v>
      </c>
      <c r="AS34" s="43">
        <f t="shared" si="18"/>
        <v>1.8959999984831999</v>
      </c>
      <c r="AT34" s="43">
        <f t="shared" si="18"/>
        <v>1.8839999984927998</v>
      </c>
      <c r="AU34" s="43">
        <f t="shared" si="18"/>
        <v>1.8719999985023998</v>
      </c>
    </row>
    <row r="35" spans="2:47" ht="16.5">
      <c r="B35" s="81"/>
      <c r="C35" s="112"/>
      <c r="D35" s="78" t="s">
        <v>318</v>
      </c>
      <c r="E35" s="83">
        <v>0.5</v>
      </c>
      <c r="F35" s="101">
        <v>4.8000000000000001E-2</v>
      </c>
      <c r="G35" s="51">
        <f t="shared" si="8"/>
        <v>1.9039999999999999</v>
      </c>
      <c r="H35" s="43">
        <f t="shared" si="10"/>
        <v>1.8939999999999999</v>
      </c>
      <c r="I35" s="43">
        <f t="shared" si="17"/>
        <v>1.8839999999999999</v>
      </c>
      <c r="J35" s="43">
        <f t="shared" si="17"/>
        <v>1.8739999999999999</v>
      </c>
      <c r="K35" s="43">
        <f t="shared" si="17"/>
        <v>1.8639999999999999</v>
      </c>
      <c r="L35" s="43">
        <f t="shared" si="17"/>
        <v>1.8539999999999999</v>
      </c>
      <c r="M35" s="43">
        <f t="shared" si="17"/>
        <v>1.8439999999999999</v>
      </c>
      <c r="N35" s="43">
        <f t="shared" si="17"/>
        <v>1.8339999999999999</v>
      </c>
      <c r="O35" s="43">
        <f t="shared" si="17"/>
        <v>1.8239999999999998</v>
      </c>
      <c r="P35" s="43">
        <f t="shared" si="17"/>
        <v>1.8139999999999998</v>
      </c>
      <c r="Q35" s="43">
        <f t="shared" si="17"/>
        <v>1.8039999999999998</v>
      </c>
      <c r="R35" s="43">
        <f t="shared" si="17"/>
        <v>1.7939999999999998</v>
      </c>
      <c r="S35" s="43">
        <f t="shared" si="17"/>
        <v>1.7839999999999998</v>
      </c>
      <c r="T35" s="43">
        <f t="shared" si="16"/>
        <v>1.7739999999999998</v>
      </c>
      <c r="U35" s="43">
        <f t="shared" si="16"/>
        <v>1.7639999999999998</v>
      </c>
      <c r="V35" s="43">
        <f t="shared" si="16"/>
        <v>1.754</v>
      </c>
      <c r="W35" s="43">
        <f t="shared" si="16"/>
        <v>1.7439999999999998</v>
      </c>
      <c r="X35" s="43">
        <f t="shared" si="16"/>
        <v>1.734</v>
      </c>
      <c r="Y35" s="43">
        <f t="shared" si="16"/>
        <v>1.7239999999999998</v>
      </c>
      <c r="Z35" s="43">
        <f t="shared" si="16"/>
        <v>1.714</v>
      </c>
      <c r="AA35" s="43">
        <f t="shared" si="16"/>
        <v>1.704</v>
      </c>
      <c r="AB35" s="43">
        <f t="shared" si="16"/>
        <v>1.694</v>
      </c>
      <c r="AC35" s="43">
        <f t="shared" si="16"/>
        <v>1.6839999999999999</v>
      </c>
      <c r="AD35" s="43">
        <f t="shared" si="16"/>
        <v>1.6739999999999999</v>
      </c>
      <c r="AE35" s="43">
        <f t="shared" si="16"/>
        <v>1.6639999999999999</v>
      </c>
      <c r="AF35" s="43">
        <f t="shared" si="16"/>
        <v>1.6539999999999999</v>
      </c>
      <c r="AG35" s="43">
        <f t="shared" si="16"/>
        <v>1.6439999999999999</v>
      </c>
      <c r="AH35" s="43">
        <f t="shared" si="16"/>
        <v>1.6339999999999999</v>
      </c>
      <c r="AI35" s="43">
        <f t="shared" si="16"/>
        <v>1.6239999999999999</v>
      </c>
      <c r="AJ35" s="43">
        <f t="shared" si="18"/>
        <v>1.6139999999999999</v>
      </c>
      <c r="AK35" s="43">
        <f t="shared" si="18"/>
        <v>1.6039999999999999</v>
      </c>
      <c r="AL35" s="43">
        <f t="shared" si="18"/>
        <v>1.5939999999999999</v>
      </c>
      <c r="AM35" s="43">
        <f t="shared" si="18"/>
        <v>1.5839999999999999</v>
      </c>
      <c r="AN35" s="43">
        <f t="shared" si="18"/>
        <v>1.5739999999999998</v>
      </c>
      <c r="AO35" s="43">
        <f t="shared" si="18"/>
        <v>1.5639999999999998</v>
      </c>
      <c r="AP35" s="43">
        <f t="shared" si="18"/>
        <v>1.5539999999999998</v>
      </c>
      <c r="AQ35" s="43">
        <f t="shared" si="18"/>
        <v>1.5439999999999998</v>
      </c>
      <c r="AR35" s="43">
        <f t="shared" si="18"/>
        <v>1.5339999999999998</v>
      </c>
      <c r="AS35" s="43">
        <f t="shared" si="18"/>
        <v>1.5239999999999998</v>
      </c>
      <c r="AT35" s="43">
        <f t="shared" si="18"/>
        <v>1.5139999999999998</v>
      </c>
      <c r="AU35" s="43">
        <f t="shared" si="18"/>
        <v>1.5039999999999998</v>
      </c>
    </row>
    <row r="36" spans="2:47" ht="16.5">
      <c r="B36" s="81"/>
      <c r="C36" s="112"/>
      <c r="D36" s="78" t="s">
        <v>319</v>
      </c>
      <c r="E36" s="83">
        <v>0.58333333300000001</v>
      </c>
      <c r="F36" s="101">
        <v>4.1000000000000002E-2</v>
      </c>
      <c r="G36" s="51">
        <f t="shared" si="8"/>
        <v>1.6440000009394284</v>
      </c>
      <c r="H36" s="43">
        <f t="shared" si="10"/>
        <v>1.6354285723631019</v>
      </c>
      <c r="I36" s="43">
        <f t="shared" si="17"/>
        <v>1.6268571437867754</v>
      </c>
      <c r="J36" s="43">
        <f t="shared" si="17"/>
        <v>1.6182857152104488</v>
      </c>
      <c r="K36" s="43">
        <f t="shared" si="17"/>
        <v>1.6097142866341223</v>
      </c>
      <c r="L36" s="43">
        <f t="shared" si="17"/>
        <v>1.6011428580577958</v>
      </c>
      <c r="M36" s="43">
        <f t="shared" si="17"/>
        <v>1.5925714294814692</v>
      </c>
      <c r="N36" s="43">
        <f t="shared" si="17"/>
        <v>1.5840000009051427</v>
      </c>
      <c r="O36" s="43">
        <f t="shared" si="17"/>
        <v>1.5754285723288162</v>
      </c>
      <c r="P36" s="43">
        <f t="shared" si="17"/>
        <v>1.5668571437524896</v>
      </c>
      <c r="Q36" s="43">
        <f t="shared" si="17"/>
        <v>1.5582857151761631</v>
      </c>
      <c r="R36" s="43">
        <f t="shared" si="17"/>
        <v>1.5497142865998366</v>
      </c>
      <c r="S36" s="43">
        <f t="shared" si="17"/>
        <v>1.54114285802351</v>
      </c>
      <c r="T36" s="43">
        <f t="shared" si="16"/>
        <v>1.5325714294471835</v>
      </c>
      <c r="U36" s="43">
        <f t="shared" si="16"/>
        <v>1.524000000870857</v>
      </c>
      <c r="V36" s="43">
        <f t="shared" si="16"/>
        <v>1.5154285722945304</v>
      </c>
      <c r="W36" s="43">
        <f t="shared" si="16"/>
        <v>1.5068571437182041</v>
      </c>
      <c r="X36" s="43">
        <f t="shared" si="16"/>
        <v>1.4982857151418774</v>
      </c>
      <c r="Y36" s="43">
        <f t="shared" si="16"/>
        <v>1.489714286565551</v>
      </c>
      <c r="Z36" s="43">
        <f t="shared" si="16"/>
        <v>1.4811428579892245</v>
      </c>
      <c r="AA36" s="43">
        <f t="shared" si="16"/>
        <v>1.472571429412898</v>
      </c>
      <c r="AB36" s="43">
        <f t="shared" si="16"/>
        <v>1.4640000008365714</v>
      </c>
      <c r="AC36" s="43">
        <f t="shared" si="16"/>
        <v>1.4554285722602449</v>
      </c>
      <c r="AD36" s="43">
        <f t="shared" si="16"/>
        <v>1.4468571436839184</v>
      </c>
      <c r="AE36" s="43">
        <f t="shared" si="16"/>
        <v>1.4382857151075918</v>
      </c>
      <c r="AF36" s="43">
        <f t="shared" si="16"/>
        <v>1.4297142865312653</v>
      </c>
      <c r="AG36" s="43">
        <f t="shared" si="16"/>
        <v>1.4211428579549388</v>
      </c>
      <c r="AH36" s="43">
        <f t="shared" si="16"/>
        <v>1.4125714293786122</v>
      </c>
      <c r="AI36" s="43">
        <f t="shared" si="16"/>
        <v>1.4040000008022857</v>
      </c>
      <c r="AJ36" s="43">
        <f t="shared" si="18"/>
        <v>1.3954285722259592</v>
      </c>
      <c r="AK36" s="43">
        <f t="shared" si="18"/>
        <v>1.3868571436496326</v>
      </c>
      <c r="AL36" s="43">
        <f t="shared" si="18"/>
        <v>1.3782857150733059</v>
      </c>
      <c r="AM36" s="43">
        <f t="shared" si="18"/>
        <v>1.3697142864969793</v>
      </c>
      <c r="AN36" s="43">
        <f t="shared" si="18"/>
        <v>1.3611428579206528</v>
      </c>
      <c r="AO36" s="43">
        <f t="shared" si="18"/>
        <v>1.3525714293443263</v>
      </c>
      <c r="AP36" s="43">
        <f t="shared" si="18"/>
        <v>1.3440000007679997</v>
      </c>
      <c r="AQ36" s="43">
        <f t="shared" si="18"/>
        <v>1.3354285721916732</v>
      </c>
      <c r="AR36" s="43">
        <f t="shared" si="18"/>
        <v>1.3268571436153467</v>
      </c>
      <c r="AS36" s="43">
        <f t="shared" si="18"/>
        <v>1.3182857150390201</v>
      </c>
      <c r="AT36" s="43">
        <f t="shared" si="18"/>
        <v>1.3097142864626936</v>
      </c>
      <c r="AU36" s="43">
        <f t="shared" si="18"/>
        <v>1.3011428578863671</v>
      </c>
    </row>
    <row r="37" spans="2:47" ht="16.5">
      <c r="B37" s="81"/>
      <c r="C37" s="112"/>
      <c r="D37" s="78" t="s">
        <v>320</v>
      </c>
      <c r="E37" s="83">
        <v>0.66666666699999999</v>
      </c>
      <c r="F37" s="101">
        <v>3.5333000000000003E-2</v>
      </c>
      <c r="G37" s="51">
        <f t="shared" si="8"/>
        <v>1.4470004992764998</v>
      </c>
      <c r="H37" s="43">
        <f t="shared" si="10"/>
        <v>1.4395004992802496</v>
      </c>
      <c r="I37" s="43">
        <f t="shared" si="17"/>
        <v>1.4320004992839996</v>
      </c>
      <c r="J37" s="43">
        <f t="shared" si="17"/>
        <v>1.4245004992877497</v>
      </c>
      <c r="K37" s="43">
        <f t="shared" si="17"/>
        <v>1.4170004992914997</v>
      </c>
      <c r="L37" s="43">
        <f t="shared" si="17"/>
        <v>1.4095004992952496</v>
      </c>
      <c r="M37" s="43">
        <f t="shared" si="17"/>
        <v>1.4020004992989996</v>
      </c>
      <c r="N37" s="43">
        <f t="shared" si="17"/>
        <v>1.3945004993027497</v>
      </c>
      <c r="O37" s="43">
        <f t="shared" si="17"/>
        <v>1.3870004993064997</v>
      </c>
      <c r="P37" s="43">
        <f t="shared" si="17"/>
        <v>1.3795004993102495</v>
      </c>
      <c r="Q37" s="43">
        <f t="shared" si="17"/>
        <v>1.3720004993139996</v>
      </c>
      <c r="R37" s="43">
        <f t="shared" si="17"/>
        <v>1.3645004993177496</v>
      </c>
      <c r="S37" s="43">
        <f t="shared" si="17"/>
        <v>1.3570004993214997</v>
      </c>
      <c r="T37" s="43">
        <f t="shared" si="16"/>
        <v>1.3495004993252495</v>
      </c>
      <c r="U37" s="43">
        <f t="shared" si="16"/>
        <v>1.3420004993289996</v>
      </c>
      <c r="V37" s="43">
        <f t="shared" si="16"/>
        <v>1.3345004993327498</v>
      </c>
      <c r="W37" s="43">
        <f t="shared" si="16"/>
        <v>1.3270004993364997</v>
      </c>
      <c r="X37" s="43">
        <f t="shared" si="16"/>
        <v>1.3195004993402497</v>
      </c>
      <c r="Y37" s="43">
        <f t="shared" si="16"/>
        <v>1.3120004993439995</v>
      </c>
      <c r="Z37" s="43">
        <f t="shared" si="16"/>
        <v>1.3045004993477498</v>
      </c>
      <c r="AA37" s="43">
        <f t="shared" si="16"/>
        <v>1.2970004993514996</v>
      </c>
      <c r="AB37" s="43">
        <f t="shared" si="16"/>
        <v>1.2895004993552497</v>
      </c>
      <c r="AC37" s="43">
        <f t="shared" si="16"/>
        <v>1.2820004993589997</v>
      </c>
      <c r="AD37" s="43">
        <f t="shared" si="16"/>
        <v>1.2745004993627498</v>
      </c>
      <c r="AE37" s="43">
        <f t="shared" si="16"/>
        <v>1.2670004993664996</v>
      </c>
      <c r="AF37" s="43">
        <f t="shared" si="16"/>
        <v>1.2595004993702497</v>
      </c>
      <c r="AG37" s="43">
        <f t="shared" si="16"/>
        <v>1.2520004993739997</v>
      </c>
      <c r="AH37" s="43">
        <f t="shared" si="16"/>
        <v>1.2445004993777498</v>
      </c>
      <c r="AI37" s="43">
        <f t="shared" si="16"/>
        <v>1.2370004993814996</v>
      </c>
      <c r="AJ37" s="43">
        <f t="shared" si="18"/>
        <v>1.2295004993852496</v>
      </c>
      <c r="AK37" s="43">
        <f t="shared" si="18"/>
        <v>1.2220004993889997</v>
      </c>
      <c r="AL37" s="43">
        <f t="shared" si="18"/>
        <v>1.2145004993927497</v>
      </c>
      <c r="AM37" s="43">
        <f t="shared" si="18"/>
        <v>1.2070004993964996</v>
      </c>
      <c r="AN37" s="43">
        <f t="shared" si="18"/>
        <v>1.1995004994002496</v>
      </c>
      <c r="AO37" s="43">
        <f t="shared" si="18"/>
        <v>1.1920004994039997</v>
      </c>
      <c r="AP37" s="43">
        <f t="shared" si="18"/>
        <v>1.1845004994077497</v>
      </c>
      <c r="AQ37" s="43">
        <f t="shared" si="18"/>
        <v>1.1770004994114995</v>
      </c>
      <c r="AR37" s="43">
        <f t="shared" si="18"/>
        <v>1.1695004994152496</v>
      </c>
      <c r="AS37" s="43">
        <f t="shared" si="18"/>
        <v>1.1620004994189996</v>
      </c>
      <c r="AT37" s="43">
        <f t="shared" si="18"/>
        <v>1.1545004994227497</v>
      </c>
      <c r="AU37" s="43">
        <f t="shared" si="18"/>
        <v>1.1470004994264995</v>
      </c>
    </row>
    <row r="38" spans="2:47" ht="16.5">
      <c r="B38" s="81"/>
      <c r="C38" s="112"/>
      <c r="D38" s="78" t="s">
        <v>321</v>
      </c>
      <c r="E38" s="83">
        <v>0.75</v>
      </c>
      <c r="F38" s="101">
        <v>3.0249999999999999E-2</v>
      </c>
      <c r="G38" s="51">
        <f t="shared" si="8"/>
        <v>1.2929999999999999</v>
      </c>
      <c r="H38" s="43">
        <f t="shared" si="10"/>
        <v>1.2863333333333333</v>
      </c>
      <c r="I38" s="43">
        <f t="shared" si="17"/>
        <v>1.2796666666666667</v>
      </c>
      <c r="J38" s="43">
        <f t="shared" si="17"/>
        <v>1.2729999999999999</v>
      </c>
      <c r="K38" s="43">
        <f t="shared" si="17"/>
        <v>1.2663333333333333</v>
      </c>
      <c r="L38" s="43">
        <f t="shared" si="17"/>
        <v>1.2596666666666667</v>
      </c>
      <c r="M38" s="43">
        <f t="shared" si="17"/>
        <v>1.2529999999999999</v>
      </c>
      <c r="N38" s="43">
        <f t="shared" si="17"/>
        <v>1.2463333333333333</v>
      </c>
      <c r="O38" s="43">
        <f t="shared" si="17"/>
        <v>1.2396666666666667</v>
      </c>
      <c r="P38" s="43">
        <f t="shared" si="17"/>
        <v>1.2329999999999999</v>
      </c>
      <c r="Q38" s="43">
        <f t="shared" si="17"/>
        <v>1.2263333333333333</v>
      </c>
      <c r="R38" s="43">
        <f t="shared" si="17"/>
        <v>1.2196666666666667</v>
      </c>
      <c r="S38" s="43">
        <f t="shared" si="17"/>
        <v>1.2129999999999999</v>
      </c>
      <c r="T38" s="43">
        <f t="shared" si="16"/>
        <v>1.2063333333333333</v>
      </c>
      <c r="U38" s="43">
        <f t="shared" si="16"/>
        <v>1.1996666666666667</v>
      </c>
      <c r="V38" s="43">
        <f t="shared" si="16"/>
        <v>1.1929999999999998</v>
      </c>
      <c r="W38" s="43">
        <f t="shared" si="16"/>
        <v>1.1863333333333335</v>
      </c>
      <c r="X38" s="43">
        <f t="shared" si="16"/>
        <v>1.1796666666666666</v>
      </c>
      <c r="Y38" s="43">
        <f t="shared" si="16"/>
        <v>1.173</v>
      </c>
      <c r="Z38" s="43">
        <f t="shared" si="16"/>
        <v>1.1663333333333334</v>
      </c>
      <c r="AA38" s="43">
        <f t="shared" si="16"/>
        <v>1.1596666666666666</v>
      </c>
      <c r="AB38" s="43">
        <f t="shared" si="16"/>
        <v>1.153</v>
      </c>
      <c r="AC38" s="43">
        <f t="shared" si="16"/>
        <v>1.1463333333333334</v>
      </c>
      <c r="AD38" s="43">
        <f t="shared" si="16"/>
        <v>1.1396666666666666</v>
      </c>
      <c r="AE38" s="43">
        <f t="shared" si="16"/>
        <v>1.133</v>
      </c>
      <c r="AF38" s="43">
        <f t="shared" si="16"/>
        <v>1.1263333333333334</v>
      </c>
      <c r="AG38" s="43">
        <f t="shared" si="16"/>
        <v>1.1196666666666666</v>
      </c>
      <c r="AH38" s="43">
        <f t="shared" si="16"/>
        <v>1.113</v>
      </c>
      <c r="AI38" s="43">
        <f t="shared" si="16"/>
        <v>1.1063333333333334</v>
      </c>
      <c r="AJ38" s="43">
        <f t="shared" si="18"/>
        <v>1.0996666666666666</v>
      </c>
      <c r="AK38" s="43">
        <f t="shared" si="18"/>
        <v>1.093</v>
      </c>
      <c r="AL38" s="43">
        <f t="shared" si="18"/>
        <v>1.0863333333333334</v>
      </c>
      <c r="AM38" s="43">
        <f t="shared" si="18"/>
        <v>1.0796666666666666</v>
      </c>
      <c r="AN38" s="43">
        <f t="shared" si="18"/>
        <v>1.073</v>
      </c>
      <c r="AO38" s="43">
        <f t="shared" si="18"/>
        <v>1.0663333333333334</v>
      </c>
      <c r="AP38" s="43">
        <f t="shared" si="18"/>
        <v>1.0596666666666665</v>
      </c>
      <c r="AQ38" s="43">
        <f t="shared" si="18"/>
        <v>1.0529999999999999</v>
      </c>
      <c r="AR38" s="43">
        <f t="shared" si="18"/>
        <v>1.0463333333333333</v>
      </c>
      <c r="AS38" s="43">
        <f t="shared" si="18"/>
        <v>1.0396666666666665</v>
      </c>
      <c r="AT38" s="43">
        <f t="shared" si="18"/>
        <v>1.0329999999999999</v>
      </c>
      <c r="AU38" s="43">
        <f t="shared" si="18"/>
        <v>1.0263333333333333</v>
      </c>
    </row>
    <row r="39" spans="2:47" ht="16.5">
      <c r="B39" s="81"/>
      <c r="C39" s="112"/>
      <c r="D39" s="78" t="s">
        <v>322</v>
      </c>
      <c r="E39" s="83">
        <v>0.83333333300000001</v>
      </c>
      <c r="F39" s="101">
        <v>2.5832999999999998E-2</v>
      </c>
      <c r="G39" s="51">
        <f t="shared" si="8"/>
        <v>1.1690004004676002</v>
      </c>
      <c r="H39" s="43">
        <f t="shared" si="10"/>
        <v>1.1630004004652001</v>
      </c>
      <c r="I39" s="43">
        <f t="shared" si="17"/>
        <v>1.1570004004628001</v>
      </c>
      <c r="J39" s="43">
        <f t="shared" si="17"/>
        <v>1.1510004004604002</v>
      </c>
      <c r="K39" s="43">
        <f t="shared" si="17"/>
        <v>1.1450004004580001</v>
      </c>
      <c r="L39" s="43">
        <f t="shared" si="17"/>
        <v>1.1390004004556</v>
      </c>
      <c r="M39" s="43">
        <f t="shared" si="17"/>
        <v>1.1330004004532002</v>
      </c>
      <c r="N39" s="43">
        <f t="shared" si="17"/>
        <v>1.1270004004508001</v>
      </c>
      <c r="O39" s="43">
        <f t="shared" si="17"/>
        <v>1.1210004004484002</v>
      </c>
      <c r="P39" s="43">
        <f t="shared" si="17"/>
        <v>1.1150004004460001</v>
      </c>
      <c r="Q39" s="43">
        <f t="shared" si="17"/>
        <v>1.1090004004436</v>
      </c>
      <c r="R39" s="43">
        <f t="shared" si="17"/>
        <v>1.1030004004412002</v>
      </c>
      <c r="S39" s="43">
        <f t="shared" si="17"/>
        <v>1.0970004004388001</v>
      </c>
      <c r="T39" s="43">
        <f t="shared" si="16"/>
        <v>1.0910004004364</v>
      </c>
      <c r="U39" s="43">
        <f t="shared" si="16"/>
        <v>1.0850004004340001</v>
      </c>
      <c r="V39" s="43">
        <f t="shared" si="16"/>
        <v>1.0790004004316003</v>
      </c>
      <c r="W39" s="43">
        <f t="shared" si="16"/>
        <v>1.0730004004292</v>
      </c>
      <c r="X39" s="43">
        <f t="shared" si="16"/>
        <v>1.0670004004268001</v>
      </c>
      <c r="Y39" s="43">
        <f t="shared" si="16"/>
        <v>1.0610004004244</v>
      </c>
      <c r="Z39" s="43">
        <f t="shared" si="16"/>
        <v>1.0550004004220002</v>
      </c>
      <c r="AA39" s="43">
        <f t="shared" si="16"/>
        <v>1.0490004004196001</v>
      </c>
      <c r="AB39" s="43">
        <f t="shared" si="16"/>
        <v>1.0430004004172002</v>
      </c>
      <c r="AC39" s="43">
        <f t="shared" si="16"/>
        <v>1.0370004004148001</v>
      </c>
      <c r="AD39" s="43">
        <f t="shared" si="16"/>
        <v>1.0310004004124003</v>
      </c>
      <c r="AE39" s="43">
        <f t="shared" si="16"/>
        <v>1.0250004004100002</v>
      </c>
      <c r="AF39" s="43">
        <f t="shared" si="16"/>
        <v>1.0190004004076001</v>
      </c>
      <c r="AG39" s="43">
        <f t="shared" si="16"/>
        <v>1.0130004004052002</v>
      </c>
      <c r="AH39" s="43">
        <f t="shared" si="16"/>
        <v>1.0070004004028001</v>
      </c>
      <c r="AI39" s="43">
        <f t="shared" si="16"/>
        <v>1.0010004004004001</v>
      </c>
      <c r="AJ39" s="43">
        <f t="shared" si="18"/>
        <v>0.99500040039800008</v>
      </c>
      <c r="AK39" s="43">
        <f t="shared" si="18"/>
        <v>0.98900040039560011</v>
      </c>
      <c r="AL39" s="43">
        <f t="shared" si="18"/>
        <v>0.98300040039320014</v>
      </c>
      <c r="AM39" s="43">
        <f t="shared" si="18"/>
        <v>0.97700040039080016</v>
      </c>
      <c r="AN39" s="43">
        <f t="shared" si="18"/>
        <v>0.97100040038840008</v>
      </c>
      <c r="AO39" s="43">
        <f t="shared" si="18"/>
        <v>0.9650004003860001</v>
      </c>
      <c r="AP39" s="43">
        <f t="shared" si="18"/>
        <v>0.95900040038360013</v>
      </c>
      <c r="AQ39" s="43">
        <f t="shared" si="18"/>
        <v>0.95300040038120015</v>
      </c>
      <c r="AR39" s="43">
        <f t="shared" si="18"/>
        <v>0.94700040037880007</v>
      </c>
      <c r="AS39" s="43">
        <f t="shared" si="18"/>
        <v>0.94100040037640009</v>
      </c>
      <c r="AT39" s="43">
        <f t="shared" si="18"/>
        <v>0.93500040037400012</v>
      </c>
      <c r="AU39" s="43">
        <f t="shared" si="18"/>
        <v>0.92900040037160003</v>
      </c>
    </row>
    <row r="40" spans="2:47" ht="16.5">
      <c r="B40" s="81"/>
      <c r="C40" s="112" t="s">
        <v>323</v>
      </c>
      <c r="D40" s="78" t="s">
        <v>314</v>
      </c>
      <c r="E40" s="83">
        <v>0.83333333300000001</v>
      </c>
      <c r="F40" s="101">
        <v>2.5832999999999998E-2</v>
      </c>
      <c r="G40" s="51">
        <f t="shared" si="8"/>
        <v>1.1690004004676002</v>
      </c>
      <c r="H40" s="43">
        <f t="shared" si="10"/>
        <v>1.1630004004652001</v>
      </c>
      <c r="I40" s="43">
        <f t="shared" si="17"/>
        <v>1.1570004004628001</v>
      </c>
      <c r="J40" s="43">
        <f t="shared" si="17"/>
        <v>1.1510004004604002</v>
      </c>
      <c r="K40" s="43">
        <f t="shared" si="17"/>
        <v>1.1450004004580001</v>
      </c>
      <c r="L40" s="43">
        <f t="shared" si="17"/>
        <v>1.1390004004556</v>
      </c>
      <c r="M40" s="43">
        <f t="shared" si="17"/>
        <v>1.1330004004532002</v>
      </c>
      <c r="N40" s="43">
        <f t="shared" si="17"/>
        <v>1.1270004004508001</v>
      </c>
      <c r="O40" s="43">
        <f t="shared" si="17"/>
        <v>1.1210004004484002</v>
      </c>
      <c r="P40" s="43">
        <f t="shared" si="17"/>
        <v>1.1150004004460001</v>
      </c>
      <c r="Q40" s="43">
        <f t="shared" si="17"/>
        <v>1.1090004004436</v>
      </c>
      <c r="R40" s="43">
        <f t="shared" si="17"/>
        <v>1.1030004004412002</v>
      </c>
      <c r="S40" s="43">
        <f t="shared" si="17"/>
        <v>1.0970004004388001</v>
      </c>
      <c r="T40" s="43">
        <f t="shared" si="16"/>
        <v>1.0910004004364</v>
      </c>
      <c r="U40" s="43">
        <f t="shared" si="16"/>
        <v>1.0850004004340001</v>
      </c>
      <c r="V40" s="43">
        <f t="shared" si="16"/>
        <v>1.0790004004316003</v>
      </c>
      <c r="W40" s="43">
        <f t="shared" si="16"/>
        <v>1.0730004004292</v>
      </c>
      <c r="X40" s="43">
        <f t="shared" si="16"/>
        <v>1.0670004004268001</v>
      </c>
      <c r="Y40" s="43">
        <f t="shared" si="16"/>
        <v>1.0610004004244</v>
      </c>
      <c r="Z40" s="43">
        <f t="shared" si="16"/>
        <v>1.0550004004220002</v>
      </c>
      <c r="AA40" s="43">
        <f t="shared" si="16"/>
        <v>1.0490004004196001</v>
      </c>
      <c r="AB40" s="43">
        <f t="shared" si="16"/>
        <v>1.0430004004172002</v>
      </c>
      <c r="AC40" s="43">
        <f t="shared" si="16"/>
        <v>1.0370004004148001</v>
      </c>
      <c r="AD40" s="43">
        <f t="shared" si="16"/>
        <v>1.0310004004124003</v>
      </c>
      <c r="AE40" s="43">
        <f t="shared" si="16"/>
        <v>1.0250004004100002</v>
      </c>
      <c r="AF40" s="43">
        <f t="shared" si="16"/>
        <v>1.0190004004076001</v>
      </c>
      <c r="AG40" s="43">
        <f t="shared" si="16"/>
        <v>1.0130004004052002</v>
      </c>
      <c r="AH40" s="43">
        <f t="shared" si="16"/>
        <v>1.0070004004028001</v>
      </c>
      <c r="AI40" s="43">
        <f t="shared" si="16"/>
        <v>1.0010004004004001</v>
      </c>
      <c r="AJ40" s="43">
        <f t="shared" si="18"/>
        <v>0.99500040039800008</v>
      </c>
      <c r="AK40" s="43">
        <f t="shared" si="18"/>
        <v>0.98900040039560011</v>
      </c>
      <c r="AL40" s="43">
        <f t="shared" si="18"/>
        <v>0.98300040039320014</v>
      </c>
      <c r="AM40" s="43">
        <f t="shared" si="18"/>
        <v>0.97700040039080016</v>
      </c>
      <c r="AN40" s="43">
        <f t="shared" si="18"/>
        <v>0.97100040038840008</v>
      </c>
      <c r="AO40" s="43">
        <f t="shared" si="18"/>
        <v>0.9650004003860001</v>
      </c>
      <c r="AP40" s="43">
        <f t="shared" si="18"/>
        <v>0.95900040038360013</v>
      </c>
      <c r="AQ40" s="43">
        <f t="shared" si="18"/>
        <v>0.95300040038120015</v>
      </c>
      <c r="AR40" s="43">
        <f t="shared" si="18"/>
        <v>0.94700040037880007</v>
      </c>
      <c r="AS40" s="43">
        <f t="shared" si="18"/>
        <v>0.94100040037640009</v>
      </c>
      <c r="AT40" s="43">
        <f t="shared" si="18"/>
        <v>0.93500040037400012</v>
      </c>
      <c r="AU40" s="43">
        <f t="shared" si="18"/>
        <v>0.92900040037160003</v>
      </c>
    </row>
    <row r="41" spans="2:47" ht="16.5">
      <c r="B41" s="81"/>
      <c r="C41" s="112"/>
      <c r="D41" s="78" t="s">
        <v>315</v>
      </c>
      <c r="E41" s="83">
        <v>0.75</v>
      </c>
      <c r="F41" s="101">
        <v>3.0249999999999999E-2</v>
      </c>
      <c r="G41" s="51">
        <f t="shared" si="8"/>
        <v>1.2929999999999999</v>
      </c>
      <c r="H41" s="43">
        <f t="shared" si="10"/>
        <v>1.2863333333333333</v>
      </c>
      <c r="I41" s="43">
        <f t="shared" si="17"/>
        <v>1.2796666666666667</v>
      </c>
      <c r="J41" s="43">
        <f t="shared" si="17"/>
        <v>1.2729999999999999</v>
      </c>
      <c r="K41" s="43">
        <f t="shared" si="17"/>
        <v>1.2663333333333333</v>
      </c>
      <c r="L41" s="43">
        <f t="shared" si="17"/>
        <v>1.2596666666666667</v>
      </c>
      <c r="M41" s="43">
        <f t="shared" si="17"/>
        <v>1.2529999999999999</v>
      </c>
      <c r="N41" s="43">
        <f t="shared" si="17"/>
        <v>1.2463333333333333</v>
      </c>
      <c r="O41" s="43">
        <f t="shared" si="17"/>
        <v>1.2396666666666667</v>
      </c>
      <c r="P41" s="43">
        <f t="shared" si="17"/>
        <v>1.2329999999999999</v>
      </c>
      <c r="Q41" s="43">
        <f t="shared" si="17"/>
        <v>1.2263333333333333</v>
      </c>
      <c r="R41" s="43">
        <f t="shared" si="17"/>
        <v>1.2196666666666667</v>
      </c>
      <c r="S41" s="43">
        <f t="shared" si="17"/>
        <v>1.2129999999999999</v>
      </c>
      <c r="T41" s="43">
        <f t="shared" si="16"/>
        <v>1.2063333333333333</v>
      </c>
      <c r="U41" s="43">
        <f t="shared" si="16"/>
        <v>1.1996666666666667</v>
      </c>
      <c r="V41" s="43">
        <f t="shared" si="16"/>
        <v>1.1929999999999998</v>
      </c>
      <c r="W41" s="43">
        <f t="shared" si="16"/>
        <v>1.1863333333333335</v>
      </c>
      <c r="X41" s="43">
        <f t="shared" si="16"/>
        <v>1.1796666666666666</v>
      </c>
      <c r="Y41" s="43">
        <f t="shared" si="16"/>
        <v>1.173</v>
      </c>
      <c r="Z41" s="43">
        <f t="shared" si="16"/>
        <v>1.1663333333333334</v>
      </c>
      <c r="AA41" s="43">
        <f t="shared" si="16"/>
        <v>1.1596666666666666</v>
      </c>
      <c r="AB41" s="43">
        <f t="shared" si="16"/>
        <v>1.153</v>
      </c>
      <c r="AC41" s="43">
        <f t="shared" si="16"/>
        <v>1.1463333333333334</v>
      </c>
      <c r="AD41" s="43">
        <f t="shared" si="16"/>
        <v>1.1396666666666666</v>
      </c>
      <c r="AE41" s="43">
        <f t="shared" si="16"/>
        <v>1.133</v>
      </c>
      <c r="AF41" s="43">
        <f t="shared" si="16"/>
        <v>1.1263333333333334</v>
      </c>
      <c r="AG41" s="43">
        <f t="shared" si="16"/>
        <v>1.1196666666666666</v>
      </c>
      <c r="AH41" s="43">
        <f t="shared" si="16"/>
        <v>1.113</v>
      </c>
      <c r="AI41" s="43">
        <f t="shared" si="16"/>
        <v>1.1063333333333334</v>
      </c>
      <c r="AJ41" s="43">
        <f t="shared" si="18"/>
        <v>1.0996666666666666</v>
      </c>
      <c r="AK41" s="43">
        <f t="shared" si="18"/>
        <v>1.093</v>
      </c>
      <c r="AL41" s="43">
        <f t="shared" si="18"/>
        <v>1.0863333333333334</v>
      </c>
      <c r="AM41" s="43">
        <f t="shared" si="18"/>
        <v>1.0796666666666666</v>
      </c>
      <c r="AN41" s="43">
        <f t="shared" si="18"/>
        <v>1.073</v>
      </c>
      <c r="AO41" s="43">
        <f t="shared" si="18"/>
        <v>1.0663333333333334</v>
      </c>
      <c r="AP41" s="43">
        <f t="shared" si="18"/>
        <v>1.0596666666666665</v>
      </c>
      <c r="AQ41" s="43">
        <f t="shared" si="18"/>
        <v>1.0529999999999999</v>
      </c>
      <c r="AR41" s="43">
        <f t="shared" si="18"/>
        <v>1.0463333333333333</v>
      </c>
      <c r="AS41" s="43">
        <f t="shared" si="18"/>
        <v>1.0396666666666665</v>
      </c>
      <c r="AT41" s="43">
        <f t="shared" si="18"/>
        <v>1.0329999999999999</v>
      </c>
      <c r="AU41" s="43">
        <f t="shared" si="18"/>
        <v>1.0263333333333333</v>
      </c>
    </row>
    <row r="42" spans="2:47" ht="16.5">
      <c r="B42" s="81"/>
      <c r="C42" s="112"/>
      <c r="D42" s="78" t="s">
        <v>316</v>
      </c>
      <c r="E42" s="83">
        <v>0.66666666699999999</v>
      </c>
      <c r="F42" s="101">
        <v>3.5333000000000003E-2</v>
      </c>
      <c r="G42" s="51">
        <f t="shared" si="8"/>
        <v>1.4470004992764998</v>
      </c>
      <c r="H42" s="43">
        <f t="shared" si="10"/>
        <v>1.4395004992802496</v>
      </c>
      <c r="I42" s="43">
        <f t="shared" si="17"/>
        <v>1.4320004992839996</v>
      </c>
      <c r="J42" s="43">
        <f t="shared" si="17"/>
        <v>1.4245004992877497</v>
      </c>
      <c r="K42" s="43">
        <f t="shared" si="17"/>
        <v>1.4170004992914997</v>
      </c>
      <c r="L42" s="43">
        <f t="shared" si="17"/>
        <v>1.4095004992952496</v>
      </c>
      <c r="M42" s="43">
        <f t="shared" si="17"/>
        <v>1.4020004992989996</v>
      </c>
      <c r="N42" s="43">
        <f t="shared" si="17"/>
        <v>1.3945004993027497</v>
      </c>
      <c r="O42" s="43">
        <f t="shared" si="17"/>
        <v>1.3870004993064997</v>
      </c>
      <c r="P42" s="43">
        <f t="shared" si="17"/>
        <v>1.3795004993102495</v>
      </c>
      <c r="Q42" s="43">
        <f t="shared" si="17"/>
        <v>1.3720004993139996</v>
      </c>
      <c r="R42" s="43">
        <f t="shared" si="17"/>
        <v>1.3645004993177496</v>
      </c>
      <c r="S42" s="43">
        <f t="shared" si="17"/>
        <v>1.3570004993214997</v>
      </c>
      <c r="T42" s="43">
        <f t="shared" si="16"/>
        <v>1.3495004993252495</v>
      </c>
      <c r="U42" s="43">
        <f t="shared" si="16"/>
        <v>1.3420004993289996</v>
      </c>
      <c r="V42" s="43">
        <f t="shared" si="16"/>
        <v>1.3345004993327498</v>
      </c>
      <c r="W42" s="43">
        <f t="shared" si="16"/>
        <v>1.3270004993364997</v>
      </c>
      <c r="X42" s="43">
        <f t="shared" si="16"/>
        <v>1.3195004993402497</v>
      </c>
      <c r="Y42" s="43">
        <f t="shared" si="16"/>
        <v>1.3120004993439995</v>
      </c>
      <c r="Z42" s="43">
        <f t="shared" si="16"/>
        <v>1.3045004993477498</v>
      </c>
      <c r="AA42" s="43">
        <f t="shared" si="16"/>
        <v>1.2970004993514996</v>
      </c>
      <c r="AB42" s="43">
        <f t="shared" si="16"/>
        <v>1.2895004993552497</v>
      </c>
      <c r="AC42" s="43">
        <f t="shared" si="16"/>
        <v>1.2820004993589997</v>
      </c>
      <c r="AD42" s="43">
        <f t="shared" si="16"/>
        <v>1.2745004993627498</v>
      </c>
      <c r="AE42" s="43">
        <f t="shared" si="16"/>
        <v>1.2670004993664996</v>
      </c>
      <c r="AF42" s="43">
        <f t="shared" si="16"/>
        <v>1.2595004993702497</v>
      </c>
      <c r="AG42" s="43">
        <f t="shared" si="16"/>
        <v>1.2520004993739997</v>
      </c>
      <c r="AH42" s="43">
        <f t="shared" si="16"/>
        <v>1.2445004993777498</v>
      </c>
      <c r="AI42" s="43">
        <f t="shared" si="16"/>
        <v>1.2370004993814996</v>
      </c>
      <c r="AJ42" s="43">
        <f t="shared" si="18"/>
        <v>1.2295004993852496</v>
      </c>
      <c r="AK42" s="43">
        <f t="shared" si="18"/>
        <v>1.2220004993889997</v>
      </c>
      <c r="AL42" s="43">
        <f t="shared" si="18"/>
        <v>1.2145004993927497</v>
      </c>
      <c r="AM42" s="43">
        <f t="shared" si="18"/>
        <v>1.2070004993964996</v>
      </c>
      <c r="AN42" s="43">
        <f t="shared" si="18"/>
        <v>1.1995004994002496</v>
      </c>
      <c r="AO42" s="43">
        <f t="shared" si="18"/>
        <v>1.1920004994039997</v>
      </c>
      <c r="AP42" s="43">
        <f t="shared" si="18"/>
        <v>1.1845004994077497</v>
      </c>
      <c r="AQ42" s="43">
        <f t="shared" si="18"/>
        <v>1.1770004994114995</v>
      </c>
      <c r="AR42" s="43">
        <f t="shared" si="18"/>
        <v>1.1695004994152496</v>
      </c>
      <c r="AS42" s="43">
        <f t="shared" si="18"/>
        <v>1.1620004994189996</v>
      </c>
      <c r="AT42" s="43">
        <f t="shared" si="18"/>
        <v>1.1545004994227497</v>
      </c>
      <c r="AU42" s="43">
        <f t="shared" si="18"/>
        <v>1.1470004994264995</v>
      </c>
    </row>
    <row r="43" spans="2:47" ht="16.5">
      <c r="B43" s="81"/>
      <c r="C43" s="112"/>
      <c r="D43" s="78" t="s">
        <v>317</v>
      </c>
      <c r="E43" s="83">
        <v>0.58333333300000001</v>
      </c>
      <c r="F43" s="101">
        <v>4.1000000000000002E-2</v>
      </c>
      <c r="G43" s="51">
        <f t="shared" si="8"/>
        <v>1.6440000009394284</v>
      </c>
      <c r="H43" s="43">
        <f t="shared" si="10"/>
        <v>1.6354285723631019</v>
      </c>
      <c r="I43" s="43">
        <f t="shared" si="17"/>
        <v>1.6268571437867754</v>
      </c>
      <c r="J43" s="43">
        <f t="shared" si="17"/>
        <v>1.6182857152104488</v>
      </c>
      <c r="K43" s="43">
        <f t="shared" si="17"/>
        <v>1.6097142866341223</v>
      </c>
      <c r="L43" s="43">
        <f t="shared" si="17"/>
        <v>1.6011428580577958</v>
      </c>
      <c r="M43" s="43">
        <f t="shared" si="17"/>
        <v>1.5925714294814692</v>
      </c>
      <c r="N43" s="43">
        <f t="shared" si="17"/>
        <v>1.5840000009051427</v>
      </c>
      <c r="O43" s="43">
        <f t="shared" si="17"/>
        <v>1.5754285723288162</v>
      </c>
      <c r="P43" s="43">
        <f t="shared" si="17"/>
        <v>1.5668571437524896</v>
      </c>
      <c r="Q43" s="43">
        <f t="shared" si="17"/>
        <v>1.5582857151761631</v>
      </c>
      <c r="R43" s="43">
        <f t="shared" si="17"/>
        <v>1.5497142865998366</v>
      </c>
      <c r="S43" s="43">
        <f t="shared" si="17"/>
        <v>1.54114285802351</v>
      </c>
      <c r="T43" s="43">
        <f t="shared" si="16"/>
        <v>1.5325714294471835</v>
      </c>
      <c r="U43" s="43">
        <f t="shared" si="16"/>
        <v>1.524000000870857</v>
      </c>
      <c r="V43" s="43">
        <f t="shared" si="16"/>
        <v>1.5154285722945304</v>
      </c>
      <c r="W43" s="43">
        <f t="shared" si="16"/>
        <v>1.5068571437182041</v>
      </c>
      <c r="X43" s="43">
        <f t="shared" si="16"/>
        <v>1.4982857151418774</v>
      </c>
      <c r="Y43" s="43">
        <f t="shared" si="16"/>
        <v>1.489714286565551</v>
      </c>
      <c r="Z43" s="43">
        <f t="shared" si="16"/>
        <v>1.4811428579892245</v>
      </c>
      <c r="AA43" s="43">
        <f t="shared" si="16"/>
        <v>1.472571429412898</v>
      </c>
      <c r="AB43" s="43">
        <f t="shared" si="16"/>
        <v>1.4640000008365714</v>
      </c>
      <c r="AC43" s="43">
        <f t="shared" si="16"/>
        <v>1.4554285722602449</v>
      </c>
      <c r="AD43" s="43">
        <f t="shared" si="16"/>
        <v>1.4468571436839184</v>
      </c>
      <c r="AE43" s="43">
        <f t="shared" si="16"/>
        <v>1.4382857151075918</v>
      </c>
      <c r="AF43" s="43">
        <f t="shared" si="16"/>
        <v>1.4297142865312653</v>
      </c>
      <c r="AG43" s="43">
        <f t="shared" si="16"/>
        <v>1.4211428579549388</v>
      </c>
      <c r="AH43" s="43">
        <f t="shared" si="16"/>
        <v>1.4125714293786122</v>
      </c>
      <c r="AI43" s="43">
        <f t="shared" si="16"/>
        <v>1.4040000008022857</v>
      </c>
      <c r="AJ43" s="43">
        <f t="shared" si="18"/>
        <v>1.3954285722259592</v>
      </c>
      <c r="AK43" s="43">
        <f t="shared" si="18"/>
        <v>1.3868571436496326</v>
      </c>
      <c r="AL43" s="43">
        <f t="shared" si="18"/>
        <v>1.3782857150733059</v>
      </c>
      <c r="AM43" s="43">
        <f t="shared" si="18"/>
        <v>1.3697142864969793</v>
      </c>
      <c r="AN43" s="43">
        <f t="shared" si="18"/>
        <v>1.3611428579206528</v>
      </c>
      <c r="AO43" s="43">
        <f t="shared" si="18"/>
        <v>1.3525714293443263</v>
      </c>
      <c r="AP43" s="43">
        <f t="shared" si="18"/>
        <v>1.3440000007679997</v>
      </c>
      <c r="AQ43" s="43">
        <f t="shared" si="18"/>
        <v>1.3354285721916732</v>
      </c>
      <c r="AR43" s="43">
        <f t="shared" si="18"/>
        <v>1.3268571436153467</v>
      </c>
      <c r="AS43" s="43">
        <f t="shared" si="18"/>
        <v>1.3182857150390201</v>
      </c>
      <c r="AT43" s="43">
        <f t="shared" si="18"/>
        <v>1.3097142864626936</v>
      </c>
      <c r="AU43" s="43">
        <f t="shared" si="18"/>
        <v>1.3011428578863671</v>
      </c>
    </row>
    <row r="44" spans="2:47" ht="16.5">
      <c r="B44" s="81"/>
      <c r="C44" s="112"/>
      <c r="D44" s="78" t="s">
        <v>318</v>
      </c>
      <c r="E44" s="83">
        <v>0.5</v>
      </c>
      <c r="F44" s="101">
        <v>4.8000000000000001E-2</v>
      </c>
      <c r="G44" s="51">
        <f t="shared" si="8"/>
        <v>1.9039999999999999</v>
      </c>
      <c r="H44" s="43">
        <f t="shared" si="10"/>
        <v>1.8939999999999999</v>
      </c>
      <c r="I44" s="43">
        <f t="shared" si="17"/>
        <v>1.8839999999999999</v>
      </c>
      <c r="J44" s="43">
        <f t="shared" si="17"/>
        <v>1.8739999999999999</v>
      </c>
      <c r="K44" s="43">
        <f t="shared" si="17"/>
        <v>1.8639999999999999</v>
      </c>
      <c r="L44" s="43">
        <f t="shared" si="17"/>
        <v>1.8539999999999999</v>
      </c>
      <c r="M44" s="43">
        <f t="shared" si="17"/>
        <v>1.8439999999999999</v>
      </c>
      <c r="N44" s="43">
        <f t="shared" si="17"/>
        <v>1.8339999999999999</v>
      </c>
      <c r="O44" s="43">
        <f t="shared" si="17"/>
        <v>1.8239999999999998</v>
      </c>
      <c r="P44" s="43">
        <f t="shared" si="17"/>
        <v>1.8139999999999998</v>
      </c>
      <c r="Q44" s="43">
        <f t="shared" si="17"/>
        <v>1.8039999999999998</v>
      </c>
      <c r="R44" s="43">
        <f t="shared" si="17"/>
        <v>1.7939999999999998</v>
      </c>
      <c r="S44" s="43">
        <f t="shared" si="17"/>
        <v>1.7839999999999998</v>
      </c>
      <c r="T44" s="43">
        <f t="shared" si="16"/>
        <v>1.7739999999999998</v>
      </c>
      <c r="U44" s="43">
        <f t="shared" si="16"/>
        <v>1.7639999999999998</v>
      </c>
      <c r="V44" s="43">
        <f t="shared" si="16"/>
        <v>1.754</v>
      </c>
      <c r="W44" s="43">
        <f t="shared" si="16"/>
        <v>1.7439999999999998</v>
      </c>
      <c r="X44" s="43">
        <f t="shared" si="16"/>
        <v>1.734</v>
      </c>
      <c r="Y44" s="43">
        <f t="shared" si="16"/>
        <v>1.7239999999999998</v>
      </c>
      <c r="Z44" s="43">
        <f t="shared" si="16"/>
        <v>1.714</v>
      </c>
      <c r="AA44" s="43">
        <f t="shared" si="16"/>
        <v>1.704</v>
      </c>
      <c r="AB44" s="43">
        <f t="shared" si="16"/>
        <v>1.694</v>
      </c>
      <c r="AC44" s="43">
        <f t="shared" si="16"/>
        <v>1.6839999999999999</v>
      </c>
      <c r="AD44" s="43">
        <f t="shared" si="16"/>
        <v>1.6739999999999999</v>
      </c>
      <c r="AE44" s="43">
        <f t="shared" si="16"/>
        <v>1.6639999999999999</v>
      </c>
      <c r="AF44" s="43">
        <f t="shared" si="16"/>
        <v>1.6539999999999999</v>
      </c>
      <c r="AG44" s="43">
        <f t="shared" si="16"/>
        <v>1.6439999999999999</v>
      </c>
      <c r="AH44" s="43">
        <f t="shared" si="16"/>
        <v>1.6339999999999999</v>
      </c>
      <c r="AI44" s="43">
        <f t="shared" si="16"/>
        <v>1.6239999999999999</v>
      </c>
      <c r="AJ44" s="43">
        <f t="shared" si="18"/>
        <v>1.6139999999999999</v>
      </c>
      <c r="AK44" s="43">
        <f t="shared" si="18"/>
        <v>1.6039999999999999</v>
      </c>
      <c r="AL44" s="43">
        <f t="shared" si="18"/>
        <v>1.5939999999999999</v>
      </c>
      <c r="AM44" s="43">
        <f t="shared" si="18"/>
        <v>1.5839999999999999</v>
      </c>
      <c r="AN44" s="43">
        <f t="shared" si="18"/>
        <v>1.5739999999999998</v>
      </c>
      <c r="AO44" s="43">
        <f t="shared" si="18"/>
        <v>1.5639999999999998</v>
      </c>
      <c r="AP44" s="43">
        <f t="shared" si="18"/>
        <v>1.5539999999999998</v>
      </c>
      <c r="AQ44" s="43">
        <f t="shared" si="18"/>
        <v>1.5439999999999998</v>
      </c>
      <c r="AR44" s="43">
        <f t="shared" si="18"/>
        <v>1.5339999999999998</v>
      </c>
      <c r="AS44" s="43">
        <f t="shared" si="18"/>
        <v>1.5239999999999998</v>
      </c>
      <c r="AT44" s="43">
        <f t="shared" si="18"/>
        <v>1.5139999999999998</v>
      </c>
      <c r="AU44" s="43">
        <f t="shared" si="18"/>
        <v>1.5039999999999998</v>
      </c>
    </row>
    <row r="45" spans="2:47" ht="16.5">
      <c r="B45" s="81"/>
      <c r="C45" s="112"/>
      <c r="D45" s="78" t="s">
        <v>319</v>
      </c>
      <c r="E45" s="83">
        <v>0.41666666699999999</v>
      </c>
      <c r="F45" s="101">
        <v>0.02</v>
      </c>
      <c r="G45" s="51">
        <f t="shared" si="8"/>
        <v>2.3519999981184001</v>
      </c>
      <c r="H45" s="43">
        <f t="shared" si="10"/>
        <v>2.339999998128</v>
      </c>
      <c r="I45" s="43">
        <f t="shared" si="17"/>
        <v>2.3279999981375998</v>
      </c>
      <c r="J45" s="43">
        <f t="shared" si="17"/>
        <v>2.3159999981472001</v>
      </c>
      <c r="K45" s="43">
        <f t="shared" si="17"/>
        <v>2.3039999981568</v>
      </c>
      <c r="L45" s="43">
        <f t="shared" si="17"/>
        <v>2.2919999981663999</v>
      </c>
      <c r="M45" s="43">
        <f t="shared" si="17"/>
        <v>2.2799999981759997</v>
      </c>
      <c r="N45" s="43">
        <f t="shared" si="17"/>
        <v>2.2679999981856001</v>
      </c>
      <c r="O45" s="43">
        <f t="shared" si="17"/>
        <v>2.2559999981951999</v>
      </c>
      <c r="P45" s="43">
        <f t="shared" si="17"/>
        <v>2.2439999982047998</v>
      </c>
      <c r="Q45" s="43">
        <f t="shared" si="17"/>
        <v>2.2319999982144001</v>
      </c>
      <c r="R45" s="43">
        <f t="shared" si="17"/>
        <v>2.219999998224</v>
      </c>
      <c r="S45" s="43">
        <f t="shared" si="17"/>
        <v>2.2079999982335998</v>
      </c>
      <c r="T45" s="43">
        <f t="shared" si="16"/>
        <v>2.1959999982431997</v>
      </c>
      <c r="U45" s="43">
        <f t="shared" si="16"/>
        <v>2.1839999982528</v>
      </c>
      <c r="V45" s="43">
        <f t="shared" si="16"/>
        <v>2.1719999982624003</v>
      </c>
      <c r="W45" s="43">
        <f t="shared" si="16"/>
        <v>2.1599999982719997</v>
      </c>
      <c r="X45" s="43">
        <f t="shared" si="16"/>
        <v>2.1479999982816</v>
      </c>
      <c r="Y45" s="43">
        <f t="shared" si="16"/>
        <v>2.1359999982911999</v>
      </c>
      <c r="Z45" s="43">
        <f t="shared" si="16"/>
        <v>2.1239999983008002</v>
      </c>
      <c r="AA45" s="43">
        <f t="shared" si="16"/>
        <v>2.1119999983104001</v>
      </c>
      <c r="AB45" s="43">
        <f t="shared" si="16"/>
        <v>2.0999999983199999</v>
      </c>
      <c r="AC45" s="43">
        <f t="shared" si="16"/>
        <v>2.0879999983296003</v>
      </c>
      <c r="AD45" s="43">
        <f t="shared" si="16"/>
        <v>2.0759999983392001</v>
      </c>
      <c r="AE45" s="43">
        <f t="shared" si="16"/>
        <v>2.0639999983488</v>
      </c>
      <c r="AF45" s="43">
        <f t="shared" si="16"/>
        <v>2.0519999983583999</v>
      </c>
      <c r="AG45" s="43">
        <f t="shared" si="16"/>
        <v>2.0399999983680002</v>
      </c>
      <c r="AH45" s="43">
        <f t="shared" si="16"/>
        <v>2.0279999983776</v>
      </c>
      <c r="AI45" s="43">
        <f t="shared" si="16"/>
        <v>2.0159999983871999</v>
      </c>
      <c r="AJ45" s="43">
        <f t="shared" si="18"/>
        <v>2.0039999983967998</v>
      </c>
      <c r="AK45" s="43">
        <f t="shared" si="18"/>
        <v>1.9919999984063999</v>
      </c>
      <c r="AL45" s="43">
        <f t="shared" si="18"/>
        <v>1.9799999984159999</v>
      </c>
      <c r="AM45" s="43">
        <f t="shared" si="18"/>
        <v>1.9679999984256</v>
      </c>
      <c r="AN45" s="43">
        <f t="shared" si="18"/>
        <v>1.9559999984351999</v>
      </c>
      <c r="AO45" s="43">
        <f t="shared" si="18"/>
        <v>1.9439999984448</v>
      </c>
      <c r="AP45" s="43">
        <f t="shared" si="18"/>
        <v>1.9319999984543998</v>
      </c>
      <c r="AQ45" s="43">
        <f t="shared" si="18"/>
        <v>1.9199999984639999</v>
      </c>
      <c r="AR45" s="43">
        <f t="shared" si="18"/>
        <v>1.9079999984735998</v>
      </c>
      <c r="AS45" s="43">
        <f t="shared" si="18"/>
        <v>1.8959999984831999</v>
      </c>
      <c r="AT45" s="43">
        <f t="shared" si="18"/>
        <v>1.8839999984927998</v>
      </c>
      <c r="AU45" s="43">
        <f t="shared" si="18"/>
        <v>1.8719999985023998</v>
      </c>
    </row>
    <row r="46" spans="2:47" ht="16.5">
      <c r="B46" s="81"/>
      <c r="C46" s="112"/>
      <c r="D46" s="78" t="s">
        <v>320</v>
      </c>
      <c r="E46" s="83">
        <v>0.33333333300000001</v>
      </c>
      <c r="F46" s="101">
        <v>2.2667E-2</v>
      </c>
      <c r="G46" s="51">
        <f t="shared" si="8"/>
        <v>2.9319990029319989</v>
      </c>
      <c r="H46" s="43">
        <f t="shared" si="10"/>
        <v>2.9169990029169988</v>
      </c>
      <c r="I46" s="43">
        <f t="shared" si="17"/>
        <v>2.9019990029019991</v>
      </c>
      <c r="J46" s="43">
        <f t="shared" si="17"/>
        <v>2.886999002886999</v>
      </c>
      <c r="K46" s="43">
        <f t="shared" si="17"/>
        <v>2.8719990028719988</v>
      </c>
      <c r="L46" s="43">
        <f t="shared" si="17"/>
        <v>2.8569990028569987</v>
      </c>
      <c r="M46" s="43">
        <f t="shared" si="17"/>
        <v>2.841999002841999</v>
      </c>
      <c r="N46" s="43">
        <f t="shared" si="17"/>
        <v>2.8269990028269989</v>
      </c>
      <c r="O46" s="43">
        <f t="shared" si="17"/>
        <v>2.8119990028119988</v>
      </c>
      <c r="P46" s="43">
        <f t="shared" si="17"/>
        <v>2.7969990027969986</v>
      </c>
      <c r="Q46" s="43">
        <f t="shared" si="17"/>
        <v>2.781999002781999</v>
      </c>
      <c r="R46" s="43">
        <f t="shared" si="17"/>
        <v>2.7669990027669988</v>
      </c>
      <c r="S46" s="43">
        <f t="shared" si="17"/>
        <v>2.7519990027519987</v>
      </c>
      <c r="T46" s="43">
        <f t="shared" si="16"/>
        <v>2.7369990027369986</v>
      </c>
      <c r="U46" s="43">
        <f t="shared" si="16"/>
        <v>2.7219990027219989</v>
      </c>
      <c r="V46" s="43">
        <f t="shared" si="16"/>
        <v>2.7069990027069992</v>
      </c>
      <c r="W46" s="43">
        <f t="shared" si="16"/>
        <v>2.6919990026919987</v>
      </c>
      <c r="X46" s="43">
        <f t="shared" si="16"/>
        <v>2.676999002676999</v>
      </c>
      <c r="Y46" s="43">
        <f t="shared" si="16"/>
        <v>2.6619990026619988</v>
      </c>
      <c r="Z46" s="43">
        <f t="shared" si="16"/>
        <v>2.6469990026469992</v>
      </c>
      <c r="AA46" s="43">
        <f t="shared" si="16"/>
        <v>2.631999002631999</v>
      </c>
      <c r="AB46" s="43">
        <f t="shared" si="16"/>
        <v>2.6169990026169989</v>
      </c>
      <c r="AC46" s="43">
        <f t="shared" si="16"/>
        <v>2.6019990026019988</v>
      </c>
      <c r="AD46" s="43">
        <f t="shared" si="16"/>
        <v>2.5869990025869991</v>
      </c>
      <c r="AE46" s="43">
        <f t="shared" si="16"/>
        <v>2.571999002571999</v>
      </c>
      <c r="AF46" s="43">
        <f t="shared" si="16"/>
        <v>2.5569990025569989</v>
      </c>
      <c r="AG46" s="43">
        <f t="shared" si="16"/>
        <v>2.5419990025419987</v>
      </c>
      <c r="AH46" s="43">
        <f t="shared" si="16"/>
        <v>2.526999002526999</v>
      </c>
      <c r="AI46" s="43">
        <f t="shared" si="16"/>
        <v>2.5119990025119989</v>
      </c>
      <c r="AJ46" s="43">
        <f t="shared" si="18"/>
        <v>2.4969990024969988</v>
      </c>
      <c r="AK46" s="43">
        <f t="shared" si="18"/>
        <v>2.4819990024819987</v>
      </c>
      <c r="AL46" s="43">
        <f t="shared" si="18"/>
        <v>2.466999002466999</v>
      </c>
      <c r="AM46" s="43">
        <f t="shared" si="18"/>
        <v>2.4519990024519989</v>
      </c>
      <c r="AN46" s="43">
        <f t="shared" si="18"/>
        <v>2.4369990024369987</v>
      </c>
      <c r="AO46" s="43">
        <f t="shared" si="18"/>
        <v>2.4219990024219986</v>
      </c>
      <c r="AP46" s="43">
        <f t="shared" si="18"/>
        <v>2.4069990024069989</v>
      </c>
      <c r="AQ46" s="43">
        <f t="shared" si="18"/>
        <v>2.3919990023919988</v>
      </c>
      <c r="AR46" s="43">
        <f t="shared" si="18"/>
        <v>2.3769990023769987</v>
      </c>
      <c r="AS46" s="43">
        <f t="shared" si="18"/>
        <v>2.361999002361999</v>
      </c>
      <c r="AT46" s="43">
        <f t="shared" si="18"/>
        <v>2.3469990023469989</v>
      </c>
      <c r="AU46" s="43">
        <f t="shared" si="18"/>
        <v>2.3319990023319987</v>
      </c>
    </row>
    <row r="47" spans="2:47" ht="16.5">
      <c r="B47" s="81"/>
      <c r="C47" s="112"/>
      <c r="D47" s="78" t="s">
        <v>321</v>
      </c>
      <c r="E47" s="83">
        <v>0.25</v>
      </c>
      <c r="F47" s="101">
        <v>2.5000000000000001E-2</v>
      </c>
      <c r="G47" s="51">
        <f t="shared" si="8"/>
        <v>3.9</v>
      </c>
      <c r="H47" s="43">
        <f t="shared" si="10"/>
        <v>3.88</v>
      </c>
      <c r="I47" s="43">
        <f t="shared" si="17"/>
        <v>3.86</v>
      </c>
      <c r="J47" s="43">
        <f t="shared" si="17"/>
        <v>3.84</v>
      </c>
      <c r="K47" s="43">
        <f t="shared" si="17"/>
        <v>3.82</v>
      </c>
      <c r="L47" s="43">
        <f t="shared" si="17"/>
        <v>3.8</v>
      </c>
      <c r="M47" s="43">
        <f t="shared" si="17"/>
        <v>3.78</v>
      </c>
      <c r="N47" s="43">
        <f t="shared" si="17"/>
        <v>3.76</v>
      </c>
      <c r="O47" s="43">
        <f t="shared" si="17"/>
        <v>3.7399999999999998</v>
      </c>
      <c r="P47" s="43">
        <f t="shared" si="17"/>
        <v>3.7199999999999998</v>
      </c>
      <c r="Q47" s="43">
        <f t="shared" si="17"/>
        <v>3.6999999999999997</v>
      </c>
      <c r="R47" s="43">
        <f t="shared" si="17"/>
        <v>3.6799999999999997</v>
      </c>
      <c r="S47" s="43">
        <f t="shared" si="17"/>
        <v>3.6599999999999997</v>
      </c>
      <c r="T47" s="43">
        <f t="shared" si="17"/>
        <v>3.6399999999999997</v>
      </c>
      <c r="U47" s="43">
        <f t="shared" si="17"/>
        <v>3.6199999999999997</v>
      </c>
      <c r="V47" s="43">
        <f t="shared" si="17"/>
        <v>3.5999999999999996</v>
      </c>
      <c r="W47" s="43">
        <f t="shared" si="17"/>
        <v>3.58</v>
      </c>
      <c r="X47" s="43">
        <f t="shared" si="17"/>
        <v>3.5599999999999996</v>
      </c>
      <c r="Y47" s="43">
        <f t="shared" ref="Y47:AN62" si="19">(1-$F47-($A$5-Y$2))/$E47</f>
        <v>3.54</v>
      </c>
      <c r="Z47" s="43">
        <f t="shared" si="19"/>
        <v>3.52</v>
      </c>
      <c r="AA47" s="43">
        <f t="shared" si="19"/>
        <v>3.5</v>
      </c>
      <c r="AB47" s="43">
        <f t="shared" si="19"/>
        <v>3.48</v>
      </c>
      <c r="AC47" s="43">
        <f t="shared" si="19"/>
        <v>3.46</v>
      </c>
      <c r="AD47" s="43">
        <f t="shared" si="19"/>
        <v>3.44</v>
      </c>
      <c r="AE47" s="43">
        <f t="shared" si="19"/>
        <v>3.42</v>
      </c>
      <c r="AF47" s="43">
        <f t="shared" si="19"/>
        <v>3.4</v>
      </c>
      <c r="AG47" s="43">
        <f t="shared" si="19"/>
        <v>3.38</v>
      </c>
      <c r="AH47" s="43">
        <f t="shared" si="19"/>
        <v>3.36</v>
      </c>
      <c r="AI47" s="43">
        <f t="shared" si="19"/>
        <v>3.34</v>
      </c>
      <c r="AJ47" s="43">
        <f t="shared" si="18"/>
        <v>3.32</v>
      </c>
      <c r="AK47" s="43">
        <f t="shared" si="18"/>
        <v>3.3</v>
      </c>
      <c r="AL47" s="43">
        <f t="shared" si="18"/>
        <v>3.28</v>
      </c>
      <c r="AM47" s="43">
        <f t="shared" si="18"/>
        <v>3.26</v>
      </c>
      <c r="AN47" s="43">
        <f t="shared" si="18"/>
        <v>3.2399999999999998</v>
      </c>
      <c r="AO47" s="43">
        <f t="shared" si="18"/>
        <v>3.2199999999999998</v>
      </c>
      <c r="AP47" s="43">
        <f t="shared" si="18"/>
        <v>3.1999999999999997</v>
      </c>
      <c r="AQ47" s="43">
        <f t="shared" si="18"/>
        <v>3.1799999999999997</v>
      </c>
      <c r="AR47" s="43">
        <f t="shared" si="18"/>
        <v>3.1599999999999997</v>
      </c>
      <c r="AS47" s="43">
        <f t="shared" si="18"/>
        <v>3.1399999999999997</v>
      </c>
      <c r="AT47" s="43">
        <f t="shared" si="18"/>
        <v>3.1199999999999997</v>
      </c>
      <c r="AU47" s="43">
        <f t="shared" si="18"/>
        <v>3.0999999999999996</v>
      </c>
    </row>
    <row r="48" spans="2:47" ht="16.5">
      <c r="B48" s="81"/>
      <c r="C48" s="112"/>
      <c r="D48" s="78" t="s">
        <v>322</v>
      </c>
      <c r="E48" s="83">
        <v>0.16666666699999999</v>
      </c>
      <c r="F48" s="101">
        <v>2.75E-2</v>
      </c>
      <c r="G48" s="51">
        <f t="shared" si="8"/>
        <v>5.8349999883300008</v>
      </c>
      <c r="H48" s="43">
        <f t="shared" si="10"/>
        <v>5.8049999883900005</v>
      </c>
      <c r="I48" s="43">
        <f t="shared" ref="I48:X63" si="20">(1-$F48-($A$5-I$2))/$E48</f>
        <v>5.7749999884500003</v>
      </c>
      <c r="J48" s="43">
        <f t="shared" si="20"/>
        <v>5.74499998851</v>
      </c>
      <c r="K48" s="43">
        <f t="shared" si="20"/>
        <v>5.7149999885700007</v>
      </c>
      <c r="L48" s="43">
        <f t="shared" si="20"/>
        <v>5.6849999886300004</v>
      </c>
      <c r="M48" s="43">
        <f t="shared" si="20"/>
        <v>5.6549999886900002</v>
      </c>
      <c r="N48" s="43">
        <f t="shared" si="20"/>
        <v>5.62499998875</v>
      </c>
      <c r="O48" s="43">
        <f t="shared" si="20"/>
        <v>5.5949999888100006</v>
      </c>
      <c r="P48" s="43">
        <f t="shared" si="20"/>
        <v>5.5649999888700004</v>
      </c>
      <c r="Q48" s="43">
        <f t="shared" si="20"/>
        <v>5.5349999889300001</v>
      </c>
      <c r="R48" s="43">
        <f t="shared" si="20"/>
        <v>5.5049999889899999</v>
      </c>
      <c r="S48" s="43">
        <f t="shared" si="20"/>
        <v>5.4749999890500005</v>
      </c>
      <c r="T48" s="43">
        <f t="shared" si="20"/>
        <v>5.4449999891100003</v>
      </c>
      <c r="U48" s="43">
        <f t="shared" si="20"/>
        <v>5.41499998917</v>
      </c>
      <c r="V48" s="43">
        <f t="shared" si="20"/>
        <v>5.3849999892299998</v>
      </c>
      <c r="W48" s="43">
        <f t="shared" si="20"/>
        <v>5.3549999892900004</v>
      </c>
      <c r="X48" s="43">
        <f t="shared" si="20"/>
        <v>5.3249999893500002</v>
      </c>
      <c r="Y48" s="43">
        <f t="shared" si="19"/>
        <v>5.2949999894100008</v>
      </c>
      <c r="Z48" s="43">
        <f t="shared" si="19"/>
        <v>5.2649999894700006</v>
      </c>
      <c r="AA48" s="43">
        <f t="shared" si="19"/>
        <v>5.2349999895300003</v>
      </c>
      <c r="AB48" s="43">
        <f t="shared" si="19"/>
        <v>5.204999989590001</v>
      </c>
      <c r="AC48" s="43">
        <f t="shared" si="19"/>
        <v>5.1749999896500007</v>
      </c>
      <c r="AD48" s="43">
        <f t="shared" si="19"/>
        <v>5.1449999897100005</v>
      </c>
      <c r="AE48" s="43">
        <f t="shared" si="19"/>
        <v>5.1149999897700003</v>
      </c>
      <c r="AF48" s="43">
        <f t="shared" si="19"/>
        <v>5.0849999898300009</v>
      </c>
      <c r="AG48" s="43">
        <f t="shared" si="19"/>
        <v>5.0549999898900007</v>
      </c>
      <c r="AH48" s="43">
        <f t="shared" si="19"/>
        <v>5.0249999899500004</v>
      </c>
      <c r="AI48" s="43">
        <f t="shared" si="19"/>
        <v>4.9949999900100002</v>
      </c>
      <c r="AJ48" s="43">
        <f t="shared" si="18"/>
        <v>4.9649999900700008</v>
      </c>
      <c r="AK48" s="43">
        <f t="shared" si="18"/>
        <v>4.9349999901300006</v>
      </c>
      <c r="AL48" s="43">
        <f t="shared" si="18"/>
        <v>4.9049999901900003</v>
      </c>
      <c r="AM48" s="43">
        <f t="shared" si="18"/>
        <v>4.8749999902500001</v>
      </c>
      <c r="AN48" s="43">
        <f t="shared" si="18"/>
        <v>4.8449999903099998</v>
      </c>
      <c r="AO48" s="43">
        <f t="shared" si="18"/>
        <v>4.8149999903700005</v>
      </c>
      <c r="AP48" s="43">
        <f t="shared" si="18"/>
        <v>4.7849999904300002</v>
      </c>
      <c r="AQ48" s="43">
        <f t="shared" si="18"/>
        <v>4.75499999049</v>
      </c>
      <c r="AR48" s="43">
        <f t="shared" si="18"/>
        <v>4.7249999905499998</v>
      </c>
      <c r="AS48" s="43">
        <f t="shared" si="18"/>
        <v>4.6949999906100004</v>
      </c>
      <c r="AT48" s="43">
        <f t="shared" si="18"/>
        <v>4.6649999906700002</v>
      </c>
      <c r="AU48" s="43">
        <f t="shared" si="18"/>
        <v>4.6349999907299999</v>
      </c>
    </row>
    <row r="49" spans="2:58" ht="16.5">
      <c r="B49" s="81"/>
      <c r="C49" s="112" t="s">
        <v>324</v>
      </c>
      <c r="D49" s="78" t="s">
        <v>302</v>
      </c>
      <c r="E49" s="76">
        <v>0.38830888507114197</v>
      </c>
      <c r="F49" s="101">
        <v>0.28162900000000002</v>
      </c>
      <c r="G49" s="51">
        <f t="shared" si="8"/>
        <v>1.849998873624505</v>
      </c>
      <c r="H49" s="43">
        <f t="shared" si="10"/>
        <v>1.8371225264889406</v>
      </c>
      <c r="I49" s="43">
        <f t="shared" si="20"/>
        <v>1.8242461793533762</v>
      </c>
      <c r="J49" s="43">
        <f t="shared" si="20"/>
        <v>1.8113698322178118</v>
      </c>
      <c r="K49" s="43">
        <f t="shared" si="20"/>
        <v>1.7984934850822474</v>
      </c>
      <c r="L49" s="43">
        <f t="shared" si="20"/>
        <v>1.785617137946683</v>
      </c>
      <c r="M49" s="43">
        <f t="shared" si="20"/>
        <v>1.7727407908111186</v>
      </c>
      <c r="N49" s="43">
        <f t="shared" si="20"/>
        <v>1.7598644436755542</v>
      </c>
      <c r="O49" s="43">
        <f t="shared" si="20"/>
        <v>1.7469880965399898</v>
      </c>
      <c r="P49" s="43">
        <f t="shared" si="20"/>
        <v>1.7341117494044254</v>
      </c>
      <c r="Q49" s="43">
        <f t="shared" si="20"/>
        <v>1.721235402268861</v>
      </c>
      <c r="R49" s="43">
        <f t="shared" si="20"/>
        <v>1.7083590551332966</v>
      </c>
      <c r="S49" s="43">
        <f t="shared" si="20"/>
        <v>1.6954827079977322</v>
      </c>
      <c r="T49" s="43">
        <f t="shared" si="20"/>
        <v>1.6826063608621677</v>
      </c>
      <c r="U49" s="43">
        <f t="shared" si="20"/>
        <v>1.6697300137266033</v>
      </c>
      <c r="V49" s="43">
        <f t="shared" si="20"/>
        <v>1.6568536665910389</v>
      </c>
      <c r="W49" s="43">
        <f t="shared" si="20"/>
        <v>1.6439773194554748</v>
      </c>
      <c r="X49" s="43">
        <f t="shared" si="20"/>
        <v>1.6311009723199101</v>
      </c>
      <c r="Y49" s="43">
        <f t="shared" si="19"/>
        <v>1.618224625184346</v>
      </c>
      <c r="Z49" s="43">
        <f t="shared" si="19"/>
        <v>1.6053482780487816</v>
      </c>
      <c r="AA49" s="43">
        <f t="shared" si="19"/>
        <v>1.5924719309132171</v>
      </c>
      <c r="AB49" s="43">
        <f t="shared" si="19"/>
        <v>1.5795955837776527</v>
      </c>
      <c r="AC49" s="43">
        <f t="shared" si="19"/>
        <v>1.5667192366420883</v>
      </c>
      <c r="AD49" s="43">
        <f t="shared" si="19"/>
        <v>1.5538428895065239</v>
      </c>
      <c r="AE49" s="43">
        <f t="shared" si="19"/>
        <v>1.5409665423709595</v>
      </c>
      <c r="AF49" s="43">
        <f t="shared" si="19"/>
        <v>1.5280901952353951</v>
      </c>
      <c r="AG49" s="43">
        <f t="shared" si="19"/>
        <v>1.5152138480998307</v>
      </c>
      <c r="AH49" s="43">
        <f t="shared" si="19"/>
        <v>1.5023375009642663</v>
      </c>
      <c r="AI49" s="43">
        <f t="shared" si="19"/>
        <v>1.4894611538287019</v>
      </c>
      <c r="AJ49" s="43">
        <f t="shared" si="18"/>
        <v>1.4765848066931375</v>
      </c>
      <c r="AK49" s="43">
        <f t="shared" si="18"/>
        <v>1.4637084595575731</v>
      </c>
      <c r="AL49" s="43">
        <f t="shared" si="18"/>
        <v>1.4508321124220087</v>
      </c>
      <c r="AM49" s="43">
        <f t="shared" si="18"/>
        <v>1.4379557652864445</v>
      </c>
      <c r="AN49" s="43">
        <f t="shared" si="18"/>
        <v>1.4250794181508801</v>
      </c>
      <c r="AO49" s="43">
        <f t="shared" si="18"/>
        <v>1.4122030710153157</v>
      </c>
      <c r="AP49" s="43">
        <f t="shared" si="18"/>
        <v>1.3993267238797513</v>
      </c>
      <c r="AQ49" s="43">
        <f t="shared" si="18"/>
        <v>1.3864503767441869</v>
      </c>
      <c r="AR49" s="43">
        <f t="shared" si="18"/>
        <v>1.3735740296086225</v>
      </c>
      <c r="AS49" s="43">
        <f t="shared" si="18"/>
        <v>1.3606976824730581</v>
      </c>
      <c r="AT49" s="43">
        <f t="shared" si="18"/>
        <v>1.3478213353374937</v>
      </c>
      <c r="AU49" s="43">
        <f t="shared" si="18"/>
        <v>1.3349449882019293</v>
      </c>
    </row>
    <row r="50" spans="2:58" ht="16.5">
      <c r="B50" s="81"/>
      <c r="C50" s="112"/>
      <c r="D50" s="78" t="s">
        <v>303</v>
      </c>
      <c r="E50" s="76">
        <v>0.349477996564028</v>
      </c>
      <c r="F50" s="101">
        <v>0.29405399999999998</v>
      </c>
      <c r="G50" s="51">
        <f t="shared" si="8"/>
        <v>2.0200012788806956</v>
      </c>
      <c r="H50" s="43">
        <f t="shared" si="10"/>
        <v>2.0056942265078463</v>
      </c>
      <c r="I50" s="43">
        <f t="shared" si="20"/>
        <v>1.9913871741349971</v>
      </c>
      <c r="J50" s="43">
        <f t="shared" si="20"/>
        <v>1.9770801217621479</v>
      </c>
      <c r="K50" s="43">
        <f t="shared" si="20"/>
        <v>1.9627730693892984</v>
      </c>
      <c r="L50" s="43">
        <f t="shared" si="20"/>
        <v>1.9484660170164492</v>
      </c>
      <c r="M50" s="43">
        <f t="shared" si="20"/>
        <v>1.9341589646435997</v>
      </c>
      <c r="N50" s="43">
        <f t="shared" si="20"/>
        <v>1.9198519122707505</v>
      </c>
      <c r="O50" s="43">
        <f t="shared" si="20"/>
        <v>1.9055448598979012</v>
      </c>
      <c r="P50" s="43">
        <f t="shared" si="20"/>
        <v>1.8912378075250518</v>
      </c>
      <c r="Q50" s="43">
        <f t="shared" si="20"/>
        <v>1.8769307551522025</v>
      </c>
      <c r="R50" s="43">
        <f t="shared" si="20"/>
        <v>1.8626237027793533</v>
      </c>
      <c r="S50" s="43">
        <f t="shared" si="20"/>
        <v>1.8483166504065038</v>
      </c>
      <c r="T50" s="43">
        <f t="shared" si="20"/>
        <v>1.8340095980336546</v>
      </c>
      <c r="U50" s="43">
        <f t="shared" si="20"/>
        <v>1.8197025456608051</v>
      </c>
      <c r="V50" s="43">
        <f t="shared" si="20"/>
        <v>1.8053954932879561</v>
      </c>
      <c r="W50" s="43">
        <f t="shared" si="20"/>
        <v>1.7910884409151067</v>
      </c>
      <c r="X50" s="43">
        <f t="shared" si="20"/>
        <v>1.7767813885422576</v>
      </c>
      <c r="Y50" s="43">
        <f t="shared" si="19"/>
        <v>1.762474336169408</v>
      </c>
      <c r="Z50" s="43">
        <f t="shared" si="19"/>
        <v>1.7481672837965589</v>
      </c>
      <c r="AA50" s="43">
        <f t="shared" si="19"/>
        <v>1.7338602314237097</v>
      </c>
      <c r="AB50" s="43">
        <f t="shared" si="19"/>
        <v>1.7195531790508602</v>
      </c>
      <c r="AC50" s="43">
        <f t="shared" si="19"/>
        <v>1.705246126678011</v>
      </c>
      <c r="AD50" s="43">
        <f t="shared" si="19"/>
        <v>1.6909390743051615</v>
      </c>
      <c r="AE50" s="43">
        <f t="shared" si="19"/>
        <v>1.6766320219323123</v>
      </c>
      <c r="AF50" s="43">
        <f t="shared" si="19"/>
        <v>1.6623249695594631</v>
      </c>
      <c r="AG50" s="43">
        <f t="shared" si="19"/>
        <v>1.6480179171866136</v>
      </c>
      <c r="AH50" s="43">
        <f t="shared" si="19"/>
        <v>1.6337108648137644</v>
      </c>
      <c r="AI50" s="43">
        <f t="shared" si="19"/>
        <v>1.6194038124409149</v>
      </c>
      <c r="AJ50" s="43">
        <f t="shared" si="19"/>
        <v>1.6050967600680657</v>
      </c>
      <c r="AK50" s="43">
        <f t="shared" si="19"/>
        <v>1.5907897076952164</v>
      </c>
      <c r="AL50" s="43">
        <f t="shared" si="19"/>
        <v>1.576482655322367</v>
      </c>
      <c r="AM50" s="43">
        <f t="shared" si="19"/>
        <v>1.5621756029495177</v>
      </c>
      <c r="AN50" s="43">
        <f t="shared" si="19"/>
        <v>1.5478685505766685</v>
      </c>
      <c r="AO50" s="43">
        <f t="shared" ref="AO50:AU65" si="21">(1-$F50-($A$5-AO$2))/$E50</f>
        <v>1.533561498203819</v>
      </c>
      <c r="AP50" s="43">
        <f t="shared" si="21"/>
        <v>1.5192544458309698</v>
      </c>
      <c r="AQ50" s="43">
        <f t="shared" si="21"/>
        <v>1.5049473934581203</v>
      </c>
      <c r="AR50" s="43">
        <f t="shared" si="21"/>
        <v>1.4906403410852711</v>
      </c>
      <c r="AS50" s="43">
        <f t="shared" si="21"/>
        <v>1.4763332887124219</v>
      </c>
      <c r="AT50" s="43">
        <f t="shared" si="21"/>
        <v>1.4620262363395724</v>
      </c>
      <c r="AU50" s="43">
        <f t="shared" si="21"/>
        <v>1.4477191839667232</v>
      </c>
    </row>
    <row r="51" spans="2:58" ht="16.5">
      <c r="B51" s="81"/>
      <c r="C51" s="115" t="s">
        <v>325</v>
      </c>
      <c r="D51" s="84" t="s">
        <v>326</v>
      </c>
      <c r="E51" s="85">
        <v>0.14583333330000001</v>
      </c>
      <c r="F51" s="94">
        <v>3.0207999999999999E-2</v>
      </c>
      <c r="G51" s="51">
        <f t="shared" si="8"/>
        <v>6.6500022872342859</v>
      </c>
      <c r="H51" s="43">
        <f t="shared" si="10"/>
        <v>6.6157165729407348</v>
      </c>
      <c r="I51" s="43">
        <f t="shared" si="20"/>
        <v>6.5814308586471837</v>
      </c>
      <c r="J51" s="43">
        <f t="shared" si="20"/>
        <v>6.5471451443536326</v>
      </c>
      <c r="K51" s="43">
        <f t="shared" si="20"/>
        <v>6.5128594300600815</v>
      </c>
      <c r="L51" s="43">
        <f t="shared" si="20"/>
        <v>6.4785737157665304</v>
      </c>
      <c r="M51" s="43">
        <f t="shared" si="20"/>
        <v>6.4442880014729793</v>
      </c>
      <c r="N51" s="43">
        <f t="shared" si="20"/>
        <v>6.4100022871794282</v>
      </c>
      <c r="O51" s="43">
        <f t="shared" si="20"/>
        <v>6.3757165728858771</v>
      </c>
      <c r="P51" s="43">
        <f t="shared" si="20"/>
        <v>6.341430858592326</v>
      </c>
      <c r="Q51" s="43">
        <f t="shared" si="20"/>
        <v>6.3071451442987749</v>
      </c>
      <c r="R51" s="43">
        <f t="shared" si="20"/>
        <v>6.2728594300052247</v>
      </c>
      <c r="S51" s="43">
        <f t="shared" si="20"/>
        <v>6.2385737157116736</v>
      </c>
      <c r="T51" s="43">
        <f t="shared" si="20"/>
        <v>6.2042880014181225</v>
      </c>
      <c r="U51" s="43">
        <f t="shared" si="20"/>
        <v>6.1700022871245714</v>
      </c>
      <c r="V51" s="43">
        <f t="shared" si="20"/>
        <v>6.1357165728310212</v>
      </c>
      <c r="W51" s="43">
        <f t="shared" si="20"/>
        <v>6.1014308585374692</v>
      </c>
      <c r="X51" s="43">
        <f t="shared" si="20"/>
        <v>6.067145144243919</v>
      </c>
      <c r="Y51" s="43">
        <f t="shared" si="19"/>
        <v>6.0328594299503671</v>
      </c>
      <c r="Z51" s="43">
        <f t="shared" si="19"/>
        <v>5.9985737156568169</v>
      </c>
      <c r="AA51" s="43">
        <f t="shared" si="19"/>
        <v>5.9642880013632658</v>
      </c>
      <c r="AB51" s="43">
        <f t="shared" si="19"/>
        <v>5.9300022870697147</v>
      </c>
      <c r="AC51" s="43">
        <f t="shared" si="19"/>
        <v>5.8957165727761636</v>
      </c>
      <c r="AD51" s="43">
        <f t="shared" si="19"/>
        <v>5.8614308584826125</v>
      </c>
      <c r="AE51" s="43">
        <f t="shared" si="19"/>
        <v>5.8271451441890614</v>
      </c>
      <c r="AF51" s="43">
        <f t="shared" si="19"/>
        <v>5.7928594298955103</v>
      </c>
      <c r="AG51" s="43">
        <f t="shared" si="19"/>
        <v>5.7585737156019592</v>
      </c>
      <c r="AH51" s="43">
        <f t="shared" si="19"/>
        <v>5.7242880013084081</v>
      </c>
      <c r="AI51" s="43">
        <f t="shared" si="19"/>
        <v>5.690002287014857</v>
      </c>
      <c r="AJ51" s="43">
        <f t="shared" si="19"/>
        <v>5.6557165727213059</v>
      </c>
      <c r="AK51" s="43">
        <f t="shared" si="19"/>
        <v>5.6214308584277548</v>
      </c>
      <c r="AL51" s="43">
        <f t="shared" si="19"/>
        <v>5.5871451441342037</v>
      </c>
      <c r="AM51" s="43">
        <f t="shared" si="19"/>
        <v>5.5528594298406526</v>
      </c>
      <c r="AN51" s="43">
        <f t="shared" si="19"/>
        <v>5.5185737155471024</v>
      </c>
      <c r="AO51" s="43">
        <f t="shared" si="21"/>
        <v>5.4842880012535513</v>
      </c>
      <c r="AP51" s="43">
        <f t="shared" si="21"/>
        <v>5.4500022869600002</v>
      </c>
      <c r="AQ51" s="43">
        <f t="shared" si="21"/>
        <v>5.4157165726664491</v>
      </c>
      <c r="AR51" s="43">
        <f t="shared" si="21"/>
        <v>5.381430858372898</v>
      </c>
      <c r="AS51" s="43">
        <f t="shared" si="21"/>
        <v>5.3471451440793469</v>
      </c>
      <c r="AT51" s="43">
        <f t="shared" si="21"/>
        <v>5.3128594297857958</v>
      </c>
      <c r="AU51" s="43">
        <f t="shared" si="21"/>
        <v>5.2785737154922447</v>
      </c>
    </row>
    <row r="52" spans="2:58" ht="16.5">
      <c r="B52" s="81"/>
      <c r="C52" s="115"/>
      <c r="D52" s="84" t="s">
        <v>327</v>
      </c>
      <c r="E52" s="85">
        <v>0.20833333330000001</v>
      </c>
      <c r="F52" s="94">
        <v>3.0207999999999999E-2</v>
      </c>
      <c r="G52" s="51">
        <f t="shared" si="8"/>
        <v>4.6550016007448001</v>
      </c>
      <c r="H52" s="43">
        <f t="shared" si="10"/>
        <v>4.6310016007409605</v>
      </c>
      <c r="I52" s="43">
        <f t="shared" si="20"/>
        <v>4.60700160073712</v>
      </c>
      <c r="J52" s="43">
        <f t="shared" si="20"/>
        <v>4.5830016007332803</v>
      </c>
      <c r="K52" s="43">
        <f t="shared" si="20"/>
        <v>4.5590016007294398</v>
      </c>
      <c r="L52" s="43">
        <f t="shared" si="20"/>
        <v>4.5350016007256002</v>
      </c>
      <c r="M52" s="43">
        <f t="shared" si="20"/>
        <v>4.5110016007217597</v>
      </c>
      <c r="N52" s="43">
        <f t="shared" si="20"/>
        <v>4.4870016007179201</v>
      </c>
      <c r="O52" s="43">
        <f t="shared" si="20"/>
        <v>4.4630016007140796</v>
      </c>
      <c r="P52" s="43">
        <f t="shared" si="20"/>
        <v>4.43900160071024</v>
      </c>
      <c r="Q52" s="43">
        <f t="shared" si="20"/>
        <v>4.4150016007063995</v>
      </c>
      <c r="R52" s="43">
        <f t="shared" si="20"/>
        <v>4.3910016007025598</v>
      </c>
      <c r="S52" s="43">
        <f t="shared" si="20"/>
        <v>4.3670016006987202</v>
      </c>
      <c r="T52" s="43">
        <f t="shared" si="20"/>
        <v>4.3430016006948797</v>
      </c>
      <c r="U52" s="43">
        <f t="shared" si="20"/>
        <v>4.3190016006910401</v>
      </c>
      <c r="V52" s="43">
        <f t="shared" si="20"/>
        <v>4.2950016006872005</v>
      </c>
      <c r="W52" s="43">
        <f t="shared" si="20"/>
        <v>4.27100160068336</v>
      </c>
      <c r="X52" s="43">
        <f t="shared" si="20"/>
        <v>4.2470016006795204</v>
      </c>
      <c r="Y52" s="43">
        <f t="shared" si="19"/>
        <v>4.2230016006756799</v>
      </c>
      <c r="Z52" s="43">
        <f t="shared" si="19"/>
        <v>4.1990016006718403</v>
      </c>
      <c r="AA52" s="43">
        <f t="shared" si="19"/>
        <v>4.1750016006679997</v>
      </c>
      <c r="AB52" s="43">
        <f t="shared" si="19"/>
        <v>4.1510016006641601</v>
      </c>
      <c r="AC52" s="43">
        <f t="shared" si="19"/>
        <v>4.1270016006603205</v>
      </c>
      <c r="AD52" s="43">
        <f t="shared" si="19"/>
        <v>4.10300160065648</v>
      </c>
      <c r="AE52" s="43">
        <f t="shared" si="19"/>
        <v>4.0790016006526404</v>
      </c>
      <c r="AF52" s="43">
        <f t="shared" si="19"/>
        <v>4.0550016006487999</v>
      </c>
      <c r="AG52" s="43">
        <f t="shared" si="19"/>
        <v>4.0310016006449603</v>
      </c>
      <c r="AH52" s="43">
        <f t="shared" si="19"/>
        <v>4.0070016006411198</v>
      </c>
      <c r="AI52" s="43">
        <f t="shared" si="19"/>
        <v>3.9830016006372801</v>
      </c>
      <c r="AJ52" s="43">
        <f t="shared" si="19"/>
        <v>3.9590016006334401</v>
      </c>
      <c r="AK52" s="43">
        <f t="shared" si="19"/>
        <v>3.9350016006296</v>
      </c>
      <c r="AL52" s="43">
        <f t="shared" si="19"/>
        <v>3.91100160062576</v>
      </c>
      <c r="AM52" s="43">
        <f t="shared" si="19"/>
        <v>3.8870016006219199</v>
      </c>
      <c r="AN52" s="43">
        <f t="shared" si="19"/>
        <v>3.8630016006180798</v>
      </c>
      <c r="AO52" s="43">
        <f t="shared" si="21"/>
        <v>3.8390016006142398</v>
      </c>
      <c r="AP52" s="43">
        <f t="shared" si="21"/>
        <v>3.8150016006103997</v>
      </c>
      <c r="AQ52" s="43">
        <f t="shared" si="21"/>
        <v>3.7910016006065597</v>
      </c>
      <c r="AR52" s="43">
        <f t="shared" si="21"/>
        <v>3.7670016006027196</v>
      </c>
      <c r="AS52" s="43">
        <f t="shared" si="21"/>
        <v>3.74300160059888</v>
      </c>
      <c r="AT52" s="43">
        <f t="shared" si="21"/>
        <v>3.7190016005950399</v>
      </c>
      <c r="AU52" s="43">
        <f t="shared" si="21"/>
        <v>3.6950016005911999</v>
      </c>
    </row>
    <row r="53" spans="2:58" ht="16.5">
      <c r="B53" s="81"/>
      <c r="C53" s="115"/>
      <c r="D53" s="84" t="s">
        <v>328</v>
      </c>
      <c r="E53" s="85">
        <v>0.16666666669999999</v>
      </c>
      <c r="F53" s="94">
        <v>3.0332999999999999E-2</v>
      </c>
      <c r="G53" s="51">
        <f t="shared" si="8"/>
        <v>5.8180019988364</v>
      </c>
      <c r="H53" s="43">
        <f t="shared" si="10"/>
        <v>5.7880019988424003</v>
      </c>
      <c r="I53" s="43">
        <f t="shared" si="20"/>
        <v>5.7580019988483997</v>
      </c>
      <c r="J53" s="43">
        <f t="shared" si="20"/>
        <v>5.7280019988544</v>
      </c>
      <c r="K53" s="43">
        <f t="shared" si="20"/>
        <v>5.6980019988604003</v>
      </c>
      <c r="L53" s="43">
        <f t="shared" si="20"/>
        <v>5.6680019988663997</v>
      </c>
      <c r="M53" s="43">
        <f t="shared" si="20"/>
        <v>5.6380019988723999</v>
      </c>
      <c r="N53" s="43">
        <f t="shared" si="20"/>
        <v>5.6080019988784002</v>
      </c>
      <c r="O53" s="43">
        <f t="shared" si="20"/>
        <v>5.5780019988843996</v>
      </c>
      <c r="P53" s="43">
        <f t="shared" si="20"/>
        <v>5.5480019988903999</v>
      </c>
      <c r="Q53" s="43">
        <f t="shared" si="20"/>
        <v>5.5180019988964002</v>
      </c>
      <c r="R53" s="43">
        <f t="shared" si="20"/>
        <v>5.4880019989023996</v>
      </c>
      <c r="S53" s="43">
        <f t="shared" si="20"/>
        <v>5.4580019989083999</v>
      </c>
      <c r="T53" s="43">
        <f t="shared" si="20"/>
        <v>5.4280019989144002</v>
      </c>
      <c r="U53" s="43">
        <f t="shared" si="20"/>
        <v>5.3980019989203996</v>
      </c>
      <c r="V53" s="43">
        <f t="shared" si="20"/>
        <v>5.3680019989264007</v>
      </c>
      <c r="W53" s="43">
        <f t="shared" si="20"/>
        <v>5.3380019989324001</v>
      </c>
      <c r="X53" s="43">
        <f t="shared" si="20"/>
        <v>5.3080019989384004</v>
      </c>
      <c r="Y53" s="43">
        <f t="shared" si="19"/>
        <v>5.2780019989443998</v>
      </c>
      <c r="Z53" s="43">
        <f t="shared" si="19"/>
        <v>5.2480019989504001</v>
      </c>
      <c r="AA53" s="43">
        <f t="shared" si="19"/>
        <v>5.2180019989564004</v>
      </c>
      <c r="AB53" s="43">
        <f t="shared" si="19"/>
        <v>5.1880019989624007</v>
      </c>
      <c r="AC53" s="43">
        <f t="shared" si="19"/>
        <v>5.1580019989684001</v>
      </c>
      <c r="AD53" s="43">
        <f t="shared" si="19"/>
        <v>5.1280019989744003</v>
      </c>
      <c r="AE53" s="43">
        <f t="shared" si="19"/>
        <v>5.0980019989803997</v>
      </c>
      <c r="AF53" s="43">
        <f t="shared" si="19"/>
        <v>5.0680019989864</v>
      </c>
      <c r="AG53" s="43">
        <f t="shared" si="19"/>
        <v>5.0380019989924003</v>
      </c>
      <c r="AH53" s="43">
        <f t="shared" si="19"/>
        <v>5.0080019989983997</v>
      </c>
      <c r="AI53" s="43">
        <f t="shared" si="19"/>
        <v>4.9780019990044</v>
      </c>
      <c r="AJ53" s="43">
        <f t="shared" si="19"/>
        <v>4.9480019990104003</v>
      </c>
      <c r="AK53" s="43">
        <f t="shared" si="19"/>
        <v>4.9180019990163997</v>
      </c>
      <c r="AL53" s="43">
        <f t="shared" si="19"/>
        <v>4.8880019990224</v>
      </c>
      <c r="AM53" s="43">
        <f t="shared" si="19"/>
        <v>4.8580019990284002</v>
      </c>
      <c r="AN53" s="43">
        <f t="shared" si="19"/>
        <v>4.8280019990343996</v>
      </c>
      <c r="AO53" s="43">
        <f t="shared" si="21"/>
        <v>4.7980019990403999</v>
      </c>
      <c r="AP53" s="43">
        <f t="shared" si="21"/>
        <v>4.7680019990464002</v>
      </c>
      <c r="AQ53" s="43">
        <f t="shared" si="21"/>
        <v>4.7380019990523996</v>
      </c>
      <c r="AR53" s="43">
        <f t="shared" si="21"/>
        <v>4.7080019990583999</v>
      </c>
      <c r="AS53" s="43">
        <f t="shared" si="21"/>
        <v>4.6780019990644002</v>
      </c>
      <c r="AT53" s="43">
        <f t="shared" si="21"/>
        <v>4.6480019990703996</v>
      </c>
      <c r="AU53" s="43">
        <f t="shared" si="21"/>
        <v>4.6180019990763999</v>
      </c>
    </row>
    <row r="54" spans="2:58" ht="16.5">
      <c r="B54" s="81"/>
      <c r="C54" s="115"/>
      <c r="D54" s="84" t="s">
        <v>329</v>
      </c>
      <c r="E54" s="85">
        <v>0.1875</v>
      </c>
      <c r="F54" s="94">
        <v>3.0249999999999999E-2</v>
      </c>
      <c r="G54" s="51">
        <f t="shared" si="8"/>
        <v>5.1719999999999997</v>
      </c>
      <c r="H54" s="43">
        <f t="shared" si="10"/>
        <v>5.1453333333333333</v>
      </c>
      <c r="I54" s="43">
        <f t="shared" si="20"/>
        <v>5.1186666666666669</v>
      </c>
      <c r="J54" s="43">
        <f t="shared" si="20"/>
        <v>5.0919999999999996</v>
      </c>
      <c r="K54" s="43">
        <f t="shared" si="20"/>
        <v>5.0653333333333332</v>
      </c>
      <c r="L54" s="43">
        <f t="shared" si="20"/>
        <v>5.0386666666666668</v>
      </c>
      <c r="M54" s="43">
        <f t="shared" si="20"/>
        <v>5.0119999999999996</v>
      </c>
      <c r="N54" s="43">
        <f t="shared" si="20"/>
        <v>4.9853333333333332</v>
      </c>
      <c r="O54" s="43">
        <f t="shared" si="20"/>
        <v>4.9586666666666668</v>
      </c>
      <c r="P54" s="43">
        <f t="shared" si="20"/>
        <v>4.9319999999999995</v>
      </c>
      <c r="Q54" s="43">
        <f t="shared" si="20"/>
        <v>4.9053333333333331</v>
      </c>
      <c r="R54" s="43">
        <f t="shared" si="20"/>
        <v>4.8786666666666667</v>
      </c>
      <c r="S54" s="43">
        <f t="shared" si="20"/>
        <v>4.8519999999999994</v>
      </c>
      <c r="T54" s="43">
        <f t="shared" si="20"/>
        <v>4.825333333333333</v>
      </c>
      <c r="U54" s="43">
        <f t="shared" si="20"/>
        <v>4.7986666666666666</v>
      </c>
      <c r="V54" s="43">
        <f t="shared" si="20"/>
        <v>4.7719999999999994</v>
      </c>
      <c r="W54" s="43">
        <f t="shared" si="20"/>
        <v>4.7453333333333338</v>
      </c>
      <c r="X54" s="43">
        <f t="shared" si="20"/>
        <v>4.7186666666666666</v>
      </c>
      <c r="Y54" s="43">
        <f t="shared" si="19"/>
        <v>4.6920000000000002</v>
      </c>
      <c r="Z54" s="43">
        <f t="shared" si="19"/>
        <v>4.6653333333333338</v>
      </c>
      <c r="AA54" s="43">
        <f t="shared" si="19"/>
        <v>4.6386666666666665</v>
      </c>
      <c r="AB54" s="43">
        <f t="shared" si="19"/>
        <v>4.6120000000000001</v>
      </c>
      <c r="AC54" s="43">
        <f t="shared" si="19"/>
        <v>4.5853333333333337</v>
      </c>
      <c r="AD54" s="43">
        <f t="shared" si="19"/>
        <v>4.5586666666666664</v>
      </c>
      <c r="AE54" s="43">
        <f t="shared" si="19"/>
        <v>4.532</v>
      </c>
      <c r="AF54" s="43">
        <f t="shared" si="19"/>
        <v>4.5053333333333336</v>
      </c>
      <c r="AG54" s="43">
        <f t="shared" si="19"/>
        <v>4.4786666666666664</v>
      </c>
      <c r="AH54" s="43">
        <f t="shared" si="19"/>
        <v>4.452</v>
      </c>
      <c r="AI54" s="43">
        <f t="shared" si="19"/>
        <v>4.4253333333333336</v>
      </c>
      <c r="AJ54" s="43">
        <f t="shared" si="19"/>
        <v>4.3986666666666663</v>
      </c>
      <c r="AK54" s="43">
        <f t="shared" si="19"/>
        <v>4.3719999999999999</v>
      </c>
      <c r="AL54" s="43">
        <f t="shared" si="19"/>
        <v>4.3453333333333335</v>
      </c>
      <c r="AM54" s="43">
        <f t="shared" si="19"/>
        <v>4.3186666666666662</v>
      </c>
      <c r="AN54" s="43">
        <f t="shared" si="19"/>
        <v>4.2919999999999998</v>
      </c>
      <c r="AO54" s="43">
        <f t="shared" si="21"/>
        <v>4.2653333333333334</v>
      </c>
      <c r="AP54" s="43">
        <f t="shared" si="21"/>
        <v>4.2386666666666661</v>
      </c>
      <c r="AQ54" s="43">
        <f t="shared" si="21"/>
        <v>4.2119999999999997</v>
      </c>
      <c r="AR54" s="43">
        <f t="shared" si="21"/>
        <v>4.1853333333333333</v>
      </c>
      <c r="AS54" s="43">
        <f t="shared" si="21"/>
        <v>4.1586666666666661</v>
      </c>
      <c r="AT54" s="43">
        <f t="shared" si="21"/>
        <v>4.1319999999999997</v>
      </c>
      <c r="AU54" s="43">
        <f t="shared" si="21"/>
        <v>4.1053333333333333</v>
      </c>
    </row>
    <row r="55" spans="2:58" ht="16.5">
      <c r="B55" s="81"/>
      <c r="C55" s="115"/>
      <c r="D55" s="84" t="s">
        <v>330</v>
      </c>
      <c r="E55" s="85">
        <v>0.1875</v>
      </c>
      <c r="F55" s="94">
        <v>3.0249999999999999E-2</v>
      </c>
      <c r="G55" s="51">
        <f t="shared" si="8"/>
        <v>5.1719999999999997</v>
      </c>
      <c r="H55" s="43">
        <f t="shared" si="10"/>
        <v>5.1453333333333333</v>
      </c>
      <c r="I55" s="43">
        <f t="shared" si="20"/>
        <v>5.1186666666666669</v>
      </c>
      <c r="J55" s="43">
        <f t="shared" si="20"/>
        <v>5.0919999999999996</v>
      </c>
      <c r="K55" s="43">
        <f t="shared" si="20"/>
        <v>5.0653333333333332</v>
      </c>
      <c r="L55" s="43">
        <f t="shared" si="20"/>
        <v>5.0386666666666668</v>
      </c>
      <c r="M55" s="43">
        <f t="shared" si="20"/>
        <v>5.0119999999999996</v>
      </c>
      <c r="N55" s="43">
        <f t="shared" si="20"/>
        <v>4.9853333333333332</v>
      </c>
      <c r="O55" s="43">
        <f t="shared" si="20"/>
        <v>4.9586666666666668</v>
      </c>
      <c r="P55" s="43">
        <f t="shared" si="20"/>
        <v>4.9319999999999995</v>
      </c>
      <c r="Q55" s="43">
        <f t="shared" si="20"/>
        <v>4.9053333333333331</v>
      </c>
      <c r="R55" s="43">
        <f t="shared" si="20"/>
        <v>4.8786666666666667</v>
      </c>
      <c r="S55" s="43">
        <f t="shared" si="20"/>
        <v>4.8519999999999994</v>
      </c>
      <c r="T55" s="43">
        <f t="shared" si="20"/>
        <v>4.825333333333333</v>
      </c>
      <c r="U55" s="43">
        <f t="shared" si="20"/>
        <v>4.7986666666666666</v>
      </c>
      <c r="V55" s="43">
        <f t="shared" si="20"/>
        <v>4.7719999999999994</v>
      </c>
      <c r="W55" s="43">
        <f t="shared" si="20"/>
        <v>4.7453333333333338</v>
      </c>
      <c r="X55" s="43">
        <f t="shared" si="20"/>
        <v>4.7186666666666666</v>
      </c>
      <c r="Y55" s="43">
        <f t="shared" si="19"/>
        <v>4.6920000000000002</v>
      </c>
      <c r="Z55" s="43">
        <f t="shared" si="19"/>
        <v>4.6653333333333338</v>
      </c>
      <c r="AA55" s="43">
        <f t="shared" si="19"/>
        <v>4.6386666666666665</v>
      </c>
      <c r="AB55" s="43">
        <f t="shared" si="19"/>
        <v>4.6120000000000001</v>
      </c>
      <c r="AC55" s="43">
        <f t="shared" si="19"/>
        <v>4.5853333333333337</v>
      </c>
      <c r="AD55" s="43">
        <f t="shared" si="19"/>
        <v>4.5586666666666664</v>
      </c>
      <c r="AE55" s="43">
        <f t="shared" si="19"/>
        <v>4.532</v>
      </c>
      <c r="AF55" s="43">
        <f t="shared" si="19"/>
        <v>4.5053333333333336</v>
      </c>
      <c r="AG55" s="43">
        <f t="shared" si="19"/>
        <v>4.4786666666666664</v>
      </c>
      <c r="AH55" s="43">
        <f t="shared" si="19"/>
        <v>4.452</v>
      </c>
      <c r="AI55" s="43">
        <f t="shared" si="19"/>
        <v>4.4253333333333336</v>
      </c>
      <c r="AJ55" s="43">
        <f t="shared" si="19"/>
        <v>4.3986666666666663</v>
      </c>
      <c r="AK55" s="43">
        <f t="shared" si="19"/>
        <v>4.3719999999999999</v>
      </c>
      <c r="AL55" s="43">
        <f t="shared" si="19"/>
        <v>4.3453333333333335</v>
      </c>
      <c r="AM55" s="43">
        <f t="shared" si="19"/>
        <v>4.3186666666666662</v>
      </c>
      <c r="AN55" s="43">
        <f t="shared" si="19"/>
        <v>4.2919999999999998</v>
      </c>
      <c r="AO55" s="43">
        <f t="shared" si="21"/>
        <v>4.2653333333333334</v>
      </c>
      <c r="AP55" s="43">
        <f t="shared" si="21"/>
        <v>4.2386666666666661</v>
      </c>
      <c r="AQ55" s="43">
        <f t="shared" si="21"/>
        <v>4.2119999999999997</v>
      </c>
      <c r="AR55" s="43">
        <f t="shared" si="21"/>
        <v>4.1853333333333333</v>
      </c>
      <c r="AS55" s="43">
        <f t="shared" si="21"/>
        <v>4.1586666666666661</v>
      </c>
      <c r="AT55" s="43">
        <f t="shared" si="21"/>
        <v>4.1319999999999997</v>
      </c>
      <c r="AU55" s="43">
        <f t="shared" si="21"/>
        <v>4.1053333333333333</v>
      </c>
    </row>
    <row r="56" spans="2:58" ht="16.5">
      <c r="B56" s="81"/>
      <c r="C56" s="115"/>
      <c r="D56" s="84" t="s">
        <v>331</v>
      </c>
      <c r="E56" s="85">
        <v>0.16666666669999999</v>
      </c>
      <c r="F56" s="94">
        <v>3.0332999999999999E-2</v>
      </c>
      <c r="G56" s="51">
        <f t="shared" si="8"/>
        <v>5.8180019988364</v>
      </c>
      <c r="H56" s="43">
        <f t="shared" si="10"/>
        <v>5.7880019988424003</v>
      </c>
      <c r="I56" s="43">
        <f t="shared" si="20"/>
        <v>5.7580019988483997</v>
      </c>
      <c r="J56" s="43">
        <f t="shared" si="20"/>
        <v>5.7280019988544</v>
      </c>
      <c r="K56" s="43">
        <f t="shared" si="20"/>
        <v>5.6980019988604003</v>
      </c>
      <c r="L56" s="43">
        <f t="shared" si="20"/>
        <v>5.6680019988663997</v>
      </c>
      <c r="M56" s="43">
        <f t="shared" si="20"/>
        <v>5.6380019988723999</v>
      </c>
      <c r="N56" s="43">
        <f t="shared" si="20"/>
        <v>5.6080019988784002</v>
      </c>
      <c r="O56" s="43">
        <f t="shared" si="20"/>
        <v>5.5780019988843996</v>
      </c>
      <c r="P56" s="43">
        <f t="shared" si="20"/>
        <v>5.5480019988903999</v>
      </c>
      <c r="Q56" s="43">
        <f t="shared" si="20"/>
        <v>5.5180019988964002</v>
      </c>
      <c r="R56" s="43">
        <f t="shared" si="20"/>
        <v>5.4880019989023996</v>
      </c>
      <c r="S56" s="43">
        <f t="shared" si="20"/>
        <v>5.4580019989083999</v>
      </c>
      <c r="T56" s="43">
        <f t="shared" si="20"/>
        <v>5.4280019989144002</v>
      </c>
      <c r="U56" s="43">
        <f t="shared" si="20"/>
        <v>5.3980019989203996</v>
      </c>
      <c r="V56" s="43">
        <f t="shared" si="20"/>
        <v>5.3680019989264007</v>
      </c>
      <c r="W56" s="43">
        <f t="shared" si="20"/>
        <v>5.3380019989324001</v>
      </c>
      <c r="X56" s="43">
        <f t="shared" si="20"/>
        <v>5.3080019989384004</v>
      </c>
      <c r="Y56" s="43">
        <f t="shared" si="19"/>
        <v>5.2780019989443998</v>
      </c>
      <c r="Z56" s="43">
        <f t="shared" si="19"/>
        <v>5.2480019989504001</v>
      </c>
      <c r="AA56" s="43">
        <f t="shared" si="19"/>
        <v>5.2180019989564004</v>
      </c>
      <c r="AB56" s="43">
        <f t="shared" si="19"/>
        <v>5.1880019989624007</v>
      </c>
      <c r="AC56" s="43">
        <f t="shared" si="19"/>
        <v>5.1580019989684001</v>
      </c>
      <c r="AD56" s="43">
        <f t="shared" si="19"/>
        <v>5.1280019989744003</v>
      </c>
      <c r="AE56" s="43">
        <f t="shared" si="19"/>
        <v>5.0980019989803997</v>
      </c>
      <c r="AF56" s="43">
        <f t="shared" si="19"/>
        <v>5.0680019989864</v>
      </c>
      <c r="AG56" s="43">
        <f t="shared" si="19"/>
        <v>5.0380019989924003</v>
      </c>
      <c r="AH56" s="43">
        <f t="shared" si="19"/>
        <v>5.0080019989983997</v>
      </c>
      <c r="AI56" s="43">
        <f t="shared" si="19"/>
        <v>4.9780019990044</v>
      </c>
      <c r="AJ56" s="43">
        <f t="shared" si="19"/>
        <v>4.9480019990104003</v>
      </c>
      <c r="AK56" s="43">
        <f t="shared" si="19"/>
        <v>4.9180019990163997</v>
      </c>
      <c r="AL56" s="43">
        <f t="shared" si="19"/>
        <v>4.8880019990224</v>
      </c>
      <c r="AM56" s="43">
        <f t="shared" si="19"/>
        <v>4.8580019990284002</v>
      </c>
      <c r="AN56" s="43">
        <f t="shared" si="19"/>
        <v>4.8280019990343996</v>
      </c>
      <c r="AO56" s="43">
        <f t="shared" si="21"/>
        <v>4.7980019990403999</v>
      </c>
      <c r="AP56" s="43">
        <f t="shared" si="21"/>
        <v>4.7680019990464002</v>
      </c>
      <c r="AQ56" s="43">
        <f t="shared" si="21"/>
        <v>4.7380019990523996</v>
      </c>
      <c r="AR56" s="43">
        <f t="shared" si="21"/>
        <v>4.7080019990583999</v>
      </c>
      <c r="AS56" s="43">
        <f t="shared" si="21"/>
        <v>4.6780019990644002</v>
      </c>
      <c r="AT56" s="43">
        <f t="shared" si="21"/>
        <v>4.6480019990703996</v>
      </c>
      <c r="AU56" s="43">
        <f t="shared" si="21"/>
        <v>4.6180019990763999</v>
      </c>
    </row>
    <row r="57" spans="2:58" ht="16.5">
      <c r="B57" s="81"/>
      <c r="C57" s="115"/>
      <c r="D57" s="84" t="s">
        <v>332</v>
      </c>
      <c r="E57" s="85">
        <v>0.16666666669999999</v>
      </c>
      <c r="F57" s="94">
        <v>3.0332999999999999E-2</v>
      </c>
      <c r="G57" s="51">
        <f t="shared" si="8"/>
        <v>5.8180019988364</v>
      </c>
      <c r="H57" s="43">
        <f t="shared" si="10"/>
        <v>5.7880019988424003</v>
      </c>
      <c r="I57" s="43">
        <f t="shared" si="20"/>
        <v>5.7580019988483997</v>
      </c>
      <c r="J57" s="43">
        <f t="shared" si="20"/>
        <v>5.7280019988544</v>
      </c>
      <c r="K57" s="43">
        <f t="shared" si="20"/>
        <v>5.6980019988604003</v>
      </c>
      <c r="L57" s="43">
        <f t="shared" si="20"/>
        <v>5.6680019988663997</v>
      </c>
      <c r="M57" s="43">
        <f t="shared" si="20"/>
        <v>5.6380019988723999</v>
      </c>
      <c r="N57" s="43">
        <f t="shared" si="20"/>
        <v>5.6080019988784002</v>
      </c>
      <c r="O57" s="43">
        <f t="shared" si="20"/>
        <v>5.5780019988843996</v>
      </c>
      <c r="P57" s="43">
        <f t="shared" si="20"/>
        <v>5.5480019988903999</v>
      </c>
      <c r="Q57" s="43">
        <f t="shared" si="20"/>
        <v>5.5180019988964002</v>
      </c>
      <c r="R57" s="43">
        <f t="shared" si="20"/>
        <v>5.4880019989023996</v>
      </c>
      <c r="S57" s="43">
        <f t="shared" si="20"/>
        <v>5.4580019989083999</v>
      </c>
      <c r="T57" s="43">
        <f t="shared" si="20"/>
        <v>5.4280019989144002</v>
      </c>
      <c r="U57" s="43">
        <f t="shared" si="20"/>
        <v>5.3980019989203996</v>
      </c>
      <c r="V57" s="43">
        <f t="shared" si="20"/>
        <v>5.3680019989264007</v>
      </c>
      <c r="W57" s="43">
        <f t="shared" si="20"/>
        <v>5.3380019989324001</v>
      </c>
      <c r="X57" s="43">
        <f t="shared" si="20"/>
        <v>5.3080019989384004</v>
      </c>
      <c r="Y57" s="43">
        <f t="shared" si="19"/>
        <v>5.2780019989443998</v>
      </c>
      <c r="Z57" s="43">
        <f t="shared" si="19"/>
        <v>5.2480019989504001</v>
      </c>
      <c r="AA57" s="43">
        <f t="shared" si="19"/>
        <v>5.2180019989564004</v>
      </c>
      <c r="AB57" s="43">
        <f t="shared" si="19"/>
        <v>5.1880019989624007</v>
      </c>
      <c r="AC57" s="43">
        <f t="shared" si="19"/>
        <v>5.1580019989684001</v>
      </c>
      <c r="AD57" s="43">
        <f t="shared" si="19"/>
        <v>5.1280019989744003</v>
      </c>
      <c r="AE57" s="43">
        <f t="shared" si="19"/>
        <v>5.0980019989803997</v>
      </c>
      <c r="AF57" s="43">
        <f t="shared" si="19"/>
        <v>5.0680019989864</v>
      </c>
      <c r="AG57" s="43">
        <f t="shared" si="19"/>
        <v>5.0380019989924003</v>
      </c>
      <c r="AH57" s="43">
        <f t="shared" si="19"/>
        <v>5.0080019989983997</v>
      </c>
      <c r="AI57" s="43">
        <f t="shared" si="19"/>
        <v>4.9780019990044</v>
      </c>
      <c r="AJ57" s="43">
        <f t="shared" si="19"/>
        <v>4.9480019990104003</v>
      </c>
      <c r="AK57" s="43">
        <f t="shared" si="19"/>
        <v>4.9180019990163997</v>
      </c>
      <c r="AL57" s="43">
        <f t="shared" si="19"/>
        <v>4.8880019990224</v>
      </c>
      <c r="AM57" s="43">
        <f t="shared" si="19"/>
        <v>4.8580019990284002</v>
      </c>
      <c r="AN57" s="43">
        <f t="shared" si="19"/>
        <v>4.8280019990343996</v>
      </c>
      <c r="AO57" s="43">
        <f t="shared" si="21"/>
        <v>4.7980019990403999</v>
      </c>
      <c r="AP57" s="43">
        <f t="shared" si="21"/>
        <v>4.7680019990464002</v>
      </c>
      <c r="AQ57" s="43">
        <f t="shared" si="21"/>
        <v>4.7380019990523996</v>
      </c>
      <c r="AR57" s="43">
        <f t="shared" si="21"/>
        <v>4.7080019990583999</v>
      </c>
      <c r="AS57" s="43">
        <f t="shared" si="21"/>
        <v>4.6780019990644002</v>
      </c>
      <c r="AT57" s="43">
        <f t="shared" si="21"/>
        <v>4.6480019990703996</v>
      </c>
      <c r="AU57" s="43">
        <f t="shared" si="21"/>
        <v>4.6180019990763999</v>
      </c>
    </row>
    <row r="58" spans="2:58" ht="16.5">
      <c r="B58" s="81"/>
      <c r="C58" s="115"/>
      <c r="D58" s="84" t="s">
        <v>333</v>
      </c>
      <c r="E58" s="85">
        <v>0.14583333330000001</v>
      </c>
      <c r="F58" s="94">
        <v>3.0207999999999999E-2</v>
      </c>
      <c r="G58" s="51">
        <f t="shared" si="8"/>
        <v>6.6500022872342859</v>
      </c>
      <c r="H58" s="43">
        <f t="shared" si="10"/>
        <v>6.6157165729407348</v>
      </c>
      <c r="I58" s="43">
        <f t="shared" si="20"/>
        <v>6.5814308586471837</v>
      </c>
      <c r="J58" s="43">
        <f t="shared" si="20"/>
        <v>6.5471451443536326</v>
      </c>
      <c r="K58" s="43">
        <f t="shared" si="20"/>
        <v>6.5128594300600815</v>
      </c>
      <c r="L58" s="43">
        <f t="shared" si="20"/>
        <v>6.4785737157665304</v>
      </c>
      <c r="M58" s="43">
        <f t="shared" si="20"/>
        <v>6.4442880014729793</v>
      </c>
      <c r="N58" s="43">
        <f t="shared" si="20"/>
        <v>6.4100022871794282</v>
      </c>
      <c r="O58" s="43">
        <f t="shared" si="20"/>
        <v>6.3757165728858771</v>
      </c>
      <c r="P58" s="43">
        <f t="shared" si="20"/>
        <v>6.341430858592326</v>
      </c>
      <c r="Q58" s="43">
        <f t="shared" si="20"/>
        <v>6.3071451442987749</v>
      </c>
      <c r="R58" s="43">
        <f t="shared" si="20"/>
        <v>6.2728594300052247</v>
      </c>
      <c r="S58" s="43">
        <f t="shared" si="20"/>
        <v>6.2385737157116736</v>
      </c>
      <c r="T58" s="43">
        <f t="shared" si="20"/>
        <v>6.2042880014181225</v>
      </c>
      <c r="U58" s="43">
        <f t="shared" si="20"/>
        <v>6.1700022871245714</v>
      </c>
      <c r="V58" s="43">
        <f t="shared" si="20"/>
        <v>6.1357165728310212</v>
      </c>
      <c r="W58" s="43">
        <f t="shared" si="20"/>
        <v>6.1014308585374692</v>
      </c>
      <c r="X58" s="43">
        <f t="shared" si="20"/>
        <v>6.067145144243919</v>
      </c>
      <c r="Y58" s="43">
        <f t="shared" si="19"/>
        <v>6.0328594299503671</v>
      </c>
      <c r="Z58" s="43">
        <f t="shared" si="19"/>
        <v>5.9985737156568169</v>
      </c>
      <c r="AA58" s="43">
        <f t="shared" si="19"/>
        <v>5.9642880013632658</v>
      </c>
      <c r="AB58" s="43">
        <f t="shared" si="19"/>
        <v>5.9300022870697147</v>
      </c>
      <c r="AC58" s="43">
        <f t="shared" si="19"/>
        <v>5.8957165727761636</v>
      </c>
      <c r="AD58" s="43">
        <f t="shared" si="19"/>
        <v>5.8614308584826125</v>
      </c>
      <c r="AE58" s="43">
        <f t="shared" si="19"/>
        <v>5.8271451441890614</v>
      </c>
      <c r="AF58" s="43">
        <f t="shared" si="19"/>
        <v>5.7928594298955103</v>
      </c>
      <c r="AG58" s="43">
        <f t="shared" si="19"/>
        <v>5.7585737156019592</v>
      </c>
      <c r="AH58" s="43">
        <f t="shared" si="19"/>
        <v>5.7242880013084081</v>
      </c>
      <c r="AI58" s="43">
        <f t="shared" si="19"/>
        <v>5.690002287014857</v>
      </c>
      <c r="AJ58" s="43">
        <f t="shared" si="19"/>
        <v>5.6557165727213059</v>
      </c>
      <c r="AK58" s="43">
        <f t="shared" si="19"/>
        <v>5.6214308584277548</v>
      </c>
      <c r="AL58" s="43">
        <f t="shared" si="19"/>
        <v>5.5871451441342037</v>
      </c>
      <c r="AM58" s="43">
        <f t="shared" si="19"/>
        <v>5.5528594298406526</v>
      </c>
      <c r="AN58" s="43">
        <f t="shared" si="19"/>
        <v>5.5185737155471024</v>
      </c>
      <c r="AO58" s="43">
        <f t="shared" si="21"/>
        <v>5.4842880012535513</v>
      </c>
      <c r="AP58" s="43">
        <f t="shared" si="21"/>
        <v>5.4500022869600002</v>
      </c>
      <c r="AQ58" s="43">
        <f t="shared" si="21"/>
        <v>5.4157165726664491</v>
      </c>
      <c r="AR58" s="43">
        <f t="shared" si="21"/>
        <v>5.381430858372898</v>
      </c>
      <c r="AS58" s="43">
        <f t="shared" si="21"/>
        <v>5.3471451440793469</v>
      </c>
      <c r="AT58" s="43">
        <f t="shared" si="21"/>
        <v>5.3128594297857958</v>
      </c>
      <c r="AU58" s="43">
        <f t="shared" si="21"/>
        <v>5.2785737154922447</v>
      </c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</row>
    <row r="59" spans="2:58" ht="16.5">
      <c r="B59" s="81"/>
      <c r="C59" s="115"/>
      <c r="D59" s="84" t="s">
        <v>334</v>
      </c>
      <c r="E59" s="85">
        <v>0.16666666669999999</v>
      </c>
      <c r="F59" s="94">
        <v>3.0332999999999999E-2</v>
      </c>
      <c r="G59" s="51">
        <f t="shared" si="8"/>
        <v>5.8180019988364</v>
      </c>
      <c r="H59" s="43">
        <f t="shared" si="10"/>
        <v>5.7880019988424003</v>
      </c>
      <c r="I59" s="43">
        <f t="shared" si="20"/>
        <v>5.7580019988483997</v>
      </c>
      <c r="J59" s="43">
        <f t="shared" si="20"/>
        <v>5.7280019988544</v>
      </c>
      <c r="K59" s="43">
        <f t="shared" si="20"/>
        <v>5.6980019988604003</v>
      </c>
      <c r="L59" s="43">
        <f t="shared" si="20"/>
        <v>5.6680019988663997</v>
      </c>
      <c r="M59" s="43">
        <f t="shared" si="20"/>
        <v>5.6380019988723999</v>
      </c>
      <c r="N59" s="43">
        <f t="shared" si="20"/>
        <v>5.6080019988784002</v>
      </c>
      <c r="O59" s="43">
        <f t="shared" si="20"/>
        <v>5.5780019988843996</v>
      </c>
      <c r="P59" s="43">
        <f t="shared" si="20"/>
        <v>5.5480019988903999</v>
      </c>
      <c r="Q59" s="43">
        <f t="shared" si="20"/>
        <v>5.5180019988964002</v>
      </c>
      <c r="R59" s="43">
        <f t="shared" si="20"/>
        <v>5.4880019989023996</v>
      </c>
      <c r="S59" s="43">
        <f t="shared" si="20"/>
        <v>5.4580019989083999</v>
      </c>
      <c r="T59" s="43">
        <f t="shared" si="20"/>
        <v>5.4280019989144002</v>
      </c>
      <c r="U59" s="43">
        <f t="shared" si="20"/>
        <v>5.3980019989203996</v>
      </c>
      <c r="V59" s="43">
        <f t="shared" si="20"/>
        <v>5.3680019989264007</v>
      </c>
      <c r="W59" s="43">
        <f t="shared" si="20"/>
        <v>5.3380019989324001</v>
      </c>
      <c r="X59" s="43">
        <f t="shared" si="20"/>
        <v>5.3080019989384004</v>
      </c>
      <c r="Y59" s="43">
        <f t="shared" si="19"/>
        <v>5.2780019989443998</v>
      </c>
      <c r="Z59" s="43">
        <f t="shared" si="19"/>
        <v>5.2480019989504001</v>
      </c>
      <c r="AA59" s="43">
        <f t="shared" si="19"/>
        <v>5.2180019989564004</v>
      </c>
      <c r="AB59" s="43">
        <f t="shared" si="19"/>
        <v>5.1880019989624007</v>
      </c>
      <c r="AC59" s="43">
        <f t="shared" si="19"/>
        <v>5.1580019989684001</v>
      </c>
      <c r="AD59" s="43">
        <f t="shared" si="19"/>
        <v>5.1280019989744003</v>
      </c>
      <c r="AE59" s="43">
        <f t="shared" si="19"/>
        <v>5.0980019989803997</v>
      </c>
      <c r="AF59" s="43">
        <f t="shared" si="19"/>
        <v>5.0680019989864</v>
      </c>
      <c r="AG59" s="43">
        <f t="shared" si="19"/>
        <v>5.0380019989924003</v>
      </c>
      <c r="AH59" s="43">
        <f t="shared" si="19"/>
        <v>5.0080019989983997</v>
      </c>
      <c r="AI59" s="43">
        <f t="shared" si="19"/>
        <v>4.9780019990044</v>
      </c>
      <c r="AJ59" s="43">
        <f t="shared" si="19"/>
        <v>4.9480019990104003</v>
      </c>
      <c r="AK59" s="43">
        <f t="shared" si="19"/>
        <v>4.9180019990163997</v>
      </c>
      <c r="AL59" s="43">
        <f t="shared" si="19"/>
        <v>4.8880019990224</v>
      </c>
      <c r="AM59" s="43">
        <f t="shared" si="19"/>
        <v>4.8580019990284002</v>
      </c>
      <c r="AN59" s="43">
        <f t="shared" si="19"/>
        <v>4.8280019990343996</v>
      </c>
      <c r="AO59" s="43">
        <f t="shared" si="21"/>
        <v>4.7980019990403999</v>
      </c>
      <c r="AP59" s="43">
        <f t="shared" si="21"/>
        <v>4.7680019990464002</v>
      </c>
      <c r="AQ59" s="43">
        <f t="shared" si="21"/>
        <v>4.7380019990523996</v>
      </c>
      <c r="AR59" s="43">
        <f t="shared" si="21"/>
        <v>4.7080019990583999</v>
      </c>
      <c r="AS59" s="43">
        <f t="shared" si="21"/>
        <v>4.6780019990644002</v>
      </c>
      <c r="AT59" s="43">
        <f t="shared" si="21"/>
        <v>4.6480019990703996</v>
      </c>
      <c r="AU59" s="43">
        <f t="shared" si="21"/>
        <v>4.6180019990763999</v>
      </c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</row>
    <row r="60" spans="2:58" ht="16.5">
      <c r="B60" s="81"/>
      <c r="C60" s="115"/>
      <c r="D60" s="84" t="s">
        <v>335</v>
      </c>
      <c r="E60" s="85">
        <v>0.14583333330000001</v>
      </c>
      <c r="F60" s="94">
        <v>3.0207999999999999E-2</v>
      </c>
      <c r="G60" s="51">
        <f t="shared" si="8"/>
        <v>6.6500022872342859</v>
      </c>
      <c r="H60" s="43">
        <f t="shared" si="10"/>
        <v>6.6157165729407348</v>
      </c>
      <c r="I60" s="43">
        <f t="shared" si="20"/>
        <v>6.5814308586471837</v>
      </c>
      <c r="J60" s="43">
        <f t="shared" si="20"/>
        <v>6.5471451443536326</v>
      </c>
      <c r="K60" s="43">
        <f t="shared" si="20"/>
        <v>6.5128594300600815</v>
      </c>
      <c r="L60" s="43">
        <f t="shared" si="20"/>
        <v>6.4785737157665304</v>
      </c>
      <c r="M60" s="43">
        <f t="shared" si="20"/>
        <v>6.4442880014729793</v>
      </c>
      <c r="N60" s="43">
        <f t="shared" si="20"/>
        <v>6.4100022871794282</v>
      </c>
      <c r="O60" s="43">
        <f t="shared" si="20"/>
        <v>6.3757165728858771</v>
      </c>
      <c r="P60" s="43">
        <f t="shared" si="20"/>
        <v>6.341430858592326</v>
      </c>
      <c r="Q60" s="43">
        <f t="shared" si="20"/>
        <v>6.3071451442987749</v>
      </c>
      <c r="R60" s="43">
        <f t="shared" si="20"/>
        <v>6.2728594300052247</v>
      </c>
      <c r="S60" s="43">
        <f t="shared" si="20"/>
        <v>6.2385737157116736</v>
      </c>
      <c r="T60" s="43">
        <f t="shared" si="20"/>
        <v>6.2042880014181225</v>
      </c>
      <c r="U60" s="43">
        <f t="shared" si="20"/>
        <v>6.1700022871245714</v>
      </c>
      <c r="V60" s="43">
        <f t="shared" si="20"/>
        <v>6.1357165728310212</v>
      </c>
      <c r="W60" s="43">
        <f t="shared" si="20"/>
        <v>6.1014308585374692</v>
      </c>
      <c r="X60" s="43">
        <f t="shared" si="20"/>
        <v>6.067145144243919</v>
      </c>
      <c r="Y60" s="43">
        <f t="shared" si="19"/>
        <v>6.0328594299503671</v>
      </c>
      <c r="Z60" s="43">
        <f t="shared" si="19"/>
        <v>5.9985737156568169</v>
      </c>
      <c r="AA60" s="43">
        <f t="shared" si="19"/>
        <v>5.9642880013632658</v>
      </c>
      <c r="AB60" s="43">
        <f t="shared" si="19"/>
        <v>5.9300022870697147</v>
      </c>
      <c r="AC60" s="43">
        <f t="shared" si="19"/>
        <v>5.8957165727761636</v>
      </c>
      <c r="AD60" s="43">
        <f t="shared" si="19"/>
        <v>5.8614308584826125</v>
      </c>
      <c r="AE60" s="43">
        <f t="shared" si="19"/>
        <v>5.8271451441890614</v>
      </c>
      <c r="AF60" s="43">
        <f t="shared" si="19"/>
        <v>5.7928594298955103</v>
      </c>
      <c r="AG60" s="43">
        <f t="shared" si="19"/>
        <v>5.7585737156019592</v>
      </c>
      <c r="AH60" s="43">
        <f t="shared" si="19"/>
        <v>5.7242880013084081</v>
      </c>
      <c r="AI60" s="43">
        <f t="shared" si="19"/>
        <v>5.690002287014857</v>
      </c>
      <c r="AJ60" s="43">
        <f t="shared" si="19"/>
        <v>5.6557165727213059</v>
      </c>
      <c r="AK60" s="43">
        <f t="shared" si="19"/>
        <v>5.6214308584277548</v>
      </c>
      <c r="AL60" s="43">
        <f t="shared" si="19"/>
        <v>5.5871451441342037</v>
      </c>
      <c r="AM60" s="43">
        <f t="shared" si="19"/>
        <v>5.5528594298406526</v>
      </c>
      <c r="AN60" s="43">
        <f t="shared" si="19"/>
        <v>5.5185737155471024</v>
      </c>
      <c r="AO60" s="43">
        <f t="shared" si="21"/>
        <v>5.4842880012535513</v>
      </c>
      <c r="AP60" s="43">
        <f t="shared" si="21"/>
        <v>5.4500022869600002</v>
      </c>
      <c r="AQ60" s="43">
        <f t="shared" si="21"/>
        <v>5.4157165726664491</v>
      </c>
      <c r="AR60" s="43">
        <f t="shared" si="21"/>
        <v>5.381430858372898</v>
      </c>
      <c r="AS60" s="43">
        <f t="shared" si="21"/>
        <v>5.3471451440793469</v>
      </c>
      <c r="AT60" s="43">
        <f t="shared" si="21"/>
        <v>5.3128594297857958</v>
      </c>
      <c r="AU60" s="43">
        <f t="shared" si="21"/>
        <v>5.2785737154922447</v>
      </c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</row>
    <row r="61" spans="2:58" ht="16.5">
      <c r="B61" s="81"/>
      <c r="C61" s="115"/>
      <c r="D61" s="84" t="s">
        <v>336</v>
      </c>
      <c r="E61" s="85">
        <v>0.14583333330000001</v>
      </c>
      <c r="F61" s="94">
        <v>3.0207999999999999E-2</v>
      </c>
      <c r="G61" s="51">
        <f t="shared" si="8"/>
        <v>6.6500022872342859</v>
      </c>
      <c r="H61" s="43">
        <f t="shared" si="10"/>
        <v>6.6157165729407348</v>
      </c>
      <c r="I61" s="43">
        <f t="shared" si="20"/>
        <v>6.5814308586471837</v>
      </c>
      <c r="J61" s="43">
        <f t="shared" si="20"/>
        <v>6.5471451443536326</v>
      </c>
      <c r="K61" s="43">
        <f t="shared" si="20"/>
        <v>6.5128594300600815</v>
      </c>
      <c r="L61" s="43">
        <f t="shared" si="20"/>
        <v>6.4785737157665304</v>
      </c>
      <c r="M61" s="43">
        <f t="shared" si="20"/>
        <v>6.4442880014729793</v>
      </c>
      <c r="N61" s="43">
        <f t="shared" si="20"/>
        <v>6.4100022871794282</v>
      </c>
      <c r="O61" s="43">
        <f t="shared" si="20"/>
        <v>6.3757165728858771</v>
      </c>
      <c r="P61" s="43">
        <f t="shared" si="20"/>
        <v>6.341430858592326</v>
      </c>
      <c r="Q61" s="43">
        <f t="shared" si="20"/>
        <v>6.3071451442987749</v>
      </c>
      <c r="R61" s="43">
        <f t="shared" si="20"/>
        <v>6.2728594300052247</v>
      </c>
      <c r="S61" s="43">
        <f t="shared" si="20"/>
        <v>6.2385737157116736</v>
      </c>
      <c r="T61" s="43">
        <f t="shared" si="20"/>
        <v>6.2042880014181225</v>
      </c>
      <c r="U61" s="43">
        <f t="shared" si="20"/>
        <v>6.1700022871245714</v>
      </c>
      <c r="V61" s="43">
        <f t="shared" si="20"/>
        <v>6.1357165728310212</v>
      </c>
      <c r="W61" s="43">
        <f t="shared" si="20"/>
        <v>6.1014308585374692</v>
      </c>
      <c r="X61" s="43">
        <f t="shared" si="20"/>
        <v>6.067145144243919</v>
      </c>
      <c r="Y61" s="43">
        <f t="shared" si="19"/>
        <v>6.0328594299503671</v>
      </c>
      <c r="Z61" s="43">
        <f t="shared" si="19"/>
        <v>5.9985737156568169</v>
      </c>
      <c r="AA61" s="43">
        <f t="shared" si="19"/>
        <v>5.9642880013632658</v>
      </c>
      <c r="AB61" s="43">
        <f t="shared" si="19"/>
        <v>5.9300022870697147</v>
      </c>
      <c r="AC61" s="43">
        <f t="shared" si="19"/>
        <v>5.8957165727761636</v>
      </c>
      <c r="AD61" s="43">
        <f t="shared" si="19"/>
        <v>5.8614308584826125</v>
      </c>
      <c r="AE61" s="43">
        <f t="shared" si="19"/>
        <v>5.8271451441890614</v>
      </c>
      <c r="AF61" s="43">
        <f t="shared" si="19"/>
        <v>5.7928594298955103</v>
      </c>
      <c r="AG61" s="43">
        <f t="shared" si="19"/>
        <v>5.7585737156019592</v>
      </c>
      <c r="AH61" s="43">
        <f t="shared" si="19"/>
        <v>5.7242880013084081</v>
      </c>
      <c r="AI61" s="43">
        <f t="shared" si="19"/>
        <v>5.690002287014857</v>
      </c>
      <c r="AJ61" s="43">
        <f t="shared" si="19"/>
        <v>5.6557165727213059</v>
      </c>
      <c r="AK61" s="43">
        <f t="shared" si="19"/>
        <v>5.6214308584277548</v>
      </c>
      <c r="AL61" s="43">
        <f t="shared" si="19"/>
        <v>5.5871451441342037</v>
      </c>
      <c r="AM61" s="43">
        <f t="shared" si="19"/>
        <v>5.5528594298406526</v>
      </c>
      <c r="AN61" s="43">
        <f t="shared" si="19"/>
        <v>5.5185737155471024</v>
      </c>
      <c r="AO61" s="43">
        <f t="shared" si="21"/>
        <v>5.4842880012535513</v>
      </c>
      <c r="AP61" s="43">
        <f t="shared" si="21"/>
        <v>5.4500022869600002</v>
      </c>
      <c r="AQ61" s="43">
        <f t="shared" si="21"/>
        <v>5.4157165726664491</v>
      </c>
      <c r="AR61" s="43">
        <f t="shared" si="21"/>
        <v>5.381430858372898</v>
      </c>
      <c r="AS61" s="43">
        <f t="shared" si="21"/>
        <v>5.3471451440793469</v>
      </c>
      <c r="AT61" s="43">
        <f t="shared" si="21"/>
        <v>5.3128594297857958</v>
      </c>
      <c r="AU61" s="43">
        <f t="shared" si="21"/>
        <v>5.2785737154922447</v>
      </c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</row>
    <row r="62" spans="2:58" ht="16.5">
      <c r="B62" s="81"/>
      <c r="C62" s="115"/>
      <c r="D62" s="84" t="s">
        <v>337</v>
      </c>
      <c r="E62" s="85">
        <v>0.16666666669999999</v>
      </c>
      <c r="F62" s="94">
        <v>3.0332999999999999E-2</v>
      </c>
      <c r="G62" s="51">
        <f t="shared" si="8"/>
        <v>5.8180019988364</v>
      </c>
      <c r="H62" s="43">
        <f t="shared" si="10"/>
        <v>5.7880019988424003</v>
      </c>
      <c r="I62" s="43">
        <f t="shared" si="20"/>
        <v>5.7580019988483997</v>
      </c>
      <c r="J62" s="43">
        <f t="shared" si="20"/>
        <v>5.7280019988544</v>
      </c>
      <c r="K62" s="43">
        <f t="shared" si="20"/>
        <v>5.6980019988604003</v>
      </c>
      <c r="L62" s="43">
        <f t="shared" si="20"/>
        <v>5.6680019988663997</v>
      </c>
      <c r="M62" s="43">
        <f t="shared" si="20"/>
        <v>5.6380019988723999</v>
      </c>
      <c r="N62" s="43">
        <f t="shared" si="20"/>
        <v>5.6080019988784002</v>
      </c>
      <c r="O62" s="43">
        <f t="shared" si="20"/>
        <v>5.5780019988843996</v>
      </c>
      <c r="P62" s="43">
        <f t="shared" si="20"/>
        <v>5.5480019988903999</v>
      </c>
      <c r="Q62" s="43">
        <f t="shared" si="20"/>
        <v>5.5180019988964002</v>
      </c>
      <c r="R62" s="43">
        <f t="shared" si="20"/>
        <v>5.4880019989023996</v>
      </c>
      <c r="S62" s="43">
        <f t="shared" si="20"/>
        <v>5.4580019989083999</v>
      </c>
      <c r="T62" s="43">
        <f t="shared" si="20"/>
        <v>5.4280019989144002</v>
      </c>
      <c r="U62" s="43">
        <f t="shared" si="20"/>
        <v>5.3980019989203996</v>
      </c>
      <c r="V62" s="43">
        <f t="shared" si="20"/>
        <v>5.3680019989264007</v>
      </c>
      <c r="W62" s="43">
        <f t="shared" si="20"/>
        <v>5.3380019989324001</v>
      </c>
      <c r="X62" s="43">
        <f t="shared" si="20"/>
        <v>5.3080019989384004</v>
      </c>
      <c r="Y62" s="43">
        <f t="shared" si="19"/>
        <v>5.2780019989443998</v>
      </c>
      <c r="Z62" s="43">
        <f t="shared" si="19"/>
        <v>5.2480019989504001</v>
      </c>
      <c r="AA62" s="43">
        <f t="shared" si="19"/>
        <v>5.2180019989564004</v>
      </c>
      <c r="AB62" s="43">
        <f t="shared" si="19"/>
        <v>5.1880019989624007</v>
      </c>
      <c r="AC62" s="43">
        <f t="shared" si="19"/>
        <v>5.1580019989684001</v>
      </c>
      <c r="AD62" s="43">
        <f t="shared" si="19"/>
        <v>5.1280019989744003</v>
      </c>
      <c r="AE62" s="43">
        <f t="shared" si="19"/>
        <v>5.0980019989803997</v>
      </c>
      <c r="AF62" s="43">
        <f t="shared" si="19"/>
        <v>5.0680019989864</v>
      </c>
      <c r="AG62" s="43">
        <f t="shared" si="19"/>
        <v>5.0380019989924003</v>
      </c>
      <c r="AH62" s="43">
        <f t="shared" si="19"/>
        <v>5.0080019989983997</v>
      </c>
      <c r="AI62" s="43">
        <f t="shared" si="19"/>
        <v>4.9780019990044</v>
      </c>
      <c r="AJ62" s="43">
        <f t="shared" si="19"/>
        <v>4.9480019990104003</v>
      </c>
      <c r="AK62" s="43">
        <f t="shared" si="19"/>
        <v>4.9180019990163997</v>
      </c>
      <c r="AL62" s="43">
        <f t="shared" si="19"/>
        <v>4.8880019990224</v>
      </c>
      <c r="AM62" s="43">
        <f t="shared" si="19"/>
        <v>4.8580019990284002</v>
      </c>
      <c r="AN62" s="43">
        <f t="shared" si="19"/>
        <v>4.8280019990343996</v>
      </c>
      <c r="AO62" s="43">
        <f t="shared" si="21"/>
        <v>4.7980019990403999</v>
      </c>
      <c r="AP62" s="43">
        <f t="shared" si="21"/>
        <v>4.7680019990464002</v>
      </c>
      <c r="AQ62" s="43">
        <f t="shared" si="21"/>
        <v>4.7380019990523996</v>
      </c>
      <c r="AR62" s="43">
        <f t="shared" si="21"/>
        <v>4.7080019990583999</v>
      </c>
      <c r="AS62" s="43">
        <f t="shared" si="21"/>
        <v>4.6780019990644002</v>
      </c>
      <c r="AT62" s="43">
        <f t="shared" si="21"/>
        <v>4.6480019990703996</v>
      </c>
      <c r="AU62" s="43">
        <f t="shared" si="21"/>
        <v>4.6180019990763999</v>
      </c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</row>
    <row r="63" spans="2:58" ht="16.5">
      <c r="B63" s="81"/>
      <c r="C63" s="115"/>
      <c r="D63" s="84" t="s">
        <v>338</v>
      </c>
      <c r="E63" s="85">
        <v>0.1875</v>
      </c>
      <c r="F63" s="94">
        <v>3.0249999999999999E-2</v>
      </c>
      <c r="G63" s="51">
        <f t="shared" si="8"/>
        <v>5.1719999999999997</v>
      </c>
      <c r="H63" s="43">
        <f t="shared" si="10"/>
        <v>5.1453333333333333</v>
      </c>
      <c r="I63" s="43">
        <f t="shared" si="20"/>
        <v>5.1186666666666669</v>
      </c>
      <c r="J63" s="43">
        <f t="shared" si="20"/>
        <v>5.0919999999999996</v>
      </c>
      <c r="K63" s="43">
        <f t="shared" si="20"/>
        <v>5.0653333333333332</v>
      </c>
      <c r="L63" s="43">
        <f t="shared" si="20"/>
        <v>5.0386666666666668</v>
      </c>
      <c r="M63" s="43">
        <f t="shared" si="20"/>
        <v>5.0119999999999996</v>
      </c>
      <c r="N63" s="43">
        <f t="shared" si="20"/>
        <v>4.9853333333333332</v>
      </c>
      <c r="O63" s="43">
        <f t="shared" si="20"/>
        <v>4.9586666666666668</v>
      </c>
      <c r="P63" s="43">
        <f t="shared" si="20"/>
        <v>4.9319999999999995</v>
      </c>
      <c r="Q63" s="43">
        <f t="shared" si="20"/>
        <v>4.9053333333333331</v>
      </c>
      <c r="R63" s="43">
        <f t="shared" si="20"/>
        <v>4.8786666666666667</v>
      </c>
      <c r="S63" s="43">
        <f t="shared" si="20"/>
        <v>4.8519999999999994</v>
      </c>
      <c r="T63" s="43">
        <f t="shared" si="20"/>
        <v>4.825333333333333</v>
      </c>
      <c r="U63" s="43">
        <f t="shared" si="20"/>
        <v>4.7986666666666666</v>
      </c>
      <c r="V63" s="43">
        <f t="shared" si="20"/>
        <v>4.7719999999999994</v>
      </c>
      <c r="W63" s="43">
        <f t="shared" si="20"/>
        <v>4.7453333333333338</v>
      </c>
      <c r="X63" s="43">
        <f t="shared" ref="X63:AM78" si="22">(1-$F63-($A$5-X$2))/$E63</f>
        <v>4.7186666666666666</v>
      </c>
      <c r="Y63" s="43">
        <f t="shared" si="22"/>
        <v>4.6920000000000002</v>
      </c>
      <c r="Z63" s="43">
        <f t="shared" si="22"/>
        <v>4.6653333333333338</v>
      </c>
      <c r="AA63" s="43">
        <f t="shared" si="22"/>
        <v>4.6386666666666665</v>
      </c>
      <c r="AB63" s="43">
        <f t="shared" si="22"/>
        <v>4.6120000000000001</v>
      </c>
      <c r="AC63" s="43">
        <f t="shared" si="22"/>
        <v>4.5853333333333337</v>
      </c>
      <c r="AD63" s="43">
        <f t="shared" si="22"/>
        <v>4.5586666666666664</v>
      </c>
      <c r="AE63" s="43">
        <f t="shared" si="22"/>
        <v>4.532</v>
      </c>
      <c r="AF63" s="43">
        <f t="shared" si="22"/>
        <v>4.5053333333333336</v>
      </c>
      <c r="AG63" s="43">
        <f t="shared" si="22"/>
        <v>4.4786666666666664</v>
      </c>
      <c r="AH63" s="43">
        <f t="shared" si="22"/>
        <v>4.452</v>
      </c>
      <c r="AI63" s="43">
        <f t="shared" si="22"/>
        <v>4.4253333333333336</v>
      </c>
      <c r="AJ63" s="43">
        <f t="shared" si="22"/>
        <v>4.3986666666666663</v>
      </c>
      <c r="AK63" s="43">
        <f t="shared" si="22"/>
        <v>4.3719999999999999</v>
      </c>
      <c r="AL63" s="43">
        <f t="shared" si="22"/>
        <v>4.3453333333333335</v>
      </c>
      <c r="AM63" s="43">
        <f t="shared" si="22"/>
        <v>4.3186666666666662</v>
      </c>
      <c r="AN63" s="43">
        <f t="shared" ref="AN63:AU78" si="23">(1-$F63-($A$5-AN$2))/$E63</f>
        <v>4.2919999999999998</v>
      </c>
      <c r="AO63" s="43">
        <f t="shared" si="21"/>
        <v>4.2653333333333334</v>
      </c>
      <c r="AP63" s="43">
        <f t="shared" si="21"/>
        <v>4.2386666666666661</v>
      </c>
      <c r="AQ63" s="43">
        <f t="shared" si="21"/>
        <v>4.2119999999999997</v>
      </c>
      <c r="AR63" s="43">
        <f t="shared" si="21"/>
        <v>4.1853333333333333</v>
      </c>
      <c r="AS63" s="43">
        <f t="shared" si="21"/>
        <v>4.1586666666666661</v>
      </c>
      <c r="AT63" s="43">
        <f t="shared" si="21"/>
        <v>4.1319999999999997</v>
      </c>
      <c r="AU63" s="43">
        <f t="shared" si="21"/>
        <v>4.1053333333333333</v>
      </c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</row>
    <row r="64" spans="2:58" ht="16.5">
      <c r="B64" s="81"/>
      <c r="C64" s="115"/>
      <c r="D64" s="84" t="s">
        <v>339</v>
      </c>
      <c r="E64" s="85">
        <v>0.14583333330000001</v>
      </c>
      <c r="F64" s="94">
        <v>3.0207999999999999E-2</v>
      </c>
      <c r="G64" s="51">
        <f t="shared" si="8"/>
        <v>6.6500022872342859</v>
      </c>
      <c r="H64" s="43">
        <f t="shared" si="10"/>
        <v>6.6157165729407348</v>
      </c>
      <c r="I64" s="43">
        <f t="shared" ref="I64:X79" si="24">(1-$F64-($A$5-I$2))/$E64</f>
        <v>6.5814308586471837</v>
      </c>
      <c r="J64" s="43">
        <f t="shared" si="24"/>
        <v>6.5471451443536326</v>
      </c>
      <c r="K64" s="43">
        <f t="shared" si="24"/>
        <v>6.5128594300600815</v>
      </c>
      <c r="L64" s="43">
        <f t="shared" si="24"/>
        <v>6.4785737157665304</v>
      </c>
      <c r="M64" s="43">
        <f t="shared" si="24"/>
        <v>6.4442880014729793</v>
      </c>
      <c r="N64" s="43">
        <f t="shared" si="24"/>
        <v>6.4100022871794282</v>
      </c>
      <c r="O64" s="43">
        <f t="shared" si="24"/>
        <v>6.3757165728858771</v>
      </c>
      <c r="P64" s="43">
        <f t="shared" si="24"/>
        <v>6.341430858592326</v>
      </c>
      <c r="Q64" s="43">
        <f t="shared" si="24"/>
        <v>6.3071451442987749</v>
      </c>
      <c r="R64" s="43">
        <f t="shared" si="24"/>
        <v>6.2728594300052247</v>
      </c>
      <c r="S64" s="43">
        <f t="shared" si="24"/>
        <v>6.2385737157116736</v>
      </c>
      <c r="T64" s="43">
        <f t="shared" si="24"/>
        <v>6.2042880014181225</v>
      </c>
      <c r="U64" s="43">
        <f t="shared" si="24"/>
        <v>6.1700022871245714</v>
      </c>
      <c r="V64" s="43">
        <f t="shared" si="24"/>
        <v>6.1357165728310212</v>
      </c>
      <c r="W64" s="43">
        <f t="shared" si="24"/>
        <v>6.1014308585374692</v>
      </c>
      <c r="X64" s="43">
        <f t="shared" si="22"/>
        <v>6.067145144243919</v>
      </c>
      <c r="Y64" s="43">
        <f t="shared" si="22"/>
        <v>6.0328594299503671</v>
      </c>
      <c r="Z64" s="43">
        <f t="shared" si="22"/>
        <v>5.9985737156568169</v>
      </c>
      <c r="AA64" s="43">
        <f t="shared" si="22"/>
        <v>5.9642880013632658</v>
      </c>
      <c r="AB64" s="43">
        <f t="shared" si="22"/>
        <v>5.9300022870697147</v>
      </c>
      <c r="AC64" s="43">
        <f t="shared" si="22"/>
        <v>5.8957165727761636</v>
      </c>
      <c r="AD64" s="43">
        <f t="shared" si="22"/>
        <v>5.8614308584826125</v>
      </c>
      <c r="AE64" s="43">
        <f t="shared" si="22"/>
        <v>5.8271451441890614</v>
      </c>
      <c r="AF64" s="43">
        <f t="shared" si="22"/>
        <v>5.7928594298955103</v>
      </c>
      <c r="AG64" s="43">
        <f t="shared" si="22"/>
        <v>5.7585737156019592</v>
      </c>
      <c r="AH64" s="43">
        <f t="shared" si="22"/>
        <v>5.7242880013084081</v>
      </c>
      <c r="AI64" s="43">
        <f t="shared" si="22"/>
        <v>5.690002287014857</v>
      </c>
      <c r="AJ64" s="43">
        <f t="shared" si="22"/>
        <v>5.6557165727213059</v>
      </c>
      <c r="AK64" s="43">
        <f t="shared" si="22"/>
        <v>5.6214308584277548</v>
      </c>
      <c r="AL64" s="43">
        <f t="shared" si="22"/>
        <v>5.5871451441342037</v>
      </c>
      <c r="AM64" s="43">
        <f t="shared" si="22"/>
        <v>5.5528594298406526</v>
      </c>
      <c r="AN64" s="43">
        <f t="shared" si="23"/>
        <v>5.5185737155471024</v>
      </c>
      <c r="AO64" s="43">
        <f t="shared" si="21"/>
        <v>5.4842880012535513</v>
      </c>
      <c r="AP64" s="43">
        <f t="shared" si="21"/>
        <v>5.4500022869600002</v>
      </c>
      <c r="AQ64" s="43">
        <f t="shared" si="21"/>
        <v>5.4157165726664491</v>
      </c>
      <c r="AR64" s="43">
        <f t="shared" si="21"/>
        <v>5.381430858372898</v>
      </c>
      <c r="AS64" s="43">
        <f t="shared" si="21"/>
        <v>5.3471451440793469</v>
      </c>
      <c r="AT64" s="43">
        <f t="shared" si="21"/>
        <v>5.3128594297857958</v>
      </c>
      <c r="AU64" s="43">
        <f t="shared" si="21"/>
        <v>5.2785737154922447</v>
      </c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</row>
    <row r="65" spans="2:58" ht="16.5">
      <c r="B65" s="81"/>
      <c r="C65" s="115"/>
      <c r="D65" s="84" t="s">
        <v>340</v>
      </c>
      <c r="E65" s="85">
        <v>0.16666666669999999</v>
      </c>
      <c r="F65" s="94">
        <v>3.0332999999999999E-2</v>
      </c>
      <c r="G65" s="51">
        <f t="shared" si="8"/>
        <v>5.8180019988364</v>
      </c>
      <c r="H65" s="43">
        <f t="shared" si="10"/>
        <v>5.7880019988424003</v>
      </c>
      <c r="I65" s="43">
        <f t="shared" si="24"/>
        <v>5.7580019988483997</v>
      </c>
      <c r="J65" s="43">
        <f t="shared" si="24"/>
        <v>5.7280019988544</v>
      </c>
      <c r="K65" s="43">
        <f t="shared" si="24"/>
        <v>5.6980019988604003</v>
      </c>
      <c r="L65" s="43">
        <f t="shared" si="24"/>
        <v>5.6680019988663997</v>
      </c>
      <c r="M65" s="43">
        <f t="shared" si="24"/>
        <v>5.6380019988723999</v>
      </c>
      <c r="N65" s="43">
        <f t="shared" si="24"/>
        <v>5.6080019988784002</v>
      </c>
      <c r="O65" s="43">
        <f t="shared" si="24"/>
        <v>5.5780019988843996</v>
      </c>
      <c r="P65" s="43">
        <f t="shared" si="24"/>
        <v>5.5480019988903999</v>
      </c>
      <c r="Q65" s="43">
        <f t="shared" si="24"/>
        <v>5.5180019988964002</v>
      </c>
      <c r="R65" s="43">
        <f t="shared" si="24"/>
        <v>5.4880019989023996</v>
      </c>
      <c r="S65" s="43">
        <f t="shared" si="24"/>
        <v>5.4580019989083999</v>
      </c>
      <c r="T65" s="43">
        <f t="shared" si="24"/>
        <v>5.4280019989144002</v>
      </c>
      <c r="U65" s="43">
        <f t="shared" si="24"/>
        <v>5.3980019989203996</v>
      </c>
      <c r="V65" s="43">
        <f t="shared" si="24"/>
        <v>5.3680019989264007</v>
      </c>
      <c r="W65" s="43">
        <f t="shared" si="24"/>
        <v>5.3380019989324001</v>
      </c>
      <c r="X65" s="43">
        <f t="shared" si="22"/>
        <v>5.3080019989384004</v>
      </c>
      <c r="Y65" s="43">
        <f t="shared" si="22"/>
        <v>5.2780019989443998</v>
      </c>
      <c r="Z65" s="43">
        <f t="shared" si="22"/>
        <v>5.2480019989504001</v>
      </c>
      <c r="AA65" s="43">
        <f t="shared" si="22"/>
        <v>5.2180019989564004</v>
      </c>
      <c r="AB65" s="43">
        <f t="shared" si="22"/>
        <v>5.1880019989624007</v>
      </c>
      <c r="AC65" s="43">
        <f t="shared" si="22"/>
        <v>5.1580019989684001</v>
      </c>
      <c r="AD65" s="43">
        <f t="shared" si="22"/>
        <v>5.1280019989744003</v>
      </c>
      <c r="AE65" s="43">
        <f t="shared" si="22"/>
        <v>5.0980019989803997</v>
      </c>
      <c r="AF65" s="43">
        <f t="shared" si="22"/>
        <v>5.0680019989864</v>
      </c>
      <c r="AG65" s="43">
        <f t="shared" si="22"/>
        <v>5.0380019989924003</v>
      </c>
      <c r="AH65" s="43">
        <f t="shared" si="22"/>
        <v>5.0080019989983997</v>
      </c>
      <c r="AI65" s="43">
        <f t="shared" si="22"/>
        <v>4.9780019990044</v>
      </c>
      <c r="AJ65" s="43">
        <f t="shared" si="22"/>
        <v>4.9480019990104003</v>
      </c>
      <c r="AK65" s="43">
        <f t="shared" si="22"/>
        <v>4.9180019990163997</v>
      </c>
      <c r="AL65" s="43">
        <f t="shared" si="22"/>
        <v>4.8880019990224</v>
      </c>
      <c r="AM65" s="43">
        <f t="shared" si="22"/>
        <v>4.8580019990284002</v>
      </c>
      <c r="AN65" s="43">
        <f t="shared" si="23"/>
        <v>4.8280019990343996</v>
      </c>
      <c r="AO65" s="43">
        <f t="shared" si="21"/>
        <v>4.7980019990403999</v>
      </c>
      <c r="AP65" s="43">
        <f t="shared" si="21"/>
        <v>4.7680019990464002</v>
      </c>
      <c r="AQ65" s="43">
        <f t="shared" si="21"/>
        <v>4.7380019990523996</v>
      </c>
      <c r="AR65" s="43">
        <f t="shared" si="21"/>
        <v>4.7080019990583999</v>
      </c>
      <c r="AS65" s="43">
        <f t="shared" si="21"/>
        <v>4.6780019990644002</v>
      </c>
      <c r="AT65" s="43">
        <f t="shared" si="21"/>
        <v>4.6480019990703996</v>
      </c>
      <c r="AU65" s="43">
        <f t="shared" si="21"/>
        <v>4.6180019990763999</v>
      </c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</row>
    <row r="66" spans="2:58" ht="16.5">
      <c r="B66" s="81"/>
      <c r="C66" s="115"/>
      <c r="D66" s="84" t="s">
        <v>341</v>
      </c>
      <c r="E66" s="85">
        <v>0.16666666669999999</v>
      </c>
      <c r="F66" s="94">
        <v>3.0332999999999999E-2</v>
      </c>
      <c r="G66" s="51">
        <f t="shared" si="8"/>
        <v>5.8180019988364</v>
      </c>
      <c r="H66" s="43">
        <f t="shared" si="10"/>
        <v>5.7880019988424003</v>
      </c>
      <c r="I66" s="43">
        <f t="shared" si="24"/>
        <v>5.7580019988483997</v>
      </c>
      <c r="J66" s="43">
        <f t="shared" si="24"/>
        <v>5.7280019988544</v>
      </c>
      <c r="K66" s="43">
        <f t="shared" si="24"/>
        <v>5.6980019988604003</v>
      </c>
      <c r="L66" s="43">
        <f t="shared" si="24"/>
        <v>5.6680019988663997</v>
      </c>
      <c r="M66" s="43">
        <f t="shared" si="24"/>
        <v>5.6380019988723999</v>
      </c>
      <c r="N66" s="43">
        <f t="shared" si="24"/>
        <v>5.6080019988784002</v>
      </c>
      <c r="O66" s="43">
        <f t="shared" si="24"/>
        <v>5.5780019988843996</v>
      </c>
      <c r="P66" s="43">
        <f t="shared" si="24"/>
        <v>5.5480019988903999</v>
      </c>
      <c r="Q66" s="43">
        <f t="shared" si="24"/>
        <v>5.5180019988964002</v>
      </c>
      <c r="R66" s="43">
        <f t="shared" si="24"/>
        <v>5.4880019989023996</v>
      </c>
      <c r="S66" s="43">
        <f t="shared" si="24"/>
        <v>5.4580019989083999</v>
      </c>
      <c r="T66" s="43">
        <f t="shared" si="24"/>
        <v>5.4280019989144002</v>
      </c>
      <c r="U66" s="43">
        <f t="shared" si="24"/>
        <v>5.3980019989203996</v>
      </c>
      <c r="V66" s="43">
        <f t="shared" si="24"/>
        <v>5.3680019989264007</v>
      </c>
      <c r="W66" s="43">
        <f t="shared" si="24"/>
        <v>5.3380019989324001</v>
      </c>
      <c r="X66" s="43">
        <f t="shared" si="22"/>
        <v>5.3080019989384004</v>
      </c>
      <c r="Y66" s="43">
        <f t="shared" si="22"/>
        <v>5.2780019989443998</v>
      </c>
      <c r="Z66" s="43">
        <f t="shared" si="22"/>
        <v>5.2480019989504001</v>
      </c>
      <c r="AA66" s="43">
        <f t="shared" si="22"/>
        <v>5.2180019989564004</v>
      </c>
      <c r="AB66" s="43">
        <f t="shared" si="22"/>
        <v>5.1880019989624007</v>
      </c>
      <c r="AC66" s="43">
        <f t="shared" si="22"/>
        <v>5.1580019989684001</v>
      </c>
      <c r="AD66" s="43">
        <f t="shared" si="22"/>
        <v>5.1280019989744003</v>
      </c>
      <c r="AE66" s="43">
        <f t="shared" si="22"/>
        <v>5.0980019989803997</v>
      </c>
      <c r="AF66" s="43">
        <f t="shared" si="22"/>
        <v>5.0680019989864</v>
      </c>
      <c r="AG66" s="43">
        <f t="shared" si="22"/>
        <v>5.0380019989924003</v>
      </c>
      <c r="AH66" s="43">
        <f t="shared" si="22"/>
        <v>5.0080019989983997</v>
      </c>
      <c r="AI66" s="43">
        <f t="shared" si="22"/>
        <v>4.9780019990044</v>
      </c>
      <c r="AJ66" s="43">
        <f t="shared" si="22"/>
        <v>4.9480019990104003</v>
      </c>
      <c r="AK66" s="43">
        <f t="shared" si="22"/>
        <v>4.9180019990163997</v>
      </c>
      <c r="AL66" s="43">
        <f t="shared" si="22"/>
        <v>4.8880019990224</v>
      </c>
      <c r="AM66" s="43">
        <f t="shared" si="22"/>
        <v>4.8580019990284002</v>
      </c>
      <c r="AN66" s="43">
        <f t="shared" si="23"/>
        <v>4.8280019990343996</v>
      </c>
      <c r="AO66" s="43">
        <f t="shared" si="23"/>
        <v>4.7980019990403999</v>
      </c>
      <c r="AP66" s="43">
        <f t="shared" si="23"/>
        <v>4.7680019990464002</v>
      </c>
      <c r="AQ66" s="43">
        <f t="shared" si="23"/>
        <v>4.7380019990523996</v>
      </c>
      <c r="AR66" s="43">
        <f t="shared" si="23"/>
        <v>4.7080019990583999</v>
      </c>
      <c r="AS66" s="43">
        <f t="shared" si="23"/>
        <v>4.6780019990644002</v>
      </c>
      <c r="AT66" s="43">
        <f t="shared" si="23"/>
        <v>4.6480019990703996</v>
      </c>
      <c r="AU66" s="43">
        <f t="shared" si="23"/>
        <v>4.6180019990763999</v>
      </c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</row>
    <row r="67" spans="2:58" ht="16.5">
      <c r="B67" s="81"/>
      <c r="C67" s="115"/>
      <c r="D67" s="84" t="s">
        <v>342</v>
      </c>
      <c r="E67" s="85">
        <v>0.16666666669999999</v>
      </c>
      <c r="F67" s="94">
        <v>3.0332999999999999E-2</v>
      </c>
      <c r="G67" s="51">
        <f t="shared" si="8"/>
        <v>5.8180019988364</v>
      </c>
      <c r="H67" s="43">
        <f t="shared" si="10"/>
        <v>5.7880019988424003</v>
      </c>
      <c r="I67" s="43">
        <f t="shared" si="24"/>
        <v>5.7580019988483997</v>
      </c>
      <c r="J67" s="43">
        <f t="shared" si="24"/>
        <v>5.7280019988544</v>
      </c>
      <c r="K67" s="43">
        <f t="shared" si="24"/>
        <v>5.6980019988604003</v>
      </c>
      <c r="L67" s="43">
        <f t="shared" si="24"/>
        <v>5.6680019988663997</v>
      </c>
      <c r="M67" s="43">
        <f t="shared" si="24"/>
        <v>5.6380019988723999</v>
      </c>
      <c r="N67" s="43">
        <f t="shared" si="24"/>
        <v>5.6080019988784002</v>
      </c>
      <c r="O67" s="43">
        <f t="shared" si="24"/>
        <v>5.5780019988843996</v>
      </c>
      <c r="P67" s="43">
        <f t="shared" si="24"/>
        <v>5.5480019988903999</v>
      </c>
      <c r="Q67" s="43">
        <f t="shared" si="24"/>
        <v>5.5180019988964002</v>
      </c>
      <c r="R67" s="43">
        <f t="shared" si="24"/>
        <v>5.4880019989023996</v>
      </c>
      <c r="S67" s="43">
        <f t="shared" si="24"/>
        <v>5.4580019989083999</v>
      </c>
      <c r="T67" s="43">
        <f t="shared" si="24"/>
        <v>5.4280019989144002</v>
      </c>
      <c r="U67" s="43">
        <f t="shared" si="24"/>
        <v>5.3980019989203996</v>
      </c>
      <c r="V67" s="43">
        <f t="shared" si="24"/>
        <v>5.3680019989264007</v>
      </c>
      <c r="W67" s="43">
        <f t="shared" si="24"/>
        <v>5.3380019989324001</v>
      </c>
      <c r="X67" s="43">
        <f t="shared" si="22"/>
        <v>5.3080019989384004</v>
      </c>
      <c r="Y67" s="43">
        <f t="shared" si="22"/>
        <v>5.2780019989443998</v>
      </c>
      <c r="Z67" s="43">
        <f t="shared" si="22"/>
        <v>5.2480019989504001</v>
      </c>
      <c r="AA67" s="43">
        <f t="shared" si="22"/>
        <v>5.2180019989564004</v>
      </c>
      <c r="AB67" s="43">
        <f t="shared" si="22"/>
        <v>5.1880019989624007</v>
      </c>
      <c r="AC67" s="43">
        <f t="shared" si="22"/>
        <v>5.1580019989684001</v>
      </c>
      <c r="AD67" s="43">
        <f t="shared" si="22"/>
        <v>5.1280019989744003</v>
      </c>
      <c r="AE67" s="43">
        <f t="shared" si="22"/>
        <v>5.0980019989803997</v>
      </c>
      <c r="AF67" s="43">
        <f t="shared" si="22"/>
        <v>5.0680019989864</v>
      </c>
      <c r="AG67" s="43">
        <f t="shared" si="22"/>
        <v>5.0380019989924003</v>
      </c>
      <c r="AH67" s="43">
        <f t="shared" si="22"/>
        <v>5.0080019989983997</v>
      </c>
      <c r="AI67" s="43">
        <f t="shared" si="22"/>
        <v>4.9780019990044</v>
      </c>
      <c r="AJ67" s="43">
        <f t="shared" si="22"/>
        <v>4.9480019990104003</v>
      </c>
      <c r="AK67" s="43">
        <f t="shared" si="22"/>
        <v>4.9180019990163997</v>
      </c>
      <c r="AL67" s="43">
        <f t="shared" si="22"/>
        <v>4.8880019990224</v>
      </c>
      <c r="AM67" s="43">
        <f t="shared" si="22"/>
        <v>4.8580019990284002</v>
      </c>
      <c r="AN67" s="43">
        <f t="shared" si="23"/>
        <v>4.8280019990343996</v>
      </c>
      <c r="AO67" s="43">
        <f t="shared" si="23"/>
        <v>4.7980019990403999</v>
      </c>
      <c r="AP67" s="43">
        <f t="shared" si="23"/>
        <v>4.7680019990464002</v>
      </c>
      <c r="AQ67" s="43">
        <f t="shared" si="23"/>
        <v>4.7380019990523996</v>
      </c>
      <c r="AR67" s="43">
        <f t="shared" si="23"/>
        <v>4.7080019990583999</v>
      </c>
      <c r="AS67" s="43">
        <f t="shared" si="23"/>
        <v>4.6780019990644002</v>
      </c>
      <c r="AT67" s="43">
        <f t="shared" si="23"/>
        <v>4.6480019990703996</v>
      </c>
      <c r="AU67" s="43">
        <f t="shared" si="23"/>
        <v>4.6180019990763999</v>
      </c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</row>
    <row r="68" spans="2:58" ht="16.5">
      <c r="B68" s="81"/>
      <c r="C68" s="115"/>
      <c r="D68" s="84" t="s">
        <v>343</v>
      </c>
      <c r="E68" s="85">
        <v>0.16666666669999999</v>
      </c>
      <c r="F68" s="94">
        <v>3.0332999999999999E-2</v>
      </c>
      <c r="G68" s="51">
        <f t="shared" si="8"/>
        <v>5.8180019988364</v>
      </c>
      <c r="H68" s="43">
        <f t="shared" ref="H68:W95" si="25">(1-$F68-($A$5-H$2))/$E68</f>
        <v>5.7880019988424003</v>
      </c>
      <c r="I68" s="43">
        <f t="shared" si="24"/>
        <v>5.7580019988483997</v>
      </c>
      <c r="J68" s="43">
        <f t="shared" si="24"/>
        <v>5.7280019988544</v>
      </c>
      <c r="K68" s="43">
        <f t="shared" si="24"/>
        <v>5.6980019988604003</v>
      </c>
      <c r="L68" s="43">
        <f t="shared" si="24"/>
        <v>5.6680019988663997</v>
      </c>
      <c r="M68" s="43">
        <f t="shared" si="24"/>
        <v>5.6380019988723999</v>
      </c>
      <c r="N68" s="43">
        <f t="shared" si="24"/>
        <v>5.6080019988784002</v>
      </c>
      <c r="O68" s="43">
        <f t="shared" si="24"/>
        <v>5.5780019988843996</v>
      </c>
      <c r="P68" s="43">
        <f t="shared" si="24"/>
        <v>5.5480019988903999</v>
      </c>
      <c r="Q68" s="43">
        <f t="shared" si="24"/>
        <v>5.5180019988964002</v>
      </c>
      <c r="R68" s="43">
        <f t="shared" si="24"/>
        <v>5.4880019989023996</v>
      </c>
      <c r="S68" s="43">
        <f t="shared" si="24"/>
        <v>5.4580019989083999</v>
      </c>
      <c r="T68" s="43">
        <f t="shared" si="24"/>
        <v>5.4280019989144002</v>
      </c>
      <c r="U68" s="43">
        <f t="shared" si="24"/>
        <v>5.3980019989203996</v>
      </c>
      <c r="V68" s="43">
        <f t="shared" si="24"/>
        <v>5.3680019989264007</v>
      </c>
      <c r="W68" s="43">
        <f t="shared" si="24"/>
        <v>5.3380019989324001</v>
      </c>
      <c r="X68" s="43">
        <f t="shared" si="22"/>
        <v>5.3080019989384004</v>
      </c>
      <c r="Y68" s="43">
        <f t="shared" si="22"/>
        <v>5.2780019989443998</v>
      </c>
      <c r="Z68" s="43">
        <f t="shared" si="22"/>
        <v>5.2480019989504001</v>
      </c>
      <c r="AA68" s="43">
        <f t="shared" si="22"/>
        <v>5.2180019989564004</v>
      </c>
      <c r="AB68" s="43">
        <f t="shared" si="22"/>
        <v>5.1880019989624007</v>
      </c>
      <c r="AC68" s="43">
        <f t="shared" si="22"/>
        <v>5.1580019989684001</v>
      </c>
      <c r="AD68" s="43">
        <f t="shared" si="22"/>
        <v>5.1280019989744003</v>
      </c>
      <c r="AE68" s="43">
        <f t="shared" si="22"/>
        <v>5.0980019989803997</v>
      </c>
      <c r="AF68" s="43">
        <f t="shared" si="22"/>
        <v>5.0680019989864</v>
      </c>
      <c r="AG68" s="43">
        <f t="shared" si="22"/>
        <v>5.0380019989924003</v>
      </c>
      <c r="AH68" s="43">
        <f t="shared" si="22"/>
        <v>5.0080019989983997</v>
      </c>
      <c r="AI68" s="43">
        <f t="shared" si="22"/>
        <v>4.9780019990044</v>
      </c>
      <c r="AJ68" s="43">
        <f t="shared" si="22"/>
        <v>4.9480019990104003</v>
      </c>
      <c r="AK68" s="43">
        <f t="shared" si="22"/>
        <v>4.9180019990163997</v>
      </c>
      <c r="AL68" s="43">
        <f t="shared" si="22"/>
        <v>4.8880019990224</v>
      </c>
      <c r="AM68" s="43">
        <f t="shared" si="22"/>
        <v>4.8580019990284002</v>
      </c>
      <c r="AN68" s="43">
        <f t="shared" si="23"/>
        <v>4.8280019990343996</v>
      </c>
      <c r="AO68" s="43">
        <f t="shared" si="23"/>
        <v>4.7980019990403999</v>
      </c>
      <c r="AP68" s="43">
        <f t="shared" si="23"/>
        <v>4.7680019990464002</v>
      </c>
      <c r="AQ68" s="43">
        <f t="shared" si="23"/>
        <v>4.7380019990523996</v>
      </c>
      <c r="AR68" s="43">
        <f t="shared" si="23"/>
        <v>4.7080019990583999</v>
      </c>
      <c r="AS68" s="43">
        <f t="shared" si="23"/>
        <v>4.6780019990644002</v>
      </c>
      <c r="AT68" s="43">
        <f t="shared" si="23"/>
        <v>4.6480019990703996</v>
      </c>
      <c r="AU68" s="43">
        <f t="shared" si="23"/>
        <v>4.6180019990763999</v>
      </c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2:58">
      <c r="B69" s="86"/>
      <c r="C69" s="115" t="s">
        <v>344</v>
      </c>
      <c r="D69" s="87" t="s">
        <v>345</v>
      </c>
      <c r="E69" s="85">
        <v>0.18367346900000001</v>
      </c>
      <c r="F69" s="94">
        <v>5.0408000000000001E-2</v>
      </c>
      <c r="G69" s="51">
        <f t="shared" si="8"/>
        <v>5.1700008998033349</v>
      </c>
      <c r="H69" s="43">
        <f t="shared" si="25"/>
        <v>5.1427786775236433</v>
      </c>
      <c r="I69" s="43">
        <f t="shared" si="24"/>
        <v>5.1155564552439525</v>
      </c>
      <c r="J69" s="43">
        <f t="shared" si="24"/>
        <v>5.0883342329642609</v>
      </c>
      <c r="K69" s="43">
        <f t="shared" si="24"/>
        <v>5.0611120106845693</v>
      </c>
      <c r="L69" s="43">
        <f t="shared" si="24"/>
        <v>5.0338897884048786</v>
      </c>
      <c r="M69" s="43">
        <f t="shared" si="24"/>
        <v>5.0066675661251869</v>
      </c>
      <c r="N69" s="43">
        <f t="shared" si="24"/>
        <v>4.9794453438454953</v>
      </c>
      <c r="O69" s="43">
        <f t="shared" si="24"/>
        <v>4.9522231215658037</v>
      </c>
      <c r="P69" s="43">
        <f t="shared" si="24"/>
        <v>4.925000899286113</v>
      </c>
      <c r="Q69" s="43">
        <f t="shared" si="24"/>
        <v>4.8977786770064213</v>
      </c>
      <c r="R69" s="43">
        <f t="shared" si="24"/>
        <v>4.8705564547267297</v>
      </c>
      <c r="S69" s="43">
        <f t="shared" si="24"/>
        <v>4.8433342324470381</v>
      </c>
      <c r="T69" s="43">
        <f t="shared" si="24"/>
        <v>4.8161120101673474</v>
      </c>
      <c r="U69" s="43">
        <f t="shared" si="24"/>
        <v>4.7888897878876557</v>
      </c>
      <c r="V69" s="43">
        <f t="shared" si="24"/>
        <v>4.761667565607965</v>
      </c>
      <c r="W69" s="43">
        <f t="shared" si="24"/>
        <v>4.7344453433282725</v>
      </c>
      <c r="X69" s="43">
        <f t="shared" si="22"/>
        <v>4.7072231210485818</v>
      </c>
      <c r="Y69" s="43">
        <f t="shared" si="22"/>
        <v>4.6800008987688901</v>
      </c>
      <c r="Z69" s="43">
        <f t="shared" si="22"/>
        <v>4.6527786764891994</v>
      </c>
      <c r="AA69" s="43">
        <f t="shared" si="22"/>
        <v>4.6255564542095078</v>
      </c>
      <c r="AB69" s="43">
        <f t="shared" si="22"/>
        <v>4.5983342319298171</v>
      </c>
      <c r="AC69" s="43">
        <f t="shared" si="22"/>
        <v>4.5711120096501254</v>
      </c>
      <c r="AD69" s="43">
        <f t="shared" si="22"/>
        <v>4.5438897873704338</v>
      </c>
      <c r="AE69" s="43">
        <f t="shared" si="22"/>
        <v>4.5166675650907422</v>
      </c>
      <c r="AF69" s="43">
        <f t="shared" si="22"/>
        <v>4.4894453428110515</v>
      </c>
      <c r="AG69" s="43">
        <f t="shared" si="22"/>
        <v>4.4622231205313598</v>
      </c>
      <c r="AH69" s="43">
        <f t="shared" si="22"/>
        <v>4.4350008982516682</v>
      </c>
      <c r="AI69" s="43">
        <f t="shared" si="22"/>
        <v>4.4077786759719766</v>
      </c>
      <c r="AJ69" s="43">
        <f t="shared" si="22"/>
        <v>4.3805564536922859</v>
      </c>
      <c r="AK69" s="43">
        <f t="shared" si="22"/>
        <v>4.3533342314125942</v>
      </c>
      <c r="AL69" s="43">
        <f t="shared" si="22"/>
        <v>4.3261120091329026</v>
      </c>
      <c r="AM69" s="43">
        <f t="shared" si="22"/>
        <v>4.298889786853211</v>
      </c>
      <c r="AN69" s="43">
        <f t="shared" si="23"/>
        <v>4.2716675645735203</v>
      </c>
      <c r="AO69" s="43">
        <f t="shared" si="23"/>
        <v>4.2444453422938286</v>
      </c>
      <c r="AP69" s="43">
        <f t="shared" si="23"/>
        <v>4.217223120014137</v>
      </c>
      <c r="AQ69" s="43">
        <f t="shared" si="23"/>
        <v>4.1900008977344463</v>
      </c>
      <c r="AR69" s="43">
        <f t="shared" si="23"/>
        <v>4.1627786754547547</v>
      </c>
      <c r="AS69" s="43">
        <f t="shared" si="23"/>
        <v>4.135556453175063</v>
      </c>
      <c r="AT69" s="43">
        <f t="shared" si="23"/>
        <v>4.1083342308953714</v>
      </c>
      <c r="AU69" s="43">
        <f t="shared" si="23"/>
        <v>4.0811120086156807</v>
      </c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</row>
    <row r="70" spans="2:58">
      <c r="B70" s="86"/>
      <c r="C70" s="115"/>
      <c r="D70" s="87" t="s">
        <v>346</v>
      </c>
      <c r="E70" s="85">
        <v>0.20408163300000001</v>
      </c>
      <c r="F70" s="94">
        <v>5.1020000000000003E-2</v>
      </c>
      <c r="G70" s="51">
        <f t="shared" si="8"/>
        <v>4.6500019920949969</v>
      </c>
      <c r="H70" s="43">
        <f t="shared" si="25"/>
        <v>4.6255019921366465</v>
      </c>
      <c r="I70" s="43">
        <f t="shared" si="24"/>
        <v>4.6010019921782961</v>
      </c>
      <c r="J70" s="43">
        <f t="shared" si="24"/>
        <v>4.5765019922199466</v>
      </c>
      <c r="K70" s="43">
        <f t="shared" si="24"/>
        <v>4.5520019922615962</v>
      </c>
      <c r="L70" s="43">
        <f t="shared" si="24"/>
        <v>4.5275019923032467</v>
      </c>
      <c r="M70" s="43">
        <f t="shared" si="24"/>
        <v>4.5030019923448963</v>
      </c>
      <c r="N70" s="43">
        <f t="shared" si="24"/>
        <v>4.4785019923865468</v>
      </c>
      <c r="O70" s="43">
        <f t="shared" si="24"/>
        <v>4.4540019924281964</v>
      </c>
      <c r="P70" s="43">
        <f t="shared" si="24"/>
        <v>4.429501992469846</v>
      </c>
      <c r="Q70" s="43">
        <f t="shared" si="24"/>
        <v>4.4050019925114965</v>
      </c>
      <c r="R70" s="43">
        <f t="shared" si="24"/>
        <v>4.3805019925531461</v>
      </c>
      <c r="S70" s="43">
        <f t="shared" si="24"/>
        <v>4.3560019925947966</v>
      </c>
      <c r="T70" s="43">
        <f t="shared" si="24"/>
        <v>4.3315019926364462</v>
      </c>
      <c r="U70" s="43">
        <f t="shared" si="24"/>
        <v>4.3070019926780967</v>
      </c>
      <c r="V70" s="43">
        <f t="shared" si="24"/>
        <v>4.2825019927197463</v>
      </c>
      <c r="W70" s="43">
        <f t="shared" si="24"/>
        <v>4.2580019927613968</v>
      </c>
      <c r="X70" s="43">
        <f t="shared" si="22"/>
        <v>4.2335019928030464</v>
      </c>
      <c r="Y70" s="43">
        <f t="shared" si="22"/>
        <v>4.2090019928446969</v>
      </c>
      <c r="Z70" s="43">
        <f t="shared" si="22"/>
        <v>4.1845019928863465</v>
      </c>
      <c r="AA70" s="43">
        <f t="shared" si="22"/>
        <v>4.160001992927997</v>
      </c>
      <c r="AB70" s="43">
        <f t="shared" si="22"/>
        <v>4.1355019929696466</v>
      </c>
      <c r="AC70" s="43">
        <f t="shared" si="22"/>
        <v>4.1110019930112971</v>
      </c>
      <c r="AD70" s="43">
        <f t="shared" si="22"/>
        <v>4.0865019930529467</v>
      </c>
      <c r="AE70" s="43">
        <f t="shared" si="22"/>
        <v>4.0620019930945963</v>
      </c>
      <c r="AF70" s="43">
        <f t="shared" si="22"/>
        <v>4.0375019931362468</v>
      </c>
      <c r="AG70" s="43">
        <f t="shared" si="22"/>
        <v>4.0130019931778964</v>
      </c>
      <c r="AH70" s="43">
        <f t="shared" si="22"/>
        <v>3.9885019932195465</v>
      </c>
      <c r="AI70" s="43">
        <f t="shared" si="22"/>
        <v>3.9640019932611965</v>
      </c>
      <c r="AJ70" s="43">
        <f t="shared" si="22"/>
        <v>3.9395019933028466</v>
      </c>
      <c r="AK70" s="43">
        <f t="shared" si="22"/>
        <v>3.9150019933444966</v>
      </c>
      <c r="AL70" s="43">
        <f t="shared" si="22"/>
        <v>3.8905019933861467</v>
      </c>
      <c r="AM70" s="43">
        <f t="shared" si="22"/>
        <v>3.8660019934277963</v>
      </c>
      <c r="AN70" s="43">
        <f t="shared" si="23"/>
        <v>3.8415019934694463</v>
      </c>
      <c r="AO70" s="43">
        <f t="shared" si="23"/>
        <v>3.8170019935110964</v>
      </c>
      <c r="AP70" s="43">
        <f t="shared" si="23"/>
        <v>3.7925019935527464</v>
      </c>
      <c r="AQ70" s="43">
        <f t="shared" si="23"/>
        <v>3.7680019935943965</v>
      </c>
      <c r="AR70" s="43">
        <f t="shared" si="23"/>
        <v>3.7435019936360465</v>
      </c>
      <c r="AS70" s="43">
        <f t="shared" si="23"/>
        <v>3.7190019936776961</v>
      </c>
      <c r="AT70" s="43">
        <f t="shared" si="23"/>
        <v>3.6945019937193462</v>
      </c>
      <c r="AU70" s="43">
        <f t="shared" si="23"/>
        <v>3.6700019937609962</v>
      </c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</row>
    <row r="71" spans="2:58">
      <c r="B71" s="86"/>
      <c r="C71" s="115"/>
      <c r="D71" s="87" t="s">
        <v>347</v>
      </c>
      <c r="E71" s="85">
        <v>8.1632652999999999E-2</v>
      </c>
      <c r="F71" s="94">
        <v>5.0611999999999997E-2</v>
      </c>
      <c r="G71" s="51">
        <f t="shared" si="8"/>
        <v>11.630003008722502</v>
      </c>
      <c r="H71" s="43">
        <f t="shared" si="25"/>
        <v>11.568753008676564</v>
      </c>
      <c r="I71" s="43">
        <f t="shared" si="24"/>
        <v>11.507503008630627</v>
      </c>
      <c r="J71" s="43">
        <f t="shared" si="24"/>
        <v>11.446253008584689</v>
      </c>
      <c r="K71" s="43">
        <f t="shared" si="24"/>
        <v>11.385003008538753</v>
      </c>
      <c r="L71" s="43">
        <f t="shared" si="24"/>
        <v>11.323753008492815</v>
      </c>
      <c r="M71" s="43">
        <f t="shared" si="24"/>
        <v>11.262503008446878</v>
      </c>
      <c r="N71" s="43">
        <f t="shared" si="24"/>
        <v>11.20125300840094</v>
      </c>
      <c r="O71" s="43">
        <f t="shared" si="24"/>
        <v>11.140003008355002</v>
      </c>
      <c r="P71" s="43">
        <f t="shared" si="24"/>
        <v>11.078753008309064</v>
      </c>
      <c r="Q71" s="43">
        <f t="shared" si="24"/>
        <v>11.017503008263127</v>
      </c>
      <c r="R71" s="43">
        <f t="shared" si="24"/>
        <v>10.956253008217189</v>
      </c>
      <c r="S71" s="43">
        <f t="shared" si="24"/>
        <v>10.895003008171251</v>
      </c>
      <c r="T71" s="43">
        <f t="shared" si="24"/>
        <v>10.833753008125313</v>
      </c>
      <c r="U71" s="43">
        <f t="shared" si="24"/>
        <v>10.772503008079378</v>
      </c>
      <c r="V71" s="43">
        <f t="shared" si="24"/>
        <v>10.71125300803344</v>
      </c>
      <c r="W71" s="43">
        <f t="shared" si="24"/>
        <v>10.650003007987502</v>
      </c>
      <c r="X71" s="43">
        <f t="shared" si="22"/>
        <v>10.588753007941564</v>
      </c>
      <c r="Y71" s="43">
        <f t="shared" si="22"/>
        <v>10.527503007895628</v>
      </c>
      <c r="Z71" s="43">
        <f t="shared" si="22"/>
        <v>10.466253007849691</v>
      </c>
      <c r="AA71" s="43">
        <f t="shared" si="22"/>
        <v>10.405003007803753</v>
      </c>
      <c r="AB71" s="43">
        <f t="shared" si="22"/>
        <v>10.343753007757815</v>
      </c>
      <c r="AC71" s="43">
        <f t="shared" si="22"/>
        <v>10.282503007711878</v>
      </c>
      <c r="AD71" s="43">
        <f t="shared" si="22"/>
        <v>10.22125300766594</v>
      </c>
      <c r="AE71" s="43">
        <f t="shared" si="22"/>
        <v>10.160003007620002</v>
      </c>
      <c r="AF71" s="43">
        <f t="shared" si="22"/>
        <v>10.098753007574064</v>
      </c>
      <c r="AG71" s="43">
        <f t="shared" si="22"/>
        <v>10.037503007528127</v>
      </c>
      <c r="AH71" s="43">
        <f t="shared" si="22"/>
        <v>9.9762530074821907</v>
      </c>
      <c r="AI71" s="43">
        <f t="shared" si="22"/>
        <v>9.915003007436253</v>
      </c>
      <c r="AJ71" s="43">
        <f t="shared" si="22"/>
        <v>9.8537530073903152</v>
      </c>
      <c r="AK71" s="43">
        <f t="shared" si="22"/>
        <v>9.7925030073443775</v>
      </c>
      <c r="AL71" s="43">
        <f t="shared" si="22"/>
        <v>9.7312530072984398</v>
      </c>
      <c r="AM71" s="43">
        <f t="shared" si="22"/>
        <v>9.6700030072525021</v>
      </c>
      <c r="AN71" s="43">
        <f t="shared" si="23"/>
        <v>9.6087530072065643</v>
      </c>
      <c r="AO71" s="43">
        <f t="shared" si="23"/>
        <v>9.5475030071606266</v>
      </c>
      <c r="AP71" s="43">
        <f t="shared" si="23"/>
        <v>9.4862530071146889</v>
      </c>
      <c r="AQ71" s="43">
        <f t="shared" si="23"/>
        <v>9.4250030070687512</v>
      </c>
      <c r="AR71" s="43">
        <f t="shared" si="23"/>
        <v>9.3637530070228134</v>
      </c>
      <c r="AS71" s="43">
        <f t="shared" si="23"/>
        <v>9.3025030069768775</v>
      </c>
      <c r="AT71" s="43">
        <f t="shared" si="23"/>
        <v>9.2412530069309398</v>
      </c>
      <c r="AU71" s="43">
        <f t="shared" si="23"/>
        <v>9.180003006885002</v>
      </c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</row>
    <row r="72" spans="2:58">
      <c r="B72" s="86"/>
      <c r="C72" s="115"/>
      <c r="D72" s="87" t="s">
        <v>348</v>
      </c>
      <c r="E72" s="85">
        <v>0.10204081600000001</v>
      </c>
      <c r="F72" s="94">
        <v>0.05</v>
      </c>
      <c r="G72" s="51">
        <f t="shared" si="8"/>
        <v>9.3100000297919987</v>
      </c>
      <c r="H72" s="43">
        <f t="shared" si="25"/>
        <v>9.2610000296351984</v>
      </c>
      <c r="I72" s="43">
        <f t="shared" si="24"/>
        <v>9.2120000294783981</v>
      </c>
      <c r="J72" s="43">
        <f t="shared" si="24"/>
        <v>9.1630000293215996</v>
      </c>
      <c r="K72" s="43">
        <f t="shared" si="24"/>
        <v>9.1140000291647993</v>
      </c>
      <c r="L72" s="43">
        <f t="shared" si="24"/>
        <v>9.0650000290079991</v>
      </c>
      <c r="M72" s="43">
        <f t="shared" si="24"/>
        <v>9.0160000288511988</v>
      </c>
      <c r="N72" s="43">
        <f t="shared" si="24"/>
        <v>8.9670000286943985</v>
      </c>
      <c r="O72" s="43">
        <f t="shared" si="24"/>
        <v>8.9180000285375982</v>
      </c>
      <c r="P72" s="43">
        <f t="shared" si="24"/>
        <v>8.8690000283807979</v>
      </c>
      <c r="Q72" s="43">
        <f t="shared" si="24"/>
        <v>8.8200000282239994</v>
      </c>
      <c r="R72" s="43">
        <f t="shared" si="24"/>
        <v>8.7710000280671991</v>
      </c>
      <c r="S72" s="43">
        <f t="shared" si="24"/>
        <v>8.7220000279103989</v>
      </c>
      <c r="T72" s="43">
        <f t="shared" si="24"/>
        <v>8.6730000277535986</v>
      </c>
      <c r="U72" s="43">
        <f t="shared" si="24"/>
        <v>8.6240000275967983</v>
      </c>
      <c r="V72" s="43">
        <f t="shared" si="24"/>
        <v>8.5750000274399998</v>
      </c>
      <c r="W72" s="43">
        <f t="shared" si="24"/>
        <v>8.5260000272831977</v>
      </c>
      <c r="X72" s="43">
        <f t="shared" si="22"/>
        <v>8.4770000271263992</v>
      </c>
      <c r="Y72" s="43">
        <f t="shared" si="22"/>
        <v>8.4280000269695989</v>
      </c>
      <c r="Z72" s="43">
        <f t="shared" si="22"/>
        <v>8.3790000268127987</v>
      </c>
      <c r="AA72" s="43">
        <f t="shared" si="22"/>
        <v>8.3300000266560001</v>
      </c>
      <c r="AB72" s="43">
        <f t="shared" si="22"/>
        <v>8.2810000264991999</v>
      </c>
      <c r="AC72" s="43">
        <f t="shared" si="22"/>
        <v>8.2320000263423996</v>
      </c>
      <c r="AD72" s="43">
        <f t="shared" si="22"/>
        <v>8.1830000261855993</v>
      </c>
      <c r="AE72" s="43">
        <f t="shared" si="22"/>
        <v>8.134000026028799</v>
      </c>
      <c r="AF72" s="43">
        <f t="shared" si="22"/>
        <v>8.0850000258719987</v>
      </c>
      <c r="AG72" s="43">
        <f t="shared" si="22"/>
        <v>8.0360000257151984</v>
      </c>
      <c r="AH72" s="43">
        <f t="shared" si="22"/>
        <v>7.9870000255583991</v>
      </c>
      <c r="AI72" s="43">
        <f t="shared" si="22"/>
        <v>7.9380000254015988</v>
      </c>
      <c r="AJ72" s="43">
        <f t="shared" si="22"/>
        <v>7.8890000252447994</v>
      </c>
      <c r="AK72" s="43">
        <f t="shared" si="22"/>
        <v>7.8400000250879991</v>
      </c>
      <c r="AL72" s="43">
        <f t="shared" si="22"/>
        <v>7.7910000249311988</v>
      </c>
      <c r="AM72" s="43">
        <f t="shared" si="22"/>
        <v>7.7420000247743985</v>
      </c>
      <c r="AN72" s="43">
        <f t="shared" si="23"/>
        <v>7.6930000246175991</v>
      </c>
      <c r="AO72" s="43">
        <f t="shared" si="23"/>
        <v>7.6440000244607988</v>
      </c>
      <c r="AP72" s="43">
        <f t="shared" si="23"/>
        <v>7.5950000243039986</v>
      </c>
      <c r="AQ72" s="43">
        <f t="shared" si="23"/>
        <v>7.5460000241471983</v>
      </c>
      <c r="AR72" s="43">
        <f t="shared" si="23"/>
        <v>7.4970000239903989</v>
      </c>
      <c r="AS72" s="43">
        <f t="shared" si="23"/>
        <v>7.4480000238335986</v>
      </c>
      <c r="AT72" s="43">
        <f t="shared" si="23"/>
        <v>7.3990000236767983</v>
      </c>
      <c r="AU72" s="43">
        <f t="shared" si="23"/>
        <v>7.3500000235199989</v>
      </c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</row>
    <row r="73" spans="2:58">
      <c r="B73" s="86"/>
      <c r="C73" s="115" t="s">
        <v>349</v>
      </c>
      <c r="D73" s="87" t="s">
        <v>347</v>
      </c>
      <c r="E73" s="91">
        <v>0.24265208699999999</v>
      </c>
      <c r="F73" s="94">
        <v>0.121599</v>
      </c>
      <c r="G73" s="51">
        <f t="shared" si="8"/>
        <v>3.6200018341486593</v>
      </c>
      <c r="H73" s="43">
        <f t="shared" si="25"/>
        <v>3.599396200536285</v>
      </c>
      <c r="I73" s="43">
        <f t="shared" si="24"/>
        <v>3.5787905669239102</v>
      </c>
      <c r="J73" s="43">
        <f t="shared" si="24"/>
        <v>3.5581849333115358</v>
      </c>
      <c r="K73" s="43">
        <f t="shared" si="24"/>
        <v>3.5375792996991615</v>
      </c>
      <c r="L73" s="43">
        <f t="shared" si="24"/>
        <v>3.5169736660867872</v>
      </c>
      <c r="M73" s="43">
        <f t="shared" si="24"/>
        <v>3.4963680324744129</v>
      </c>
      <c r="N73" s="43">
        <f t="shared" si="24"/>
        <v>3.4757623988620381</v>
      </c>
      <c r="O73" s="43">
        <f t="shared" si="24"/>
        <v>3.4551567652496638</v>
      </c>
      <c r="P73" s="43">
        <f t="shared" si="24"/>
        <v>3.4345511316372894</v>
      </c>
      <c r="Q73" s="43">
        <f t="shared" si="24"/>
        <v>3.4139454980249151</v>
      </c>
      <c r="R73" s="43">
        <f t="shared" si="24"/>
        <v>3.3933398644125403</v>
      </c>
      <c r="S73" s="43">
        <f t="shared" si="24"/>
        <v>3.372734230800166</v>
      </c>
      <c r="T73" s="43">
        <f t="shared" si="24"/>
        <v>3.3521285971877917</v>
      </c>
      <c r="U73" s="43">
        <f t="shared" si="24"/>
        <v>3.3315229635754173</v>
      </c>
      <c r="V73" s="43">
        <f t="shared" si="24"/>
        <v>3.310917329963043</v>
      </c>
      <c r="W73" s="43">
        <f t="shared" si="24"/>
        <v>3.2903116963506682</v>
      </c>
      <c r="X73" s="43">
        <f t="shared" si="22"/>
        <v>3.2697060627382943</v>
      </c>
      <c r="Y73" s="43">
        <f t="shared" si="22"/>
        <v>3.2491004291259196</v>
      </c>
      <c r="Z73" s="43">
        <f t="shared" si="22"/>
        <v>3.2284947955135457</v>
      </c>
      <c r="AA73" s="43">
        <f t="shared" si="22"/>
        <v>3.2078891619011709</v>
      </c>
      <c r="AB73" s="43">
        <f t="shared" si="22"/>
        <v>3.1872835282887966</v>
      </c>
      <c r="AC73" s="43">
        <f t="shared" si="22"/>
        <v>3.1666778946764222</v>
      </c>
      <c r="AD73" s="43">
        <f t="shared" si="22"/>
        <v>3.1460722610640479</v>
      </c>
      <c r="AE73" s="43">
        <f t="shared" si="22"/>
        <v>3.1254666274516731</v>
      </c>
      <c r="AF73" s="43">
        <f t="shared" si="22"/>
        <v>3.1048609938392988</v>
      </c>
      <c r="AG73" s="43">
        <f t="shared" si="22"/>
        <v>3.0842553602269245</v>
      </c>
      <c r="AH73" s="43">
        <f t="shared" si="22"/>
        <v>3.0636497266145502</v>
      </c>
      <c r="AI73" s="43">
        <f t="shared" si="22"/>
        <v>3.0430440930021758</v>
      </c>
      <c r="AJ73" s="43">
        <f t="shared" si="22"/>
        <v>3.022438459389801</v>
      </c>
      <c r="AK73" s="43">
        <f t="shared" si="22"/>
        <v>3.0018328257774267</v>
      </c>
      <c r="AL73" s="43">
        <f t="shared" si="22"/>
        <v>2.9812271921650524</v>
      </c>
      <c r="AM73" s="43">
        <f t="shared" si="22"/>
        <v>2.9606215585526781</v>
      </c>
      <c r="AN73" s="43">
        <f t="shared" si="23"/>
        <v>2.9400159249403033</v>
      </c>
      <c r="AO73" s="43">
        <f t="shared" si="23"/>
        <v>2.919410291327929</v>
      </c>
      <c r="AP73" s="43">
        <f t="shared" si="23"/>
        <v>2.8988046577155546</v>
      </c>
      <c r="AQ73" s="43">
        <f t="shared" si="23"/>
        <v>2.8781990241031803</v>
      </c>
      <c r="AR73" s="43">
        <f t="shared" si="23"/>
        <v>2.8575933904908055</v>
      </c>
      <c r="AS73" s="43">
        <f t="shared" si="23"/>
        <v>2.8369877568784312</v>
      </c>
      <c r="AT73" s="43">
        <f t="shared" si="23"/>
        <v>2.8163821232660569</v>
      </c>
      <c r="AU73" s="43">
        <f t="shared" si="23"/>
        <v>2.7957764896536825</v>
      </c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</row>
    <row r="74" spans="2:58">
      <c r="B74" s="86"/>
      <c r="C74" s="115"/>
      <c r="D74" s="87" t="s">
        <v>348</v>
      </c>
      <c r="E74" s="91">
        <v>0.28684770100000001</v>
      </c>
      <c r="F74" s="94">
        <v>0.12224599999999999</v>
      </c>
      <c r="G74" s="51">
        <f t="shared" si="8"/>
        <v>3.060000121806798</v>
      </c>
      <c r="H74" s="43">
        <f t="shared" si="25"/>
        <v>3.0425692691885997</v>
      </c>
      <c r="I74" s="43">
        <f t="shared" si="24"/>
        <v>3.0251384165704014</v>
      </c>
      <c r="J74" s="43">
        <f t="shared" si="24"/>
        <v>3.0077075639522035</v>
      </c>
      <c r="K74" s="43">
        <f t="shared" si="24"/>
        <v>2.9902767113340052</v>
      </c>
      <c r="L74" s="43">
        <f t="shared" si="24"/>
        <v>2.9728458587158069</v>
      </c>
      <c r="M74" s="43">
        <f t="shared" si="24"/>
        <v>2.9554150060976085</v>
      </c>
      <c r="N74" s="43">
        <f t="shared" si="24"/>
        <v>2.9379841534794102</v>
      </c>
      <c r="O74" s="43">
        <f t="shared" si="24"/>
        <v>2.9205533008612119</v>
      </c>
      <c r="P74" s="43">
        <f t="shared" si="24"/>
        <v>2.9031224482430136</v>
      </c>
      <c r="Q74" s="43">
        <f t="shared" si="24"/>
        <v>2.8856915956248153</v>
      </c>
      <c r="R74" s="43">
        <f t="shared" si="24"/>
        <v>2.8682607430066169</v>
      </c>
      <c r="S74" s="43">
        <f t="shared" si="24"/>
        <v>2.8508298903884191</v>
      </c>
      <c r="T74" s="43">
        <f t="shared" si="24"/>
        <v>2.8333990377702207</v>
      </c>
      <c r="U74" s="43">
        <f t="shared" si="24"/>
        <v>2.8159681851520224</v>
      </c>
      <c r="V74" s="43">
        <f t="shared" si="24"/>
        <v>2.7985373325338241</v>
      </c>
      <c r="W74" s="43">
        <f t="shared" si="24"/>
        <v>2.7811064799156262</v>
      </c>
      <c r="X74" s="43">
        <f t="shared" si="22"/>
        <v>2.7636756272974274</v>
      </c>
      <c r="Y74" s="43">
        <f t="shared" si="22"/>
        <v>2.7462447746792296</v>
      </c>
      <c r="Z74" s="43">
        <f t="shared" si="22"/>
        <v>2.7288139220610312</v>
      </c>
      <c r="AA74" s="43">
        <f t="shared" si="22"/>
        <v>2.7113830694428329</v>
      </c>
      <c r="AB74" s="43">
        <f t="shared" si="22"/>
        <v>2.693952216824635</v>
      </c>
      <c r="AC74" s="43">
        <f t="shared" si="22"/>
        <v>2.6765213642064367</v>
      </c>
      <c r="AD74" s="43">
        <f t="shared" si="22"/>
        <v>2.6590905115882384</v>
      </c>
      <c r="AE74" s="43">
        <f t="shared" si="22"/>
        <v>2.6416596589700401</v>
      </c>
      <c r="AF74" s="43">
        <f t="shared" si="22"/>
        <v>2.6242288063518417</v>
      </c>
      <c r="AG74" s="43">
        <f t="shared" si="22"/>
        <v>2.6067979537336434</v>
      </c>
      <c r="AH74" s="43">
        <f t="shared" si="22"/>
        <v>2.5893671011154451</v>
      </c>
      <c r="AI74" s="43">
        <f t="shared" si="22"/>
        <v>2.5719362484972468</v>
      </c>
      <c r="AJ74" s="43">
        <f t="shared" si="22"/>
        <v>2.5545053958790489</v>
      </c>
      <c r="AK74" s="43">
        <f t="shared" si="22"/>
        <v>2.5370745432608506</v>
      </c>
      <c r="AL74" s="43">
        <f t="shared" si="22"/>
        <v>2.5196436906426523</v>
      </c>
      <c r="AM74" s="43">
        <f t="shared" si="22"/>
        <v>2.5022128380244539</v>
      </c>
      <c r="AN74" s="43">
        <f t="shared" si="23"/>
        <v>2.4847819854062556</v>
      </c>
      <c r="AO74" s="43">
        <f t="shared" si="23"/>
        <v>2.4673511327880573</v>
      </c>
      <c r="AP74" s="43">
        <f t="shared" si="23"/>
        <v>2.449920280169859</v>
      </c>
      <c r="AQ74" s="43">
        <f t="shared" si="23"/>
        <v>2.4324894275516606</v>
      </c>
      <c r="AR74" s="43">
        <f t="shared" si="23"/>
        <v>2.4150585749334623</v>
      </c>
      <c r="AS74" s="43">
        <f t="shared" si="23"/>
        <v>2.3976277223152644</v>
      </c>
      <c r="AT74" s="43">
        <f t="shared" si="23"/>
        <v>2.3801968696970661</v>
      </c>
      <c r="AU74" s="43">
        <f t="shared" si="23"/>
        <v>2.3627660170788678</v>
      </c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</row>
    <row r="75" spans="2:58">
      <c r="B75" s="86"/>
      <c r="C75" s="115" t="s">
        <v>350</v>
      </c>
      <c r="D75" s="87" t="s">
        <v>347</v>
      </c>
      <c r="E75" s="91">
        <v>0.114357372</v>
      </c>
      <c r="F75" s="94">
        <v>0.120592</v>
      </c>
      <c r="G75" s="51">
        <f t="shared" si="8"/>
        <v>7.6899983325954704</v>
      </c>
      <c r="H75" s="43">
        <f t="shared" si="25"/>
        <v>7.6462757468753306</v>
      </c>
      <c r="I75" s="43">
        <f t="shared" si="24"/>
        <v>7.60255316115519</v>
      </c>
      <c r="J75" s="43">
        <f t="shared" si="24"/>
        <v>7.5588305754350493</v>
      </c>
      <c r="K75" s="43">
        <f t="shared" si="24"/>
        <v>7.5151079897149087</v>
      </c>
      <c r="L75" s="43">
        <f t="shared" si="24"/>
        <v>7.471385403994768</v>
      </c>
      <c r="M75" s="43">
        <f t="shared" si="24"/>
        <v>7.4276628182746274</v>
      </c>
      <c r="N75" s="43">
        <f t="shared" si="24"/>
        <v>7.3839402325544867</v>
      </c>
      <c r="O75" s="43">
        <f t="shared" si="24"/>
        <v>7.3402176468343461</v>
      </c>
      <c r="P75" s="43">
        <f t="shared" si="24"/>
        <v>7.2964950611142054</v>
      </c>
      <c r="Q75" s="43">
        <f t="shared" si="24"/>
        <v>7.2527724753940648</v>
      </c>
      <c r="R75" s="43">
        <f t="shared" si="24"/>
        <v>7.2090498896739241</v>
      </c>
      <c r="S75" s="43">
        <f t="shared" si="24"/>
        <v>7.1653273039537835</v>
      </c>
      <c r="T75" s="43">
        <f t="shared" si="24"/>
        <v>7.1216047182336428</v>
      </c>
      <c r="U75" s="43">
        <f t="shared" si="24"/>
        <v>7.0778821325135022</v>
      </c>
      <c r="V75" s="43">
        <f t="shared" si="24"/>
        <v>7.0341595467933633</v>
      </c>
      <c r="W75" s="43">
        <f t="shared" si="24"/>
        <v>6.9904369610732218</v>
      </c>
      <c r="X75" s="43">
        <f t="shared" si="22"/>
        <v>6.946714375353082</v>
      </c>
      <c r="Y75" s="43">
        <f t="shared" si="22"/>
        <v>6.9029917896329405</v>
      </c>
      <c r="Z75" s="43">
        <f t="shared" si="22"/>
        <v>6.8592692039128007</v>
      </c>
      <c r="AA75" s="43">
        <f t="shared" si="22"/>
        <v>6.8155466181926601</v>
      </c>
      <c r="AB75" s="43">
        <f t="shared" si="22"/>
        <v>6.7718240324725194</v>
      </c>
      <c r="AC75" s="43">
        <f t="shared" si="22"/>
        <v>6.7281014467523788</v>
      </c>
      <c r="AD75" s="43">
        <f t="shared" si="22"/>
        <v>6.6843788610322381</v>
      </c>
      <c r="AE75" s="43">
        <f t="shared" si="22"/>
        <v>6.6406562753120975</v>
      </c>
      <c r="AF75" s="43">
        <f t="shared" si="22"/>
        <v>6.5969336895919568</v>
      </c>
      <c r="AG75" s="43">
        <f t="shared" si="22"/>
        <v>6.5532111038718162</v>
      </c>
      <c r="AH75" s="43">
        <f t="shared" si="22"/>
        <v>6.5094885181516764</v>
      </c>
      <c r="AI75" s="43">
        <f t="shared" si="22"/>
        <v>6.4657659324315357</v>
      </c>
      <c r="AJ75" s="43">
        <f t="shared" si="22"/>
        <v>6.4220433467113951</v>
      </c>
      <c r="AK75" s="43">
        <f t="shared" si="22"/>
        <v>6.3783207609912544</v>
      </c>
      <c r="AL75" s="43">
        <f t="shared" si="22"/>
        <v>6.3345981752711138</v>
      </c>
      <c r="AM75" s="43">
        <f t="shared" si="22"/>
        <v>6.2908755895509731</v>
      </c>
      <c r="AN75" s="43">
        <f t="shared" si="23"/>
        <v>6.2471530038308325</v>
      </c>
      <c r="AO75" s="43">
        <f t="shared" si="23"/>
        <v>6.2034304181106918</v>
      </c>
      <c r="AP75" s="43">
        <f t="shared" si="23"/>
        <v>6.1597078323905512</v>
      </c>
      <c r="AQ75" s="43">
        <f t="shared" si="23"/>
        <v>6.1159852466704105</v>
      </c>
      <c r="AR75" s="43">
        <f t="shared" si="23"/>
        <v>6.0722626609502699</v>
      </c>
      <c r="AS75" s="43">
        <f t="shared" si="23"/>
        <v>6.0285400752301292</v>
      </c>
      <c r="AT75" s="43">
        <f t="shared" si="23"/>
        <v>5.9848174895099886</v>
      </c>
      <c r="AU75" s="43">
        <f t="shared" si="23"/>
        <v>5.9410949037898488</v>
      </c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</row>
    <row r="76" spans="2:58">
      <c r="B76" s="86"/>
      <c r="C76" s="115"/>
      <c r="D76" s="87" t="s">
        <v>348</v>
      </c>
      <c r="E76" s="91">
        <v>0.13622811900000001</v>
      </c>
      <c r="F76" s="94">
        <v>0.12132900000000001</v>
      </c>
      <c r="G76" s="51">
        <f t="shared" si="8"/>
        <v>6.4499973019520285</v>
      </c>
      <c r="H76" s="43">
        <f t="shared" si="25"/>
        <v>6.4132941599230326</v>
      </c>
      <c r="I76" s="43">
        <f t="shared" si="24"/>
        <v>6.3765910178940359</v>
      </c>
      <c r="J76" s="43">
        <f t="shared" si="24"/>
        <v>6.3398878758650401</v>
      </c>
      <c r="K76" s="43">
        <f t="shared" si="24"/>
        <v>6.3031847338360443</v>
      </c>
      <c r="L76" s="43">
        <f t="shared" si="24"/>
        <v>6.2664815918070476</v>
      </c>
      <c r="M76" s="43">
        <f t="shared" si="24"/>
        <v>6.2297784497780517</v>
      </c>
      <c r="N76" s="43">
        <f t="shared" si="24"/>
        <v>6.193075307749055</v>
      </c>
      <c r="O76" s="43">
        <f t="shared" si="24"/>
        <v>6.1563721657200592</v>
      </c>
      <c r="P76" s="43">
        <f t="shared" si="24"/>
        <v>6.1196690236910625</v>
      </c>
      <c r="Q76" s="43">
        <f t="shared" si="24"/>
        <v>6.0829658816620666</v>
      </c>
      <c r="R76" s="43">
        <f t="shared" si="24"/>
        <v>6.0462627396330699</v>
      </c>
      <c r="S76" s="43">
        <f t="shared" si="24"/>
        <v>6.0095595976040741</v>
      </c>
      <c r="T76" s="43">
        <f t="shared" si="24"/>
        <v>5.9728564555750774</v>
      </c>
      <c r="U76" s="43">
        <f t="shared" si="24"/>
        <v>5.9361533135460816</v>
      </c>
      <c r="V76" s="43">
        <f t="shared" si="24"/>
        <v>5.8994501715170857</v>
      </c>
      <c r="W76" s="43">
        <f t="shared" si="24"/>
        <v>5.862747029488089</v>
      </c>
      <c r="X76" s="43">
        <f t="shared" si="22"/>
        <v>5.8260438874590932</v>
      </c>
      <c r="Y76" s="43">
        <f t="shared" si="22"/>
        <v>5.7893407454300965</v>
      </c>
      <c r="Z76" s="43">
        <f t="shared" si="22"/>
        <v>5.7526376034011006</v>
      </c>
      <c r="AA76" s="43">
        <f t="shared" si="22"/>
        <v>5.7159344613721048</v>
      </c>
      <c r="AB76" s="43">
        <f t="shared" si="22"/>
        <v>5.6792313193431081</v>
      </c>
      <c r="AC76" s="43">
        <f t="shared" si="22"/>
        <v>5.6425281773141123</v>
      </c>
      <c r="AD76" s="43">
        <f t="shared" si="22"/>
        <v>5.6058250352851156</v>
      </c>
      <c r="AE76" s="43">
        <f t="shared" si="22"/>
        <v>5.5691218932561197</v>
      </c>
      <c r="AF76" s="43">
        <f t="shared" si="22"/>
        <v>5.532418751227123</v>
      </c>
      <c r="AG76" s="43">
        <f t="shared" si="22"/>
        <v>5.4957156091981272</v>
      </c>
      <c r="AH76" s="43">
        <f t="shared" si="22"/>
        <v>5.4590124671691305</v>
      </c>
      <c r="AI76" s="43">
        <f t="shared" si="22"/>
        <v>5.4223093251401346</v>
      </c>
      <c r="AJ76" s="43">
        <f t="shared" si="22"/>
        <v>5.3856061831111379</v>
      </c>
      <c r="AK76" s="43">
        <f t="shared" si="22"/>
        <v>5.3489030410821421</v>
      </c>
      <c r="AL76" s="43">
        <f t="shared" si="22"/>
        <v>5.3121998990531454</v>
      </c>
      <c r="AM76" s="43">
        <f t="shared" si="22"/>
        <v>5.2754967570241496</v>
      </c>
      <c r="AN76" s="43">
        <f t="shared" si="23"/>
        <v>5.2387936149951528</v>
      </c>
      <c r="AO76" s="43">
        <f t="shared" si="23"/>
        <v>5.202090472966157</v>
      </c>
      <c r="AP76" s="43">
        <f t="shared" si="23"/>
        <v>5.1653873309371603</v>
      </c>
      <c r="AQ76" s="43">
        <f t="shared" si="23"/>
        <v>5.1286841889081645</v>
      </c>
      <c r="AR76" s="43">
        <f t="shared" si="23"/>
        <v>5.0919810468791677</v>
      </c>
      <c r="AS76" s="43">
        <f t="shared" si="23"/>
        <v>5.0552779048501719</v>
      </c>
      <c r="AT76" s="43">
        <f t="shared" si="23"/>
        <v>5.0185747628211752</v>
      </c>
      <c r="AU76" s="43">
        <f t="shared" si="23"/>
        <v>4.9818716207921794</v>
      </c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</row>
    <row r="77" spans="2:58">
      <c r="B77" s="86"/>
      <c r="C77" s="115" t="s">
        <v>351</v>
      </c>
      <c r="D77" s="87" t="s">
        <v>347</v>
      </c>
      <c r="E77" s="91">
        <v>4.7908579999999999E-2</v>
      </c>
      <c r="F77" s="94">
        <v>0.12039800000000001</v>
      </c>
      <c r="G77" s="51">
        <f t="shared" ref="G77:G89" si="26">(1-$F77-($A$5-G$2))/$E77</f>
        <v>18.360009835399005</v>
      </c>
      <c r="H77" s="43">
        <f t="shared" si="25"/>
        <v>18.255644396055988</v>
      </c>
      <c r="I77" s="43">
        <f t="shared" si="24"/>
        <v>18.151278956712972</v>
      </c>
      <c r="J77" s="43">
        <f t="shared" si="24"/>
        <v>18.046913517369958</v>
      </c>
      <c r="K77" s="43">
        <f t="shared" si="24"/>
        <v>17.942548078026942</v>
      </c>
      <c r="L77" s="43">
        <f t="shared" si="24"/>
        <v>17.838182638683925</v>
      </c>
      <c r="M77" s="43">
        <f t="shared" si="24"/>
        <v>17.733817199340912</v>
      </c>
      <c r="N77" s="43">
        <f t="shared" si="24"/>
        <v>17.629451759997895</v>
      </c>
      <c r="O77" s="43">
        <f t="shared" si="24"/>
        <v>17.525086320654879</v>
      </c>
      <c r="P77" s="43">
        <f t="shared" si="24"/>
        <v>17.420720881311865</v>
      </c>
      <c r="Q77" s="43">
        <f t="shared" si="24"/>
        <v>17.316355441968849</v>
      </c>
      <c r="R77" s="43">
        <f t="shared" si="24"/>
        <v>17.211990002625832</v>
      </c>
      <c r="S77" s="43">
        <f t="shared" si="24"/>
        <v>17.107624563282819</v>
      </c>
      <c r="T77" s="43">
        <f t="shared" si="24"/>
        <v>17.003259123939802</v>
      </c>
      <c r="U77" s="43">
        <f t="shared" si="24"/>
        <v>16.898893684596786</v>
      </c>
      <c r="V77" s="43">
        <f t="shared" si="24"/>
        <v>16.794528245253773</v>
      </c>
      <c r="W77" s="43">
        <f t="shared" si="24"/>
        <v>16.690162805910756</v>
      </c>
      <c r="X77" s="43">
        <f t="shared" si="22"/>
        <v>16.585797366567743</v>
      </c>
      <c r="Y77" s="43">
        <f t="shared" si="22"/>
        <v>16.481431927224726</v>
      </c>
      <c r="Z77" s="43">
        <f t="shared" si="22"/>
        <v>16.377066487881713</v>
      </c>
      <c r="AA77" s="43">
        <f t="shared" si="22"/>
        <v>16.272701048538696</v>
      </c>
      <c r="AB77" s="43">
        <f t="shared" si="22"/>
        <v>16.16833560919568</v>
      </c>
      <c r="AC77" s="43">
        <f t="shared" si="22"/>
        <v>16.063970169852666</v>
      </c>
      <c r="AD77" s="43">
        <f t="shared" si="22"/>
        <v>15.95960473050965</v>
      </c>
      <c r="AE77" s="43">
        <f t="shared" si="22"/>
        <v>15.855239291166635</v>
      </c>
      <c r="AF77" s="43">
        <f t="shared" si="22"/>
        <v>15.75087385182362</v>
      </c>
      <c r="AG77" s="43">
        <f t="shared" si="22"/>
        <v>15.646508412480603</v>
      </c>
      <c r="AH77" s="43">
        <f t="shared" si="22"/>
        <v>15.542142973137588</v>
      </c>
      <c r="AI77" s="43">
        <f t="shared" si="22"/>
        <v>15.437777533794574</v>
      </c>
      <c r="AJ77" s="43">
        <f t="shared" si="22"/>
        <v>15.333412094451557</v>
      </c>
      <c r="AK77" s="43">
        <f t="shared" si="22"/>
        <v>15.229046655108542</v>
      </c>
      <c r="AL77" s="43">
        <f t="shared" si="22"/>
        <v>15.124681215765527</v>
      </c>
      <c r="AM77" s="43">
        <f t="shared" si="22"/>
        <v>15.02031577642251</v>
      </c>
      <c r="AN77" s="43">
        <f t="shared" si="23"/>
        <v>14.915950337079495</v>
      </c>
      <c r="AO77" s="43">
        <f t="shared" si="23"/>
        <v>14.811584897736481</v>
      </c>
      <c r="AP77" s="43">
        <f t="shared" si="23"/>
        <v>14.707219458393464</v>
      </c>
      <c r="AQ77" s="43">
        <f t="shared" si="23"/>
        <v>14.602854019050449</v>
      </c>
      <c r="AR77" s="43">
        <f t="shared" si="23"/>
        <v>14.498488579707434</v>
      </c>
      <c r="AS77" s="43">
        <f t="shared" si="23"/>
        <v>14.394123140364417</v>
      </c>
      <c r="AT77" s="43">
        <f t="shared" si="23"/>
        <v>14.289757701021403</v>
      </c>
      <c r="AU77" s="43">
        <f t="shared" si="23"/>
        <v>14.185392261678388</v>
      </c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</row>
    <row r="78" spans="2:58">
      <c r="B78" s="86"/>
      <c r="C78" s="115"/>
      <c r="D78" s="87" t="s">
        <v>348</v>
      </c>
      <c r="E78" s="91">
        <v>5.7581098999999997E-2</v>
      </c>
      <c r="F78" s="94">
        <v>0.120161</v>
      </c>
      <c r="G78" s="51">
        <f t="shared" si="26"/>
        <v>15.279996653068398</v>
      </c>
      <c r="H78" s="43">
        <f t="shared" si="25"/>
        <v>15.19316260358282</v>
      </c>
      <c r="I78" s="43">
        <f t="shared" si="24"/>
        <v>15.106328554097241</v>
      </c>
      <c r="J78" s="43">
        <f t="shared" si="24"/>
        <v>15.019494504611663</v>
      </c>
      <c r="K78" s="43">
        <f t="shared" si="24"/>
        <v>14.932660455126083</v>
      </c>
      <c r="L78" s="43">
        <f t="shared" si="24"/>
        <v>14.845826405640505</v>
      </c>
      <c r="M78" s="43">
        <f t="shared" si="24"/>
        <v>14.758992356154927</v>
      </c>
      <c r="N78" s="43">
        <f t="shared" si="24"/>
        <v>14.672158306669347</v>
      </c>
      <c r="O78" s="43">
        <f t="shared" si="24"/>
        <v>14.585324257183769</v>
      </c>
      <c r="P78" s="43">
        <f t="shared" si="24"/>
        <v>14.49849020769819</v>
      </c>
      <c r="Q78" s="43">
        <f t="shared" si="24"/>
        <v>14.411656158212612</v>
      </c>
      <c r="R78" s="43">
        <f t="shared" si="24"/>
        <v>14.324822108727032</v>
      </c>
      <c r="S78" s="43">
        <f t="shared" si="24"/>
        <v>14.237988059241454</v>
      </c>
      <c r="T78" s="43">
        <f t="shared" si="24"/>
        <v>14.151154009755876</v>
      </c>
      <c r="U78" s="43">
        <f t="shared" si="24"/>
        <v>14.064319960270296</v>
      </c>
      <c r="V78" s="43">
        <f t="shared" si="24"/>
        <v>13.97748591078472</v>
      </c>
      <c r="W78" s="43">
        <f t="shared" si="24"/>
        <v>13.890651861299139</v>
      </c>
      <c r="X78" s="43">
        <f t="shared" si="22"/>
        <v>13.803817811813563</v>
      </c>
      <c r="Y78" s="43">
        <f t="shared" si="22"/>
        <v>13.716983762327983</v>
      </c>
      <c r="Z78" s="43">
        <f t="shared" si="22"/>
        <v>13.630149712842405</v>
      </c>
      <c r="AA78" s="43">
        <f t="shared" si="22"/>
        <v>13.543315663356827</v>
      </c>
      <c r="AB78" s="43">
        <f t="shared" si="22"/>
        <v>13.456481613871247</v>
      </c>
      <c r="AC78" s="43">
        <f t="shared" si="22"/>
        <v>13.369647564385669</v>
      </c>
      <c r="AD78" s="43">
        <f t="shared" si="22"/>
        <v>13.282813514900091</v>
      </c>
      <c r="AE78" s="43">
        <f t="shared" si="22"/>
        <v>13.195979465414512</v>
      </c>
      <c r="AF78" s="43">
        <f t="shared" si="22"/>
        <v>13.109145415928934</v>
      </c>
      <c r="AG78" s="43">
        <f t="shared" si="22"/>
        <v>13.022311366443354</v>
      </c>
      <c r="AH78" s="43">
        <f t="shared" si="22"/>
        <v>12.935477316957776</v>
      </c>
      <c r="AI78" s="43">
        <f t="shared" si="22"/>
        <v>12.848643267472196</v>
      </c>
      <c r="AJ78" s="43">
        <f t="shared" si="22"/>
        <v>12.761809217986618</v>
      </c>
      <c r="AK78" s="43">
        <f t="shared" si="22"/>
        <v>12.674975168501041</v>
      </c>
      <c r="AL78" s="43">
        <f t="shared" si="22"/>
        <v>12.588141119015461</v>
      </c>
      <c r="AM78" s="43">
        <f t="shared" ref="AM78:AU88" si="27">(1-$F78-($A$5-AM$2))/$E78</f>
        <v>12.501307069529883</v>
      </c>
      <c r="AN78" s="43">
        <f t="shared" si="23"/>
        <v>12.414473020044303</v>
      </c>
      <c r="AO78" s="43">
        <f t="shared" si="23"/>
        <v>12.327638970558725</v>
      </c>
      <c r="AP78" s="43">
        <f t="shared" si="23"/>
        <v>12.240804921073147</v>
      </c>
      <c r="AQ78" s="43">
        <f t="shared" si="23"/>
        <v>12.153970871587568</v>
      </c>
      <c r="AR78" s="43">
        <f t="shared" si="23"/>
        <v>12.06713682210199</v>
      </c>
      <c r="AS78" s="43">
        <f t="shared" si="23"/>
        <v>11.98030277261641</v>
      </c>
      <c r="AT78" s="43">
        <f t="shared" si="23"/>
        <v>11.893468723130832</v>
      </c>
      <c r="AU78" s="43">
        <f t="shared" si="23"/>
        <v>11.806634673645252</v>
      </c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</row>
    <row r="79" spans="2:58" ht="16.5">
      <c r="B79" s="86"/>
      <c r="C79" s="88" t="s">
        <v>352</v>
      </c>
      <c r="D79" s="87" t="s">
        <v>353</v>
      </c>
      <c r="E79" s="85">
        <v>0.44610369599999999</v>
      </c>
      <c r="F79" s="94">
        <v>5.4260000000000003E-2</v>
      </c>
      <c r="G79" s="51">
        <f t="shared" si="26"/>
        <v>2.1200003687035132</v>
      </c>
      <c r="H79" s="43">
        <f t="shared" si="25"/>
        <v>2.1087922122931704</v>
      </c>
      <c r="I79" s="43">
        <f t="shared" si="24"/>
        <v>2.0975840558828276</v>
      </c>
      <c r="J79" s="43">
        <f t="shared" si="24"/>
        <v>2.0863758994724853</v>
      </c>
      <c r="K79" s="43">
        <f t="shared" si="24"/>
        <v>2.0751677430621425</v>
      </c>
      <c r="L79" s="43">
        <f t="shared" si="24"/>
        <v>2.0639595866517997</v>
      </c>
      <c r="M79" s="43">
        <f t="shared" si="24"/>
        <v>2.0527514302414569</v>
      </c>
      <c r="N79" s="43">
        <f t="shared" si="24"/>
        <v>2.0415432738311141</v>
      </c>
      <c r="O79" s="43">
        <f t="shared" si="24"/>
        <v>2.0303351174207713</v>
      </c>
      <c r="P79" s="43">
        <f t="shared" si="24"/>
        <v>2.0191269610104285</v>
      </c>
      <c r="Q79" s="43">
        <f t="shared" si="24"/>
        <v>2.0079188046000858</v>
      </c>
      <c r="R79" s="43">
        <f t="shared" si="24"/>
        <v>1.9967106481897428</v>
      </c>
      <c r="S79" s="43">
        <f t="shared" si="24"/>
        <v>1.9855024917794</v>
      </c>
      <c r="T79" s="43">
        <f t="shared" si="24"/>
        <v>1.9742943353690572</v>
      </c>
      <c r="U79" s="43">
        <f t="shared" si="24"/>
        <v>1.9630861789587144</v>
      </c>
      <c r="V79" s="43">
        <f t="shared" si="24"/>
        <v>1.9518780225483721</v>
      </c>
      <c r="W79" s="43">
        <f t="shared" si="24"/>
        <v>1.9406698661380291</v>
      </c>
      <c r="X79" s="43">
        <f t="shared" si="24"/>
        <v>1.9294617097276865</v>
      </c>
      <c r="Y79" s="43">
        <f t="shared" ref="Y79:AL88" si="28">(1-$F79-($A$5-Y$2))/$E79</f>
        <v>1.9182535533173435</v>
      </c>
      <c r="Z79" s="43">
        <f t="shared" si="28"/>
        <v>1.9070453969070009</v>
      </c>
      <c r="AA79" s="43">
        <f t="shared" si="28"/>
        <v>1.8958372404966581</v>
      </c>
      <c r="AB79" s="43">
        <f t="shared" si="28"/>
        <v>1.8846290840863154</v>
      </c>
      <c r="AC79" s="43">
        <f t="shared" si="28"/>
        <v>1.8734209276759726</v>
      </c>
      <c r="AD79" s="43">
        <f t="shared" si="28"/>
        <v>1.8622127712656298</v>
      </c>
      <c r="AE79" s="43">
        <f t="shared" si="28"/>
        <v>1.851004614855287</v>
      </c>
      <c r="AF79" s="43">
        <f t="shared" si="28"/>
        <v>1.8397964584449442</v>
      </c>
      <c r="AG79" s="43">
        <f t="shared" si="28"/>
        <v>1.8285883020346014</v>
      </c>
      <c r="AH79" s="43">
        <f t="shared" si="28"/>
        <v>1.8173801456242586</v>
      </c>
      <c r="AI79" s="43">
        <f t="shared" si="28"/>
        <v>1.8061719892139159</v>
      </c>
      <c r="AJ79" s="43">
        <f t="shared" si="28"/>
        <v>1.7949638328035731</v>
      </c>
      <c r="AK79" s="43">
        <f t="shared" si="28"/>
        <v>1.7837556763932303</v>
      </c>
      <c r="AL79" s="43">
        <f t="shared" si="28"/>
        <v>1.7725475199828875</v>
      </c>
      <c r="AM79" s="43">
        <f t="shared" si="27"/>
        <v>1.7613393635725447</v>
      </c>
      <c r="AN79" s="43">
        <f t="shared" si="27"/>
        <v>1.7501312071622019</v>
      </c>
      <c r="AO79" s="43">
        <f t="shared" si="27"/>
        <v>1.7389230507518592</v>
      </c>
      <c r="AP79" s="43">
        <f t="shared" si="27"/>
        <v>1.7277148943415166</v>
      </c>
      <c r="AQ79" s="43">
        <f t="shared" si="27"/>
        <v>1.7165067379311738</v>
      </c>
      <c r="AR79" s="43">
        <f t="shared" si="27"/>
        <v>1.705298581520831</v>
      </c>
      <c r="AS79" s="43">
        <f t="shared" si="27"/>
        <v>1.6940904251104882</v>
      </c>
      <c r="AT79" s="43">
        <f t="shared" si="27"/>
        <v>1.6828822687001455</v>
      </c>
      <c r="AU79" s="43">
        <f t="shared" si="27"/>
        <v>1.6716741122898027</v>
      </c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</row>
    <row r="80" spans="2:58" ht="16.5">
      <c r="B80" s="86"/>
      <c r="C80" s="88" t="s">
        <v>354</v>
      </c>
      <c r="D80" s="87" t="s">
        <v>355</v>
      </c>
      <c r="E80" s="85">
        <v>0.37513265299999998</v>
      </c>
      <c r="F80" s="94">
        <v>5.0914000000000001E-2</v>
      </c>
      <c r="G80" s="51">
        <f t="shared" si="26"/>
        <v>2.5300010340608767</v>
      </c>
      <c r="H80" s="43">
        <f t="shared" si="25"/>
        <v>2.5166724156108051</v>
      </c>
      <c r="I80" s="43">
        <f t="shared" si="25"/>
        <v>2.503343797160734</v>
      </c>
      <c r="J80" s="43">
        <f t="shared" si="25"/>
        <v>2.4900151787106628</v>
      </c>
      <c r="K80" s="43">
        <f t="shared" si="25"/>
        <v>2.4766865602605912</v>
      </c>
      <c r="L80" s="43">
        <f t="shared" si="25"/>
        <v>2.46335794181052</v>
      </c>
      <c r="M80" s="43">
        <f t="shared" si="25"/>
        <v>2.4500293233604489</v>
      </c>
      <c r="N80" s="43">
        <f t="shared" si="25"/>
        <v>2.4367007049103773</v>
      </c>
      <c r="O80" s="43">
        <f t="shared" si="25"/>
        <v>2.4233720864603061</v>
      </c>
      <c r="P80" s="43">
        <f t="shared" si="25"/>
        <v>2.4100434680102349</v>
      </c>
      <c r="Q80" s="43">
        <f t="shared" si="25"/>
        <v>2.3967148495601633</v>
      </c>
      <c r="R80" s="43">
        <f t="shared" si="25"/>
        <v>2.3833862311100922</v>
      </c>
      <c r="S80" s="43">
        <f t="shared" si="25"/>
        <v>2.3700576126600206</v>
      </c>
      <c r="T80" s="43">
        <f t="shared" si="25"/>
        <v>2.3567289942099494</v>
      </c>
      <c r="U80" s="43">
        <f t="shared" si="25"/>
        <v>2.3434003757598783</v>
      </c>
      <c r="V80" s="43">
        <f t="shared" si="25"/>
        <v>2.3300717573098066</v>
      </c>
      <c r="W80" s="43">
        <f t="shared" si="25"/>
        <v>2.3167431388597359</v>
      </c>
      <c r="X80" s="43">
        <f t="shared" ref="X80:AM95" si="29">(1-$F80-($A$5-X$2))/$E80</f>
        <v>2.3034145204096643</v>
      </c>
      <c r="Y80" s="43">
        <f t="shared" si="28"/>
        <v>2.2900859019595932</v>
      </c>
      <c r="Z80" s="43">
        <f t="shared" si="28"/>
        <v>2.2767572835095216</v>
      </c>
      <c r="AA80" s="43">
        <f t="shared" si="28"/>
        <v>2.2634286650594504</v>
      </c>
      <c r="AB80" s="43">
        <f t="shared" si="28"/>
        <v>2.2501000466093792</v>
      </c>
      <c r="AC80" s="43">
        <f t="shared" si="28"/>
        <v>2.2367714281593076</v>
      </c>
      <c r="AD80" s="43">
        <f t="shared" si="28"/>
        <v>2.2234428097092365</v>
      </c>
      <c r="AE80" s="43">
        <f t="shared" si="28"/>
        <v>2.2101141912591653</v>
      </c>
      <c r="AF80" s="43">
        <f t="shared" si="28"/>
        <v>2.1967855728090937</v>
      </c>
      <c r="AG80" s="43">
        <f t="shared" si="28"/>
        <v>2.1834569543590225</v>
      </c>
      <c r="AH80" s="43">
        <f t="shared" si="28"/>
        <v>2.1701283359089514</v>
      </c>
      <c r="AI80" s="43">
        <f t="shared" si="28"/>
        <v>2.1567997174588798</v>
      </c>
      <c r="AJ80" s="43">
        <f t="shared" si="28"/>
        <v>2.1434710990088086</v>
      </c>
      <c r="AK80" s="43">
        <f t="shared" si="28"/>
        <v>2.130142480558737</v>
      </c>
      <c r="AL80" s="43">
        <f t="shared" si="28"/>
        <v>2.1168138621086658</v>
      </c>
      <c r="AM80" s="43">
        <f t="shared" si="27"/>
        <v>2.1034852436585947</v>
      </c>
      <c r="AN80" s="43">
        <f t="shared" si="27"/>
        <v>2.0901566252085231</v>
      </c>
      <c r="AO80" s="43">
        <f t="shared" si="27"/>
        <v>2.0768280067584519</v>
      </c>
      <c r="AP80" s="43">
        <f t="shared" si="27"/>
        <v>2.0634993883083808</v>
      </c>
      <c r="AQ80" s="43">
        <f t="shared" si="27"/>
        <v>2.0501707698583091</v>
      </c>
      <c r="AR80" s="43">
        <f t="shared" si="27"/>
        <v>2.036842151408238</v>
      </c>
      <c r="AS80" s="43">
        <f t="shared" si="27"/>
        <v>2.0235135329581664</v>
      </c>
      <c r="AT80" s="43">
        <f t="shared" si="27"/>
        <v>2.0101849145080952</v>
      </c>
      <c r="AU80" s="43">
        <f t="shared" si="27"/>
        <v>1.9968562960580238</v>
      </c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</row>
    <row r="81" spans="2:58" ht="16.5">
      <c r="B81" s="86"/>
      <c r="C81" s="88" t="s">
        <v>356</v>
      </c>
      <c r="D81" s="87" t="s">
        <v>357</v>
      </c>
      <c r="E81" s="85">
        <v>0.31406454700000003</v>
      </c>
      <c r="F81" s="94">
        <v>5.1525000000000001E-2</v>
      </c>
      <c r="G81" s="51">
        <f t="shared" si="26"/>
        <v>3.0200002167070448</v>
      </c>
      <c r="H81" s="43">
        <f t="shared" si="25"/>
        <v>3.0040799224625627</v>
      </c>
      <c r="I81" s="43">
        <f t="shared" si="25"/>
        <v>2.9881596282180807</v>
      </c>
      <c r="J81" s="43">
        <f t="shared" si="25"/>
        <v>2.9722393339735982</v>
      </c>
      <c r="K81" s="43">
        <f t="shared" si="25"/>
        <v>2.9563190397291161</v>
      </c>
      <c r="L81" s="43">
        <f t="shared" si="25"/>
        <v>2.9403987454846341</v>
      </c>
      <c r="M81" s="43">
        <f t="shared" si="25"/>
        <v>2.9244784512401516</v>
      </c>
      <c r="N81" s="43">
        <f t="shared" si="25"/>
        <v>2.9085581569956696</v>
      </c>
      <c r="O81" s="43">
        <f t="shared" si="25"/>
        <v>2.8926378627511875</v>
      </c>
      <c r="P81" s="43">
        <f t="shared" si="25"/>
        <v>2.876717568506705</v>
      </c>
      <c r="Q81" s="43">
        <f t="shared" si="25"/>
        <v>2.860797274262223</v>
      </c>
      <c r="R81" s="43">
        <f t="shared" si="25"/>
        <v>2.8448769800177409</v>
      </c>
      <c r="S81" s="43">
        <f t="shared" si="25"/>
        <v>2.8289566857732589</v>
      </c>
      <c r="T81" s="43">
        <f t="shared" si="25"/>
        <v>2.8130363915287764</v>
      </c>
      <c r="U81" s="43">
        <f t="shared" si="25"/>
        <v>2.7971160972842943</v>
      </c>
      <c r="V81" s="43">
        <f t="shared" si="25"/>
        <v>2.7811958030398123</v>
      </c>
      <c r="W81" s="43">
        <f t="shared" si="25"/>
        <v>2.7652755087953298</v>
      </c>
      <c r="X81" s="43">
        <f t="shared" si="29"/>
        <v>2.7493552145508482</v>
      </c>
      <c r="Y81" s="43">
        <f t="shared" si="28"/>
        <v>2.7334349203063657</v>
      </c>
      <c r="Z81" s="43">
        <f t="shared" si="28"/>
        <v>2.7175146260618837</v>
      </c>
      <c r="AA81" s="43">
        <f t="shared" si="28"/>
        <v>2.7015943318174016</v>
      </c>
      <c r="AB81" s="43">
        <f t="shared" si="28"/>
        <v>2.6856740375729196</v>
      </c>
      <c r="AC81" s="43">
        <f t="shared" si="28"/>
        <v>2.6697537433284371</v>
      </c>
      <c r="AD81" s="43">
        <f t="shared" si="28"/>
        <v>2.653833449083955</v>
      </c>
      <c r="AE81" s="43">
        <f t="shared" si="28"/>
        <v>2.637913154839473</v>
      </c>
      <c r="AF81" s="43">
        <f t="shared" si="28"/>
        <v>2.6219928605949905</v>
      </c>
      <c r="AG81" s="43">
        <f t="shared" si="28"/>
        <v>2.6060725663505084</v>
      </c>
      <c r="AH81" s="43">
        <f t="shared" si="28"/>
        <v>2.5901522721060264</v>
      </c>
      <c r="AI81" s="43">
        <f t="shared" si="28"/>
        <v>2.5742319778615439</v>
      </c>
      <c r="AJ81" s="43">
        <f t="shared" si="28"/>
        <v>2.5583116836170618</v>
      </c>
      <c r="AK81" s="43">
        <f t="shared" si="28"/>
        <v>2.5423913893725798</v>
      </c>
      <c r="AL81" s="43">
        <f t="shared" si="28"/>
        <v>2.5264710951280978</v>
      </c>
      <c r="AM81" s="43">
        <f t="shared" si="27"/>
        <v>2.5105508008836153</v>
      </c>
      <c r="AN81" s="43">
        <f t="shared" si="27"/>
        <v>2.4946305066391332</v>
      </c>
      <c r="AO81" s="43">
        <f t="shared" si="27"/>
        <v>2.4787102123946512</v>
      </c>
      <c r="AP81" s="43">
        <f t="shared" si="27"/>
        <v>2.4627899181501687</v>
      </c>
      <c r="AQ81" s="43">
        <f t="shared" si="27"/>
        <v>2.4468696239056866</v>
      </c>
      <c r="AR81" s="43">
        <f t="shared" si="27"/>
        <v>2.4309493296612046</v>
      </c>
      <c r="AS81" s="43">
        <f t="shared" si="27"/>
        <v>2.4150290354167221</v>
      </c>
      <c r="AT81" s="43">
        <f t="shared" si="27"/>
        <v>2.39910874117224</v>
      </c>
      <c r="AU81" s="43">
        <f t="shared" si="27"/>
        <v>2.383188446927758</v>
      </c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</row>
    <row r="82" spans="2:58" ht="16.5">
      <c r="B82" s="86"/>
      <c r="C82" s="88" t="s">
        <v>358</v>
      </c>
      <c r="D82" s="87" t="s">
        <v>359</v>
      </c>
      <c r="E82" s="85">
        <v>0.26172045599999999</v>
      </c>
      <c r="F82" s="94">
        <v>5.2572000000000001E-2</v>
      </c>
      <c r="G82" s="51">
        <f t="shared" si="26"/>
        <v>3.6199998062054428</v>
      </c>
      <c r="H82" s="43">
        <f t="shared" si="25"/>
        <v>3.6008954531242301</v>
      </c>
      <c r="I82" s="43">
        <f t="shared" si="25"/>
        <v>3.5817911000430174</v>
      </c>
      <c r="J82" s="43">
        <f t="shared" si="25"/>
        <v>3.5626867469618042</v>
      </c>
      <c r="K82" s="43">
        <f t="shared" si="25"/>
        <v>3.5435823938805915</v>
      </c>
      <c r="L82" s="43">
        <f t="shared" si="25"/>
        <v>3.5244780407993788</v>
      </c>
      <c r="M82" s="43">
        <f t="shared" si="25"/>
        <v>3.505373687718166</v>
      </c>
      <c r="N82" s="43">
        <f t="shared" si="25"/>
        <v>3.4862693346369533</v>
      </c>
      <c r="O82" s="43">
        <f t="shared" si="25"/>
        <v>3.4671649815557406</v>
      </c>
      <c r="P82" s="43">
        <f t="shared" si="25"/>
        <v>3.4480606284745279</v>
      </c>
      <c r="Q82" s="43">
        <f t="shared" si="25"/>
        <v>3.4289562753933152</v>
      </c>
      <c r="R82" s="43">
        <f t="shared" si="25"/>
        <v>3.4098519223121024</v>
      </c>
      <c r="S82" s="43">
        <f t="shared" si="25"/>
        <v>3.3907475692308897</v>
      </c>
      <c r="T82" s="43">
        <f t="shared" si="25"/>
        <v>3.371643216149677</v>
      </c>
      <c r="U82" s="43">
        <f t="shared" si="25"/>
        <v>3.3525388630684643</v>
      </c>
      <c r="V82" s="43">
        <f t="shared" si="25"/>
        <v>3.3334345099872515</v>
      </c>
      <c r="W82" s="43">
        <f t="shared" si="25"/>
        <v>3.3143301569060393</v>
      </c>
      <c r="X82" s="43">
        <f t="shared" si="29"/>
        <v>3.2952258038248261</v>
      </c>
      <c r="Y82" s="43">
        <f t="shared" si="28"/>
        <v>3.2761214507436138</v>
      </c>
      <c r="Z82" s="43">
        <f t="shared" si="28"/>
        <v>3.2570170976624011</v>
      </c>
      <c r="AA82" s="43">
        <f t="shared" si="28"/>
        <v>3.2379127445811884</v>
      </c>
      <c r="AB82" s="43">
        <f t="shared" si="28"/>
        <v>3.2188083914999757</v>
      </c>
      <c r="AC82" s="43">
        <f t="shared" si="28"/>
        <v>3.1997040384187625</v>
      </c>
      <c r="AD82" s="43">
        <f t="shared" si="28"/>
        <v>3.1805996853375498</v>
      </c>
      <c r="AE82" s="43">
        <f t="shared" si="28"/>
        <v>3.1614953322563371</v>
      </c>
      <c r="AF82" s="43">
        <f t="shared" si="28"/>
        <v>3.1423909791751243</v>
      </c>
      <c r="AG82" s="43">
        <f t="shared" si="28"/>
        <v>3.1232866260939116</v>
      </c>
      <c r="AH82" s="43">
        <f t="shared" si="28"/>
        <v>3.1041822730126989</v>
      </c>
      <c r="AI82" s="43">
        <f t="shared" si="28"/>
        <v>3.0850779199314862</v>
      </c>
      <c r="AJ82" s="43">
        <f t="shared" si="28"/>
        <v>3.0659735668502734</v>
      </c>
      <c r="AK82" s="43">
        <f t="shared" si="28"/>
        <v>3.0468692137690607</v>
      </c>
      <c r="AL82" s="43">
        <f t="shared" si="28"/>
        <v>3.027764860687848</v>
      </c>
      <c r="AM82" s="43">
        <f t="shared" si="27"/>
        <v>3.0086605076066353</v>
      </c>
      <c r="AN82" s="43">
        <f t="shared" si="27"/>
        <v>2.9895561545254226</v>
      </c>
      <c r="AO82" s="43">
        <f t="shared" si="27"/>
        <v>2.9704518014442098</v>
      </c>
      <c r="AP82" s="43">
        <f t="shared" si="27"/>
        <v>2.9513474483629971</v>
      </c>
      <c r="AQ82" s="43">
        <f t="shared" si="27"/>
        <v>2.9322430952817844</v>
      </c>
      <c r="AR82" s="43">
        <f t="shared" si="27"/>
        <v>2.9131387422005717</v>
      </c>
      <c r="AS82" s="43">
        <f t="shared" si="27"/>
        <v>2.894034389119359</v>
      </c>
      <c r="AT82" s="43">
        <f t="shared" si="27"/>
        <v>2.8749300360381462</v>
      </c>
      <c r="AU82" s="43">
        <f t="shared" si="27"/>
        <v>2.8558256829569335</v>
      </c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</row>
    <row r="83" spans="2:58" ht="16.5">
      <c r="B83" s="86"/>
      <c r="C83" s="88" t="s">
        <v>360</v>
      </c>
      <c r="D83" s="87" t="s">
        <v>361</v>
      </c>
      <c r="E83" s="85">
        <v>0.21703647600000001</v>
      </c>
      <c r="F83" s="94">
        <v>5.1551E-2</v>
      </c>
      <c r="G83" s="51">
        <f t="shared" si="26"/>
        <v>4.3699981564389203</v>
      </c>
      <c r="H83" s="43">
        <f t="shared" si="25"/>
        <v>4.3469605542249958</v>
      </c>
      <c r="I83" s="43">
        <f t="shared" si="25"/>
        <v>4.3239229520110714</v>
      </c>
      <c r="J83" s="43">
        <f t="shared" si="25"/>
        <v>4.300885349797146</v>
      </c>
      <c r="K83" s="43">
        <f t="shared" si="25"/>
        <v>4.2778477475832215</v>
      </c>
      <c r="L83" s="43">
        <f t="shared" si="25"/>
        <v>4.254810145369297</v>
      </c>
      <c r="M83" s="43">
        <f t="shared" si="25"/>
        <v>4.2317725431553725</v>
      </c>
      <c r="N83" s="43">
        <f t="shared" si="25"/>
        <v>4.2087349409414481</v>
      </c>
      <c r="O83" s="43">
        <f t="shared" si="25"/>
        <v>4.1856973387275227</v>
      </c>
      <c r="P83" s="43">
        <f t="shared" si="25"/>
        <v>4.1626597365135982</v>
      </c>
      <c r="Q83" s="43">
        <f t="shared" si="25"/>
        <v>4.1396221342996737</v>
      </c>
      <c r="R83" s="43">
        <f t="shared" si="25"/>
        <v>4.1165845320857493</v>
      </c>
      <c r="S83" s="43">
        <f t="shared" si="25"/>
        <v>4.0935469298718248</v>
      </c>
      <c r="T83" s="43">
        <f t="shared" si="25"/>
        <v>4.0705093276578994</v>
      </c>
      <c r="U83" s="43">
        <f t="shared" si="25"/>
        <v>4.0474717254439749</v>
      </c>
      <c r="V83" s="43">
        <f t="shared" si="25"/>
        <v>4.0244341232300505</v>
      </c>
      <c r="W83" s="43">
        <f t="shared" si="25"/>
        <v>4.001396521016126</v>
      </c>
      <c r="X83" s="43">
        <f t="shared" si="29"/>
        <v>3.978358918802201</v>
      </c>
      <c r="Y83" s="43">
        <f t="shared" si="28"/>
        <v>3.955321316588277</v>
      </c>
      <c r="Z83" s="43">
        <f t="shared" si="28"/>
        <v>3.9322837143743525</v>
      </c>
      <c r="AA83" s="43">
        <f t="shared" si="28"/>
        <v>3.9092461121604276</v>
      </c>
      <c r="AB83" s="43">
        <f t="shared" si="28"/>
        <v>3.8862085099465031</v>
      </c>
      <c r="AC83" s="43">
        <f t="shared" si="28"/>
        <v>3.8631709077325787</v>
      </c>
      <c r="AD83" s="43">
        <f t="shared" si="28"/>
        <v>3.8401333055186537</v>
      </c>
      <c r="AE83" s="43">
        <f t="shared" si="28"/>
        <v>3.8170957033047292</v>
      </c>
      <c r="AF83" s="43">
        <f t="shared" si="28"/>
        <v>3.7940581010908043</v>
      </c>
      <c r="AG83" s="43">
        <f t="shared" si="28"/>
        <v>3.7710204988768798</v>
      </c>
      <c r="AH83" s="43">
        <f t="shared" si="28"/>
        <v>3.7479828966629554</v>
      </c>
      <c r="AI83" s="43">
        <f t="shared" si="28"/>
        <v>3.7249452944490304</v>
      </c>
      <c r="AJ83" s="43">
        <f t="shared" si="28"/>
        <v>3.701907692235106</v>
      </c>
      <c r="AK83" s="43">
        <f t="shared" si="28"/>
        <v>3.678870090021181</v>
      </c>
      <c r="AL83" s="43">
        <f t="shared" si="28"/>
        <v>3.6558324878072566</v>
      </c>
      <c r="AM83" s="43">
        <f t="shared" si="27"/>
        <v>3.6327948855933321</v>
      </c>
      <c r="AN83" s="43">
        <f t="shared" si="27"/>
        <v>3.6097572833794072</v>
      </c>
      <c r="AO83" s="43">
        <f t="shared" si="27"/>
        <v>3.5867196811654827</v>
      </c>
      <c r="AP83" s="43">
        <f t="shared" si="27"/>
        <v>3.5636820789515582</v>
      </c>
      <c r="AQ83" s="43">
        <f t="shared" si="27"/>
        <v>3.5406444767376333</v>
      </c>
      <c r="AR83" s="43">
        <f t="shared" si="27"/>
        <v>3.5176068745237088</v>
      </c>
      <c r="AS83" s="43">
        <f t="shared" si="27"/>
        <v>3.4945692723097839</v>
      </c>
      <c r="AT83" s="43">
        <f t="shared" si="27"/>
        <v>3.4715316700958594</v>
      </c>
      <c r="AU83" s="43">
        <f t="shared" si="27"/>
        <v>3.4484940678819349</v>
      </c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</row>
    <row r="84" spans="2:58" ht="16.5">
      <c r="B84" s="86"/>
      <c r="C84" s="88" t="s">
        <v>362</v>
      </c>
      <c r="D84" s="87" t="s">
        <v>363</v>
      </c>
      <c r="E84" s="85">
        <v>0.179055092</v>
      </c>
      <c r="F84" s="94">
        <v>5.1007999999999998E-2</v>
      </c>
      <c r="G84" s="51">
        <f t="shared" si="26"/>
        <v>5.3000000692524294</v>
      </c>
      <c r="H84" s="43">
        <f t="shared" si="25"/>
        <v>5.2720757028233525</v>
      </c>
      <c r="I84" s="43">
        <f t="shared" si="25"/>
        <v>5.2441513363942764</v>
      </c>
      <c r="J84" s="43">
        <f t="shared" si="25"/>
        <v>5.2162269699651995</v>
      </c>
      <c r="K84" s="43">
        <f t="shared" si="25"/>
        <v>5.1883026035361235</v>
      </c>
      <c r="L84" s="43">
        <f t="shared" si="25"/>
        <v>5.1603782371070466</v>
      </c>
      <c r="M84" s="43">
        <f t="shared" si="25"/>
        <v>5.1324538706779697</v>
      </c>
      <c r="N84" s="43">
        <f t="shared" si="25"/>
        <v>5.1045295042488936</v>
      </c>
      <c r="O84" s="43">
        <f t="shared" si="25"/>
        <v>5.0766051378198167</v>
      </c>
      <c r="P84" s="43">
        <f t="shared" si="25"/>
        <v>5.0486807713907407</v>
      </c>
      <c r="Q84" s="43">
        <f t="shared" si="25"/>
        <v>5.0207564049616638</v>
      </c>
      <c r="R84" s="43">
        <f t="shared" si="25"/>
        <v>4.9928320385325877</v>
      </c>
      <c r="S84" s="43">
        <f t="shared" si="25"/>
        <v>4.9649076721035108</v>
      </c>
      <c r="T84" s="43">
        <f t="shared" si="25"/>
        <v>4.9369833056744348</v>
      </c>
      <c r="U84" s="43">
        <f t="shared" si="25"/>
        <v>4.9090589392453579</v>
      </c>
      <c r="V84" s="43">
        <f t="shared" si="25"/>
        <v>4.8811345728162818</v>
      </c>
      <c r="W84" s="43">
        <f t="shared" si="25"/>
        <v>4.8532102063872049</v>
      </c>
      <c r="X84" s="43">
        <f t="shared" si="29"/>
        <v>4.8252858399581289</v>
      </c>
      <c r="Y84" s="43">
        <f t="shared" si="28"/>
        <v>4.797361473529052</v>
      </c>
      <c r="Z84" s="43">
        <f t="shared" si="28"/>
        <v>4.7694371070999759</v>
      </c>
      <c r="AA84" s="43">
        <f t="shared" si="28"/>
        <v>4.7415127406708999</v>
      </c>
      <c r="AB84" s="43">
        <f t="shared" si="28"/>
        <v>4.713588374241823</v>
      </c>
      <c r="AC84" s="43">
        <f t="shared" si="28"/>
        <v>4.6856640078127469</v>
      </c>
      <c r="AD84" s="43">
        <f t="shared" si="28"/>
        <v>4.65773964138367</v>
      </c>
      <c r="AE84" s="43">
        <f t="shared" si="28"/>
        <v>4.629815274954594</v>
      </c>
      <c r="AF84" s="43">
        <f t="shared" si="28"/>
        <v>4.6018909085255171</v>
      </c>
      <c r="AG84" s="43">
        <f t="shared" si="28"/>
        <v>4.573966542096441</v>
      </c>
      <c r="AH84" s="43">
        <f t="shared" si="28"/>
        <v>4.5460421756673641</v>
      </c>
      <c r="AI84" s="43">
        <f t="shared" si="28"/>
        <v>4.5181178092382881</v>
      </c>
      <c r="AJ84" s="43">
        <f t="shared" si="28"/>
        <v>4.4901934428092112</v>
      </c>
      <c r="AK84" s="43">
        <f t="shared" si="28"/>
        <v>4.4622690763801343</v>
      </c>
      <c r="AL84" s="43">
        <f t="shared" si="28"/>
        <v>4.4343447099510582</v>
      </c>
      <c r="AM84" s="43">
        <f t="shared" si="27"/>
        <v>4.4064203435219813</v>
      </c>
      <c r="AN84" s="43">
        <f t="shared" si="27"/>
        <v>4.3784959770929053</v>
      </c>
      <c r="AO84" s="43">
        <f t="shared" si="27"/>
        <v>4.3505716106638284</v>
      </c>
      <c r="AP84" s="43">
        <f t="shared" si="27"/>
        <v>4.3226472442347523</v>
      </c>
      <c r="AQ84" s="43">
        <f t="shared" si="27"/>
        <v>4.2947228778056754</v>
      </c>
      <c r="AR84" s="43">
        <f t="shared" si="27"/>
        <v>4.2667985113765994</v>
      </c>
      <c r="AS84" s="43">
        <f t="shared" si="27"/>
        <v>4.2388741449475225</v>
      </c>
      <c r="AT84" s="43">
        <f t="shared" si="27"/>
        <v>4.2109497785184464</v>
      </c>
      <c r="AU84" s="43">
        <f t="shared" si="27"/>
        <v>4.1830254120893695</v>
      </c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</row>
    <row r="85" spans="2:58">
      <c r="B85" s="86"/>
      <c r="C85" s="112" t="s">
        <v>364</v>
      </c>
      <c r="D85" s="87" t="s">
        <v>365</v>
      </c>
      <c r="E85" s="91">
        <v>0.36336436300000002</v>
      </c>
      <c r="F85" s="101">
        <v>3.3451000000000002E-2</v>
      </c>
      <c r="G85" s="51">
        <f t="shared" si="26"/>
        <v>2.6599994342318043</v>
      </c>
      <c r="H85" s="43">
        <f t="shared" si="25"/>
        <v>2.6462391415087669</v>
      </c>
      <c r="I85" s="43">
        <f t="shared" si="25"/>
        <v>2.6324788487857296</v>
      </c>
      <c r="J85" s="43">
        <f t="shared" si="25"/>
        <v>2.6187185560626922</v>
      </c>
      <c r="K85" s="43">
        <f t="shared" si="25"/>
        <v>2.6049582633396549</v>
      </c>
      <c r="L85" s="43">
        <f t="shared" si="25"/>
        <v>2.5911979706166175</v>
      </c>
      <c r="M85" s="43">
        <f t="shared" si="25"/>
        <v>2.5774376778935801</v>
      </c>
      <c r="N85" s="43">
        <f t="shared" si="25"/>
        <v>2.5636773851705428</v>
      </c>
      <c r="O85" s="43">
        <f t="shared" si="25"/>
        <v>2.5499170924475054</v>
      </c>
      <c r="P85" s="43">
        <f t="shared" si="25"/>
        <v>2.5361567997244681</v>
      </c>
      <c r="Q85" s="43">
        <f t="shared" si="25"/>
        <v>2.5223965070014307</v>
      </c>
      <c r="R85" s="43">
        <f t="shared" si="25"/>
        <v>2.5086362142783933</v>
      </c>
      <c r="S85" s="43">
        <f t="shared" si="25"/>
        <v>2.494875921555356</v>
      </c>
      <c r="T85" s="43">
        <f t="shared" si="25"/>
        <v>2.4811156288323186</v>
      </c>
      <c r="U85" s="43">
        <f t="shared" si="25"/>
        <v>2.4673553361092813</v>
      </c>
      <c r="V85" s="43">
        <f t="shared" si="25"/>
        <v>2.4535950433862439</v>
      </c>
      <c r="W85" s="43">
        <f t="shared" si="25"/>
        <v>2.439834750663207</v>
      </c>
      <c r="X85" s="43">
        <f t="shared" si="29"/>
        <v>2.4260744579401692</v>
      </c>
      <c r="Y85" s="43">
        <f t="shared" si="28"/>
        <v>2.4123141652171323</v>
      </c>
      <c r="Z85" s="43">
        <f t="shared" si="28"/>
        <v>2.3985538724940949</v>
      </c>
      <c r="AA85" s="43">
        <f t="shared" si="28"/>
        <v>2.3847935797710575</v>
      </c>
      <c r="AB85" s="43">
        <f t="shared" si="28"/>
        <v>2.3710332870480202</v>
      </c>
      <c r="AC85" s="43">
        <f t="shared" si="28"/>
        <v>2.3572729943249828</v>
      </c>
      <c r="AD85" s="43">
        <f t="shared" si="28"/>
        <v>2.3435127016019455</v>
      </c>
      <c r="AE85" s="43">
        <f t="shared" si="28"/>
        <v>2.3297524088789081</v>
      </c>
      <c r="AF85" s="43">
        <f t="shared" si="28"/>
        <v>2.3159921161558708</v>
      </c>
      <c r="AG85" s="43">
        <f t="shared" si="28"/>
        <v>2.3022318234328334</v>
      </c>
      <c r="AH85" s="43">
        <f t="shared" si="28"/>
        <v>2.288471530709796</v>
      </c>
      <c r="AI85" s="43">
        <f t="shared" si="28"/>
        <v>2.2747112379867587</v>
      </c>
      <c r="AJ85" s="43">
        <f t="shared" si="28"/>
        <v>2.2609509452637213</v>
      </c>
      <c r="AK85" s="43">
        <f t="shared" si="28"/>
        <v>2.247190652540684</v>
      </c>
      <c r="AL85" s="43">
        <f t="shared" si="28"/>
        <v>2.2334303598176466</v>
      </c>
      <c r="AM85" s="43">
        <f t="shared" si="27"/>
        <v>2.2196700670946092</v>
      </c>
      <c r="AN85" s="43">
        <f t="shared" si="27"/>
        <v>2.2059097743715719</v>
      </c>
      <c r="AO85" s="43">
        <f t="shared" si="27"/>
        <v>2.1921494816485345</v>
      </c>
      <c r="AP85" s="43">
        <f t="shared" si="27"/>
        <v>2.1783891889254972</v>
      </c>
      <c r="AQ85" s="43">
        <f t="shared" si="27"/>
        <v>2.1646288962024598</v>
      </c>
      <c r="AR85" s="43">
        <f t="shared" si="27"/>
        <v>2.1508686034794224</v>
      </c>
      <c r="AS85" s="43">
        <f t="shared" si="27"/>
        <v>2.1371083107563851</v>
      </c>
      <c r="AT85" s="43">
        <f t="shared" si="27"/>
        <v>2.1233480180333477</v>
      </c>
      <c r="AU85" s="43">
        <f t="shared" si="27"/>
        <v>2.1095877253103104</v>
      </c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</row>
    <row r="86" spans="2:58">
      <c r="B86" s="86"/>
      <c r="C86" s="112"/>
      <c r="D86" s="87" t="s">
        <v>366</v>
      </c>
      <c r="E86" s="91">
        <v>0.318317819</v>
      </c>
      <c r="F86" s="101">
        <v>4.1862999999999997E-2</v>
      </c>
      <c r="G86" s="51">
        <f t="shared" si="26"/>
        <v>3.0100011460558544</v>
      </c>
      <c r="H86" s="43">
        <f t="shared" si="25"/>
        <v>2.9942935742469383</v>
      </c>
      <c r="I86" s="43">
        <f t="shared" si="25"/>
        <v>2.9785860024380226</v>
      </c>
      <c r="J86" s="43">
        <f t="shared" si="25"/>
        <v>2.9628784306291065</v>
      </c>
      <c r="K86" s="43">
        <f t="shared" si="25"/>
        <v>2.9471708588201908</v>
      </c>
      <c r="L86" s="43">
        <f t="shared" si="25"/>
        <v>2.9314632870112747</v>
      </c>
      <c r="M86" s="43">
        <f t="shared" si="25"/>
        <v>2.9157557152023585</v>
      </c>
      <c r="N86" s="43">
        <f t="shared" si="25"/>
        <v>2.9000481433934429</v>
      </c>
      <c r="O86" s="43">
        <f t="shared" si="25"/>
        <v>2.8843405715845267</v>
      </c>
      <c r="P86" s="43">
        <f t="shared" si="25"/>
        <v>2.868632999775611</v>
      </c>
      <c r="Q86" s="43">
        <f t="shared" si="25"/>
        <v>2.8529254279666949</v>
      </c>
      <c r="R86" s="43">
        <f t="shared" si="25"/>
        <v>2.8372178561577792</v>
      </c>
      <c r="S86" s="43">
        <f t="shared" si="25"/>
        <v>2.8215102843488631</v>
      </c>
      <c r="T86" s="43">
        <f t="shared" si="25"/>
        <v>2.8058027125399474</v>
      </c>
      <c r="U86" s="43">
        <f t="shared" si="25"/>
        <v>2.7900951407310313</v>
      </c>
      <c r="V86" s="43">
        <f t="shared" si="25"/>
        <v>2.7743875689221156</v>
      </c>
      <c r="W86" s="43">
        <f t="shared" si="25"/>
        <v>2.7586799971131994</v>
      </c>
      <c r="X86" s="43">
        <f t="shared" si="29"/>
        <v>2.7429724253042838</v>
      </c>
      <c r="Y86" s="43">
        <f t="shared" si="28"/>
        <v>2.7272648534953676</v>
      </c>
      <c r="Z86" s="43">
        <f t="shared" si="28"/>
        <v>2.7115572816864519</v>
      </c>
      <c r="AA86" s="43">
        <f t="shared" si="28"/>
        <v>2.6958497098775362</v>
      </c>
      <c r="AB86" s="43">
        <f t="shared" si="28"/>
        <v>2.6801421380686201</v>
      </c>
      <c r="AC86" s="43">
        <f t="shared" si="28"/>
        <v>2.664434566259704</v>
      </c>
      <c r="AD86" s="43">
        <f t="shared" si="28"/>
        <v>2.6487269944507883</v>
      </c>
      <c r="AE86" s="43">
        <f t="shared" si="28"/>
        <v>2.6330194226418722</v>
      </c>
      <c r="AF86" s="43">
        <f t="shared" si="28"/>
        <v>2.6173118508329565</v>
      </c>
      <c r="AG86" s="43">
        <f t="shared" si="28"/>
        <v>2.6016042790240403</v>
      </c>
      <c r="AH86" s="43">
        <f t="shared" si="28"/>
        <v>2.5858967072151247</v>
      </c>
      <c r="AI86" s="43">
        <f t="shared" si="28"/>
        <v>2.5701891354062085</v>
      </c>
      <c r="AJ86" s="43">
        <f t="shared" si="28"/>
        <v>2.5544815635972928</v>
      </c>
      <c r="AK86" s="43">
        <f t="shared" si="28"/>
        <v>2.5387739917883767</v>
      </c>
      <c r="AL86" s="43">
        <f t="shared" si="28"/>
        <v>2.523066419979461</v>
      </c>
      <c r="AM86" s="43">
        <f t="shared" si="27"/>
        <v>2.5073588481705449</v>
      </c>
      <c r="AN86" s="43">
        <f t="shared" si="27"/>
        <v>2.4916512763616288</v>
      </c>
      <c r="AO86" s="43">
        <f t="shared" si="27"/>
        <v>2.4759437045527131</v>
      </c>
      <c r="AP86" s="43">
        <f t="shared" si="27"/>
        <v>2.4602361327437969</v>
      </c>
      <c r="AQ86" s="43">
        <f t="shared" si="27"/>
        <v>2.4445285609348812</v>
      </c>
      <c r="AR86" s="43">
        <f t="shared" si="27"/>
        <v>2.4288209891259651</v>
      </c>
      <c r="AS86" s="43">
        <f t="shared" si="27"/>
        <v>2.4131134173170494</v>
      </c>
      <c r="AT86" s="43">
        <f t="shared" si="27"/>
        <v>2.3974058455081333</v>
      </c>
      <c r="AU86" s="43">
        <f t="shared" si="27"/>
        <v>2.3816982736992176</v>
      </c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</row>
    <row r="87" spans="2:58">
      <c r="B87" s="86"/>
      <c r="C87" s="112"/>
      <c r="D87" s="87" t="s">
        <v>367</v>
      </c>
      <c r="E87" s="91">
        <v>0.318317819</v>
      </c>
      <c r="F87" s="101">
        <v>4.1862999999999997E-2</v>
      </c>
      <c r="G87" s="51">
        <f t="shared" si="26"/>
        <v>3.0100011460558544</v>
      </c>
      <c r="H87" s="43">
        <f t="shared" si="25"/>
        <v>2.9942935742469383</v>
      </c>
      <c r="I87" s="43">
        <f t="shared" si="25"/>
        <v>2.9785860024380226</v>
      </c>
      <c r="J87" s="43">
        <f t="shared" si="25"/>
        <v>2.9628784306291065</v>
      </c>
      <c r="K87" s="43">
        <f t="shared" si="25"/>
        <v>2.9471708588201908</v>
      </c>
      <c r="L87" s="43">
        <f t="shared" si="25"/>
        <v>2.9314632870112747</v>
      </c>
      <c r="M87" s="43">
        <f t="shared" si="25"/>
        <v>2.9157557152023585</v>
      </c>
      <c r="N87" s="43">
        <f t="shared" si="25"/>
        <v>2.9000481433934429</v>
      </c>
      <c r="O87" s="43">
        <f t="shared" si="25"/>
        <v>2.8843405715845267</v>
      </c>
      <c r="P87" s="43">
        <f t="shared" si="25"/>
        <v>2.868632999775611</v>
      </c>
      <c r="Q87" s="43">
        <f t="shared" si="25"/>
        <v>2.8529254279666949</v>
      </c>
      <c r="R87" s="43">
        <f t="shared" si="25"/>
        <v>2.8372178561577792</v>
      </c>
      <c r="S87" s="43">
        <f t="shared" si="25"/>
        <v>2.8215102843488631</v>
      </c>
      <c r="T87" s="43">
        <f t="shared" si="25"/>
        <v>2.8058027125399474</v>
      </c>
      <c r="U87" s="43">
        <f t="shared" si="25"/>
        <v>2.7900951407310313</v>
      </c>
      <c r="V87" s="43">
        <f t="shared" si="25"/>
        <v>2.7743875689221156</v>
      </c>
      <c r="W87" s="43">
        <f t="shared" si="25"/>
        <v>2.7586799971131994</v>
      </c>
      <c r="X87" s="43">
        <f t="shared" si="29"/>
        <v>2.7429724253042838</v>
      </c>
      <c r="Y87" s="43">
        <f t="shared" si="28"/>
        <v>2.7272648534953676</v>
      </c>
      <c r="Z87" s="43">
        <f t="shared" si="28"/>
        <v>2.7115572816864519</v>
      </c>
      <c r="AA87" s="43">
        <f t="shared" si="28"/>
        <v>2.6958497098775362</v>
      </c>
      <c r="AB87" s="43">
        <f t="shared" si="28"/>
        <v>2.6801421380686201</v>
      </c>
      <c r="AC87" s="43">
        <f t="shared" si="28"/>
        <v>2.664434566259704</v>
      </c>
      <c r="AD87" s="43">
        <f t="shared" si="28"/>
        <v>2.6487269944507883</v>
      </c>
      <c r="AE87" s="43">
        <f t="shared" si="28"/>
        <v>2.6330194226418722</v>
      </c>
      <c r="AF87" s="43">
        <f t="shared" si="28"/>
        <v>2.6173118508329565</v>
      </c>
      <c r="AG87" s="43">
        <f t="shared" si="28"/>
        <v>2.6016042790240403</v>
      </c>
      <c r="AH87" s="43">
        <f t="shared" si="28"/>
        <v>2.5858967072151247</v>
      </c>
      <c r="AI87" s="43">
        <f t="shared" si="28"/>
        <v>2.5701891354062085</v>
      </c>
      <c r="AJ87" s="43">
        <f t="shared" si="28"/>
        <v>2.5544815635972928</v>
      </c>
      <c r="AK87" s="43">
        <f t="shared" si="28"/>
        <v>2.5387739917883767</v>
      </c>
      <c r="AL87" s="43">
        <f t="shared" si="28"/>
        <v>2.523066419979461</v>
      </c>
      <c r="AM87" s="43">
        <f t="shared" si="27"/>
        <v>2.5073588481705449</v>
      </c>
      <c r="AN87" s="43">
        <f t="shared" si="27"/>
        <v>2.4916512763616288</v>
      </c>
      <c r="AO87" s="43">
        <f t="shared" si="27"/>
        <v>2.4759437045527131</v>
      </c>
      <c r="AP87" s="43">
        <f t="shared" si="27"/>
        <v>2.4602361327437969</v>
      </c>
      <c r="AQ87" s="43">
        <f t="shared" si="27"/>
        <v>2.4445285609348812</v>
      </c>
      <c r="AR87" s="43">
        <f t="shared" si="27"/>
        <v>2.4288209891259651</v>
      </c>
      <c r="AS87" s="43">
        <f t="shared" si="27"/>
        <v>2.4131134173170494</v>
      </c>
      <c r="AT87" s="43">
        <f t="shared" si="27"/>
        <v>2.3974058455081333</v>
      </c>
      <c r="AU87" s="43">
        <f t="shared" si="27"/>
        <v>2.3816982736992176</v>
      </c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</row>
    <row r="88" spans="2:58" ht="16.5">
      <c r="B88" s="86"/>
      <c r="C88" s="112"/>
      <c r="D88" s="89" t="s">
        <v>368</v>
      </c>
      <c r="E88" s="91">
        <v>2.913135E-2</v>
      </c>
      <c r="F88" s="101">
        <v>0.26589000000000002</v>
      </c>
      <c r="G88" s="51">
        <f t="shared" si="26"/>
        <v>25.199999313454406</v>
      </c>
      <c r="H88" s="43">
        <f t="shared" si="25"/>
        <v>25.02836291486663</v>
      </c>
      <c r="I88" s="43">
        <f t="shared" si="25"/>
        <v>24.856726516278854</v>
      </c>
      <c r="J88" s="43">
        <f t="shared" si="25"/>
        <v>24.685090117691079</v>
      </c>
      <c r="K88" s="43">
        <f t="shared" si="25"/>
        <v>24.513453719103303</v>
      </c>
      <c r="L88" s="43">
        <f t="shared" si="25"/>
        <v>24.341817320515528</v>
      </c>
      <c r="M88" s="43">
        <f t="shared" si="25"/>
        <v>24.170180921927752</v>
      </c>
      <c r="N88" s="43">
        <f t="shared" si="25"/>
        <v>23.998544523339977</v>
      </c>
      <c r="O88" s="43">
        <f t="shared" si="25"/>
        <v>23.826908124752201</v>
      </c>
      <c r="P88" s="43">
        <f t="shared" si="25"/>
        <v>23.655271726164425</v>
      </c>
      <c r="Q88" s="43">
        <f t="shared" si="25"/>
        <v>23.48363532757665</v>
      </c>
      <c r="R88" s="43">
        <f t="shared" si="25"/>
        <v>23.311998928988871</v>
      </c>
      <c r="S88" s="43">
        <f t="shared" si="25"/>
        <v>23.140362530401095</v>
      </c>
      <c r="T88" s="43">
        <f t="shared" si="25"/>
        <v>22.96872613181332</v>
      </c>
      <c r="U88" s="43">
        <f t="shared" si="25"/>
        <v>22.797089733225544</v>
      </c>
      <c r="V88" s="43">
        <f t="shared" si="25"/>
        <v>22.625453334637772</v>
      </c>
      <c r="W88" s="43">
        <f t="shared" si="25"/>
        <v>22.453816936049993</v>
      </c>
      <c r="X88" s="43">
        <f t="shared" si="29"/>
        <v>22.282180537462221</v>
      </c>
      <c r="Y88" s="43">
        <f t="shared" si="28"/>
        <v>22.110544138874442</v>
      </c>
      <c r="Z88" s="43">
        <f t="shared" si="28"/>
        <v>21.93890774028667</v>
      </c>
      <c r="AA88" s="43">
        <f t="shared" si="28"/>
        <v>21.767271341698894</v>
      </c>
      <c r="AB88" s="43">
        <f t="shared" si="28"/>
        <v>21.595634943111119</v>
      </c>
      <c r="AC88" s="43">
        <f t="shared" si="28"/>
        <v>21.423998544523343</v>
      </c>
      <c r="AD88" s="43">
        <f t="shared" si="28"/>
        <v>21.252362145935567</v>
      </c>
      <c r="AE88" s="43">
        <f t="shared" si="28"/>
        <v>21.080725747347788</v>
      </c>
      <c r="AF88" s="43">
        <f t="shared" si="28"/>
        <v>20.909089348760013</v>
      </c>
      <c r="AG88" s="43">
        <f t="shared" si="28"/>
        <v>20.737452950172237</v>
      </c>
      <c r="AH88" s="43">
        <f t="shared" si="28"/>
        <v>20.565816551584462</v>
      </c>
      <c r="AI88" s="43">
        <f t="shared" si="28"/>
        <v>20.394180152996686</v>
      </c>
      <c r="AJ88" s="43">
        <f t="shared" si="28"/>
        <v>20.22254375440891</v>
      </c>
      <c r="AK88" s="43">
        <f t="shared" si="28"/>
        <v>20.050907355821135</v>
      </c>
      <c r="AL88" s="43">
        <f t="shared" si="28"/>
        <v>19.879270957233359</v>
      </c>
      <c r="AM88" s="43">
        <f t="shared" si="27"/>
        <v>19.707634558645584</v>
      </c>
      <c r="AN88" s="43">
        <f t="shared" si="27"/>
        <v>19.535998160057808</v>
      </c>
      <c r="AO88" s="43">
        <f t="shared" si="27"/>
        <v>19.364361761470033</v>
      </c>
      <c r="AP88" s="43">
        <f t="shared" si="27"/>
        <v>19.192725362882257</v>
      </c>
      <c r="AQ88" s="43">
        <f t="shared" si="27"/>
        <v>19.021088964294478</v>
      </c>
      <c r="AR88" s="43">
        <f t="shared" si="27"/>
        <v>18.849452565706702</v>
      </c>
      <c r="AS88" s="43">
        <f t="shared" si="27"/>
        <v>18.677816167118927</v>
      </c>
      <c r="AT88" s="43">
        <f t="shared" si="27"/>
        <v>18.506179768531151</v>
      </c>
      <c r="AU88" s="43">
        <f t="shared" si="27"/>
        <v>18.334543369943376</v>
      </c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</row>
    <row r="89" spans="2:58">
      <c r="B89" s="77"/>
      <c r="C89" s="113" t="s">
        <v>369</v>
      </c>
      <c r="D89" s="90" t="s">
        <v>370</v>
      </c>
      <c r="E89" s="92">
        <v>1.0855406000000001E-3</v>
      </c>
      <c r="F89" s="94">
        <v>0.28000399999999998</v>
      </c>
      <c r="G89" s="51">
        <f t="shared" si="26"/>
        <v>663.26031472245256</v>
      </c>
      <c r="H89" s="54">
        <f>ROUNDDOWN((1-$F89-($A$5-H$2))/$E89,3)</f>
        <v>658.654</v>
      </c>
      <c r="I89" s="54">
        <f>ROUNDDOWN((1-$F89-($A$5-I$2))/$E89,3)</f>
        <v>654.048</v>
      </c>
      <c r="J89" s="54">
        <f t="shared" ref="J89:AU89" si="30">ROUNDDOWN((1-$F89-($A$5-J$2))/$E89,3)</f>
        <v>649.44200000000001</v>
      </c>
      <c r="K89" s="54">
        <f t="shared" si="30"/>
        <v>644.83600000000001</v>
      </c>
      <c r="L89" s="54">
        <f t="shared" si="30"/>
        <v>640.23</v>
      </c>
      <c r="M89" s="54">
        <f t="shared" si="30"/>
        <v>635.62400000000002</v>
      </c>
      <c r="N89" s="54">
        <f t="shared" si="30"/>
        <v>631.01800000000003</v>
      </c>
      <c r="O89" s="54">
        <f t="shared" si="30"/>
        <v>626.41200000000003</v>
      </c>
      <c r="P89" s="54">
        <f t="shared" si="30"/>
        <v>621.80600000000004</v>
      </c>
      <c r="Q89" s="54">
        <f t="shared" si="30"/>
        <v>617.20000000000005</v>
      </c>
      <c r="R89" s="54">
        <f t="shared" si="30"/>
        <v>612.59400000000005</v>
      </c>
      <c r="S89" s="54">
        <f t="shared" si="30"/>
        <v>607.98800000000006</v>
      </c>
      <c r="T89" s="54">
        <f t="shared" si="30"/>
        <v>603.38199999999995</v>
      </c>
      <c r="U89" s="54">
        <f t="shared" si="30"/>
        <v>598.77599999999995</v>
      </c>
      <c r="V89" s="54">
        <f t="shared" si="30"/>
        <v>594.16999999999996</v>
      </c>
      <c r="W89" s="54">
        <f t="shared" si="30"/>
        <v>589.56399999999996</v>
      </c>
      <c r="X89" s="54">
        <f t="shared" si="30"/>
        <v>584.95799999999997</v>
      </c>
      <c r="Y89" s="54">
        <f t="shared" si="30"/>
        <v>580.35199999999998</v>
      </c>
      <c r="Z89" s="54">
        <f t="shared" si="30"/>
        <v>575.74599999999998</v>
      </c>
      <c r="AA89" s="54">
        <f t="shared" si="30"/>
        <v>571.14</v>
      </c>
      <c r="AB89" s="54">
        <f t="shared" si="30"/>
        <v>566.53399999999999</v>
      </c>
      <c r="AC89" s="54">
        <f t="shared" si="30"/>
        <v>561.928</v>
      </c>
      <c r="AD89" s="54">
        <f t="shared" si="30"/>
        <v>557.322</v>
      </c>
      <c r="AE89" s="54">
        <f t="shared" si="30"/>
        <v>552.71600000000001</v>
      </c>
      <c r="AF89" s="54">
        <f t="shared" si="30"/>
        <v>548.11</v>
      </c>
      <c r="AG89" s="54">
        <f t="shared" si="30"/>
        <v>543.50400000000002</v>
      </c>
      <c r="AH89" s="54">
        <f t="shared" si="30"/>
        <v>538.89800000000002</v>
      </c>
      <c r="AI89" s="54">
        <f t="shared" si="30"/>
        <v>534.29200000000003</v>
      </c>
      <c r="AJ89" s="54">
        <f t="shared" si="30"/>
        <v>529.68600000000004</v>
      </c>
      <c r="AK89" s="54">
        <f t="shared" si="30"/>
        <v>525.08000000000004</v>
      </c>
      <c r="AL89" s="54">
        <f t="shared" si="30"/>
        <v>520.47400000000005</v>
      </c>
      <c r="AM89" s="54">
        <f t="shared" si="30"/>
        <v>515.86800000000005</v>
      </c>
      <c r="AN89" s="54">
        <f t="shared" si="30"/>
        <v>511.262</v>
      </c>
      <c r="AO89" s="54">
        <f t="shared" si="30"/>
        <v>506.65600000000001</v>
      </c>
      <c r="AP89" s="54">
        <f t="shared" si="30"/>
        <v>502.05</v>
      </c>
      <c r="AQ89" s="54">
        <f t="shared" si="30"/>
        <v>497.44400000000002</v>
      </c>
      <c r="AR89" s="54">
        <f t="shared" si="30"/>
        <v>492.83800000000002</v>
      </c>
      <c r="AS89" s="54">
        <f t="shared" si="30"/>
        <v>488.23200000000003</v>
      </c>
      <c r="AT89" s="54">
        <f t="shared" si="30"/>
        <v>483.62599999999998</v>
      </c>
      <c r="AU89" s="54">
        <f t="shared" si="30"/>
        <v>479.02</v>
      </c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</row>
    <row r="90" spans="2:58">
      <c r="B90" s="77"/>
      <c r="C90" s="113"/>
      <c r="D90" s="90" t="s">
        <v>371</v>
      </c>
      <c r="E90" s="92">
        <v>3.5008684300000002E-2</v>
      </c>
      <c r="F90" s="116">
        <v>0.15001999999999999</v>
      </c>
      <c r="G90" s="54">
        <f>(1-$F90-($A$5-G$2))/($E$90+$E$91*5.25)</f>
        <v>20.880042037279296</v>
      </c>
      <c r="H90" s="54">
        <f t="shared" ref="H90:AU90" si="31">ROUNDDOWN((1-$F90-($A$5-H$2))/($E$90+$E$91*5.25),3)</f>
        <v>20.757000000000001</v>
      </c>
      <c r="I90" s="54">
        <f t="shared" si="31"/>
        <v>20.634</v>
      </c>
      <c r="J90" s="54">
        <f t="shared" si="31"/>
        <v>20.510999999999999</v>
      </c>
      <c r="K90" s="54">
        <f t="shared" si="31"/>
        <v>20.388000000000002</v>
      </c>
      <c r="L90" s="54">
        <f t="shared" si="31"/>
        <v>20.265000000000001</v>
      </c>
      <c r="M90" s="54">
        <f t="shared" si="31"/>
        <v>20.143000000000001</v>
      </c>
      <c r="N90" s="54">
        <f t="shared" si="31"/>
        <v>20.02</v>
      </c>
      <c r="O90" s="54">
        <f t="shared" si="31"/>
        <v>19.896999999999998</v>
      </c>
      <c r="P90" s="54">
        <f t="shared" si="31"/>
        <v>19.774000000000001</v>
      </c>
      <c r="Q90" s="54">
        <f t="shared" si="31"/>
        <v>19.651</v>
      </c>
      <c r="R90" s="54">
        <f t="shared" si="31"/>
        <v>19.527999999999999</v>
      </c>
      <c r="S90" s="54">
        <f t="shared" si="31"/>
        <v>19.405999999999999</v>
      </c>
      <c r="T90" s="54">
        <f t="shared" si="31"/>
        <v>19.283000000000001</v>
      </c>
      <c r="U90" s="54">
        <f t="shared" si="31"/>
        <v>19.16</v>
      </c>
      <c r="V90" s="54">
        <f t="shared" si="31"/>
        <v>19.036999999999999</v>
      </c>
      <c r="W90" s="54">
        <f t="shared" si="31"/>
        <v>18.914000000000001</v>
      </c>
      <c r="X90" s="54">
        <f t="shared" si="31"/>
        <v>18.791</v>
      </c>
      <c r="Y90" s="54">
        <f t="shared" si="31"/>
        <v>18.669</v>
      </c>
      <c r="Z90" s="54">
        <f t="shared" si="31"/>
        <v>18.545999999999999</v>
      </c>
      <c r="AA90" s="54">
        <f t="shared" si="31"/>
        <v>18.422999999999998</v>
      </c>
      <c r="AB90" s="54">
        <f t="shared" si="31"/>
        <v>18.3</v>
      </c>
      <c r="AC90" s="54">
        <f t="shared" si="31"/>
        <v>18.177</v>
      </c>
      <c r="AD90" s="54">
        <f t="shared" si="31"/>
        <v>18.055</v>
      </c>
      <c r="AE90" s="54">
        <f t="shared" si="31"/>
        <v>17.931999999999999</v>
      </c>
      <c r="AF90" s="54">
        <f t="shared" si="31"/>
        <v>17.809000000000001</v>
      </c>
      <c r="AG90" s="54">
        <f t="shared" si="31"/>
        <v>17.686</v>
      </c>
      <c r="AH90" s="54">
        <f t="shared" si="31"/>
        <v>17.562999999999999</v>
      </c>
      <c r="AI90" s="54">
        <f t="shared" si="31"/>
        <v>17.440000000000001</v>
      </c>
      <c r="AJ90" s="54">
        <f t="shared" si="31"/>
        <v>17.318000000000001</v>
      </c>
      <c r="AK90" s="54">
        <f t="shared" si="31"/>
        <v>17.195</v>
      </c>
      <c r="AL90" s="54">
        <f t="shared" si="31"/>
        <v>17.071999999999999</v>
      </c>
      <c r="AM90" s="54">
        <f t="shared" si="31"/>
        <v>16.949000000000002</v>
      </c>
      <c r="AN90" s="54">
        <f t="shared" si="31"/>
        <v>16.826000000000001</v>
      </c>
      <c r="AO90" s="54">
        <f t="shared" si="31"/>
        <v>16.702999999999999</v>
      </c>
      <c r="AP90" s="54">
        <f t="shared" si="31"/>
        <v>16.581</v>
      </c>
      <c r="AQ90" s="54">
        <f t="shared" si="31"/>
        <v>16.457999999999998</v>
      </c>
      <c r="AR90" s="54">
        <f t="shared" si="31"/>
        <v>16.335000000000001</v>
      </c>
      <c r="AS90" s="54">
        <f t="shared" si="31"/>
        <v>16.212</v>
      </c>
      <c r="AT90" s="54">
        <f t="shared" si="31"/>
        <v>16.088999999999999</v>
      </c>
      <c r="AU90" s="54">
        <f t="shared" si="31"/>
        <v>15.965999999999999</v>
      </c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</row>
    <row r="91" spans="2:58">
      <c r="B91" s="77"/>
      <c r="C91" s="113"/>
      <c r="D91" s="90" t="s">
        <v>372</v>
      </c>
      <c r="E91" s="92">
        <v>1.0855406000000001E-3</v>
      </c>
      <c r="F91" s="116"/>
      <c r="G91" s="109">
        <f>5.25*G90</f>
        <v>109.6202206957163</v>
      </c>
      <c r="H91" s="54">
        <f>G91-1.292/2</f>
        <v>108.9742206957163</v>
      </c>
      <c r="I91" s="54">
        <f t="shared" ref="I91:AU91" si="32">H91-1.292/2</f>
        <v>108.3282206957163</v>
      </c>
      <c r="J91" s="54">
        <f t="shared" si="32"/>
        <v>107.6822206957163</v>
      </c>
      <c r="K91" s="54">
        <f t="shared" si="32"/>
        <v>107.0362206957163</v>
      </c>
      <c r="L91" s="54">
        <f t="shared" si="32"/>
        <v>106.39022069571629</v>
      </c>
      <c r="M91" s="54">
        <f t="shared" si="32"/>
        <v>105.74422069571629</v>
      </c>
      <c r="N91" s="54">
        <f t="shared" si="32"/>
        <v>105.09822069571629</v>
      </c>
      <c r="O91" s="54">
        <f t="shared" si="32"/>
        <v>104.45222069571629</v>
      </c>
      <c r="P91" s="54">
        <f t="shared" si="32"/>
        <v>103.80622069571629</v>
      </c>
      <c r="Q91" s="54">
        <f t="shared" si="32"/>
        <v>103.16022069571629</v>
      </c>
      <c r="R91" s="54">
        <f t="shared" si="32"/>
        <v>102.51422069571629</v>
      </c>
      <c r="S91" s="54">
        <f t="shared" si="32"/>
        <v>101.86822069571629</v>
      </c>
      <c r="T91" s="54">
        <f t="shared" si="32"/>
        <v>101.22222069571629</v>
      </c>
      <c r="U91" s="54">
        <f t="shared" si="32"/>
        <v>100.57622069571629</v>
      </c>
      <c r="V91" s="54">
        <f t="shared" si="32"/>
        <v>99.930220695716287</v>
      </c>
      <c r="W91" s="54">
        <f t="shared" si="32"/>
        <v>99.284220695716286</v>
      </c>
      <c r="X91" s="54">
        <f t="shared" si="32"/>
        <v>98.638220695716285</v>
      </c>
      <c r="Y91" s="54">
        <f t="shared" si="32"/>
        <v>97.992220695716284</v>
      </c>
      <c r="Z91" s="54">
        <f t="shared" si="32"/>
        <v>97.346220695716283</v>
      </c>
      <c r="AA91" s="54">
        <f t="shared" si="32"/>
        <v>96.700220695716283</v>
      </c>
      <c r="AB91" s="54">
        <f t="shared" si="32"/>
        <v>96.054220695716282</v>
      </c>
      <c r="AC91" s="54">
        <f t="shared" si="32"/>
        <v>95.408220695716281</v>
      </c>
      <c r="AD91" s="54">
        <f t="shared" si="32"/>
        <v>94.76222069571628</v>
      </c>
      <c r="AE91" s="54">
        <f t="shared" si="32"/>
        <v>94.116220695716279</v>
      </c>
      <c r="AF91" s="54">
        <f t="shared" si="32"/>
        <v>93.470220695716279</v>
      </c>
      <c r="AG91" s="54">
        <f t="shared" si="32"/>
        <v>92.824220695716278</v>
      </c>
      <c r="AH91" s="54">
        <f t="shared" si="32"/>
        <v>92.178220695716277</v>
      </c>
      <c r="AI91" s="54">
        <f t="shared" si="32"/>
        <v>91.532220695716276</v>
      </c>
      <c r="AJ91" s="54">
        <f t="shared" si="32"/>
        <v>90.886220695716275</v>
      </c>
      <c r="AK91" s="54">
        <f t="shared" si="32"/>
        <v>90.240220695716275</v>
      </c>
      <c r="AL91" s="54">
        <f t="shared" si="32"/>
        <v>89.594220695716274</v>
      </c>
      <c r="AM91" s="54">
        <f t="shared" si="32"/>
        <v>88.948220695716273</v>
      </c>
      <c r="AN91" s="54">
        <f t="shared" si="32"/>
        <v>88.302220695716272</v>
      </c>
      <c r="AO91" s="54">
        <f t="shared" si="32"/>
        <v>87.656220695716272</v>
      </c>
      <c r="AP91" s="54">
        <f t="shared" si="32"/>
        <v>87.010220695716271</v>
      </c>
      <c r="AQ91" s="54">
        <f t="shared" si="32"/>
        <v>86.36422069571627</v>
      </c>
      <c r="AR91" s="54">
        <f t="shared" si="32"/>
        <v>85.718220695716269</v>
      </c>
      <c r="AS91" s="54">
        <f t="shared" si="32"/>
        <v>85.072220695716268</v>
      </c>
      <c r="AT91" s="54">
        <f t="shared" si="32"/>
        <v>84.426220695716268</v>
      </c>
      <c r="AU91" s="54">
        <f t="shared" si="32"/>
        <v>83.780220695716267</v>
      </c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</row>
    <row r="92" spans="2:58">
      <c r="B92" s="77"/>
      <c r="C92" s="113"/>
      <c r="D92" s="90" t="s">
        <v>373</v>
      </c>
      <c r="E92" s="92">
        <v>1.2755102000000001E-2</v>
      </c>
      <c r="F92" s="94">
        <v>0.15</v>
      </c>
      <c r="G92" s="54">
        <f>(1-F92)/E92</f>
        <v>66.640000213248001</v>
      </c>
      <c r="H92" s="54">
        <f>ROUNDDOWN((1-$F92-($A$5-H$2))/$E92,3)</f>
        <v>66.248000000000005</v>
      </c>
      <c r="I92" s="54">
        <f t="shared" ref="I92:AU92" si="33">ROUNDDOWN((1-$F92-($A$5-I$2))/$E92,3)</f>
        <v>65.855999999999995</v>
      </c>
      <c r="J92" s="54">
        <f t="shared" si="33"/>
        <v>65.463999999999999</v>
      </c>
      <c r="K92" s="54">
        <f t="shared" si="33"/>
        <v>65.072000000000003</v>
      </c>
      <c r="L92" s="54">
        <f t="shared" si="33"/>
        <v>64.680000000000007</v>
      </c>
      <c r="M92" s="54">
        <f t="shared" si="33"/>
        <v>64.287999999999997</v>
      </c>
      <c r="N92" s="54">
        <f t="shared" si="33"/>
        <v>63.896000000000001</v>
      </c>
      <c r="O92" s="54">
        <f t="shared" si="33"/>
        <v>63.503999999999998</v>
      </c>
      <c r="P92" s="54">
        <f t="shared" si="33"/>
        <v>63.112000000000002</v>
      </c>
      <c r="Q92" s="54">
        <f t="shared" si="33"/>
        <v>62.72</v>
      </c>
      <c r="R92" s="54">
        <f t="shared" si="33"/>
        <v>62.328000000000003</v>
      </c>
      <c r="S92" s="54">
        <f t="shared" si="33"/>
        <v>61.936</v>
      </c>
      <c r="T92" s="54">
        <f t="shared" si="33"/>
        <v>61.543999999999997</v>
      </c>
      <c r="U92" s="54">
        <f t="shared" si="33"/>
        <v>61.152000000000001</v>
      </c>
      <c r="V92" s="54">
        <f t="shared" si="33"/>
        <v>60.76</v>
      </c>
      <c r="W92" s="54">
        <f t="shared" si="33"/>
        <v>60.368000000000002</v>
      </c>
      <c r="X92" s="54">
        <f t="shared" si="33"/>
        <v>59.975999999999999</v>
      </c>
      <c r="Y92" s="54">
        <f t="shared" si="33"/>
        <v>59.584000000000003</v>
      </c>
      <c r="Z92" s="54">
        <f t="shared" si="33"/>
        <v>59.192</v>
      </c>
      <c r="AA92" s="54">
        <f t="shared" si="33"/>
        <v>58.8</v>
      </c>
      <c r="AB92" s="54">
        <f t="shared" si="33"/>
        <v>58.408000000000001</v>
      </c>
      <c r="AC92" s="54">
        <f t="shared" si="33"/>
        <v>58.015999999999998</v>
      </c>
      <c r="AD92" s="54">
        <f t="shared" si="33"/>
        <v>57.624000000000002</v>
      </c>
      <c r="AE92" s="54">
        <f t="shared" si="33"/>
        <v>57.231999999999999</v>
      </c>
      <c r="AF92" s="54">
        <f t="shared" si="33"/>
        <v>56.84</v>
      </c>
      <c r="AG92" s="54">
        <f t="shared" si="33"/>
        <v>56.448</v>
      </c>
      <c r="AH92" s="54">
        <f t="shared" si="33"/>
        <v>56.055999999999997</v>
      </c>
      <c r="AI92" s="54">
        <f t="shared" si="33"/>
        <v>55.664000000000001</v>
      </c>
      <c r="AJ92" s="54">
        <f t="shared" si="33"/>
        <v>55.271999999999998</v>
      </c>
      <c r="AK92" s="54">
        <f t="shared" si="33"/>
        <v>54.88</v>
      </c>
      <c r="AL92" s="54">
        <f t="shared" si="33"/>
        <v>54.488</v>
      </c>
      <c r="AM92" s="54">
        <f t="shared" si="33"/>
        <v>54.095999999999997</v>
      </c>
      <c r="AN92" s="54">
        <f t="shared" si="33"/>
        <v>53.704000000000001</v>
      </c>
      <c r="AO92" s="54">
        <f t="shared" si="33"/>
        <v>53.311999999999998</v>
      </c>
      <c r="AP92" s="54">
        <f t="shared" si="33"/>
        <v>52.92</v>
      </c>
      <c r="AQ92" s="54">
        <f t="shared" si="33"/>
        <v>52.527999999999999</v>
      </c>
      <c r="AR92" s="54">
        <f t="shared" si="33"/>
        <v>52.136000000000003</v>
      </c>
      <c r="AS92" s="54">
        <f t="shared" si="33"/>
        <v>51.744</v>
      </c>
      <c r="AT92" s="54">
        <f t="shared" si="33"/>
        <v>51.351999999999997</v>
      </c>
      <c r="AU92" s="54">
        <f t="shared" si="33"/>
        <v>50.96</v>
      </c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</row>
    <row r="93" spans="2:58">
      <c r="B93" s="77"/>
      <c r="C93" s="113"/>
      <c r="D93" s="90" t="s">
        <v>374</v>
      </c>
      <c r="E93" s="92">
        <v>1.2755102000000001E-2</v>
      </c>
      <c r="F93" s="116">
        <v>0.15001999999999999</v>
      </c>
      <c r="G93" s="54">
        <f>1.59995*G94</f>
        <v>53.310412570103303</v>
      </c>
      <c r="H93" s="54">
        <f>ROUNDDOWN(1.59995*H94,3)</f>
        <v>52.996000000000002</v>
      </c>
      <c r="I93" s="54">
        <f>ROUNDDOWN(1.599945*I94,3)</f>
        <v>52.682000000000002</v>
      </c>
      <c r="J93" s="54">
        <f t="shared" ref="J93:R93" si="34">ROUNDDOWN(1.59994*J94,3)</f>
        <v>52.369</v>
      </c>
      <c r="K93" s="54">
        <f t="shared" si="34"/>
        <v>52.055</v>
      </c>
      <c r="L93" s="54">
        <f t="shared" si="34"/>
        <v>51.741999999999997</v>
      </c>
      <c r="M93" s="54">
        <f t="shared" si="34"/>
        <v>51.427999999999997</v>
      </c>
      <c r="N93" s="54">
        <f t="shared" si="34"/>
        <v>51.113999999999997</v>
      </c>
      <c r="O93" s="54">
        <f t="shared" si="34"/>
        <v>50.801000000000002</v>
      </c>
      <c r="P93" s="54">
        <f t="shared" si="34"/>
        <v>50.487000000000002</v>
      </c>
      <c r="Q93" s="54">
        <f t="shared" si="34"/>
        <v>50.173999999999999</v>
      </c>
      <c r="R93" s="54">
        <f t="shared" si="34"/>
        <v>49.857999999999997</v>
      </c>
      <c r="S93" s="54">
        <f>ROUNDDOWN(1.59996*S94,3)</f>
        <v>49.545000000000002</v>
      </c>
      <c r="T93" s="54">
        <f t="shared" ref="T93:X93" si="35">ROUNDDOWN(1.59996*T94,3)</f>
        <v>49.231999999999999</v>
      </c>
      <c r="U93" s="54">
        <f t="shared" si="35"/>
        <v>48.917999999999999</v>
      </c>
      <c r="V93" s="54">
        <f t="shared" si="35"/>
        <v>48.604999999999997</v>
      </c>
      <c r="W93" s="54">
        <f t="shared" si="35"/>
        <v>48.290999999999997</v>
      </c>
      <c r="X93" s="54">
        <f t="shared" si="35"/>
        <v>47.978000000000002</v>
      </c>
      <c r="Y93" s="54">
        <f t="shared" ref="Y93" si="36">ROUNDDOWN(1.59996*Y94,3)</f>
        <v>47.664000000000001</v>
      </c>
      <c r="Z93" s="54">
        <f t="shared" ref="Z93" si="37">ROUNDDOWN(1.59996*Z94,3)</f>
        <v>47.35</v>
      </c>
      <c r="AA93" s="54">
        <f>ROUNDDOWN(1.59997*AA94,3)</f>
        <v>47.036999999999999</v>
      </c>
      <c r="AB93" s="54">
        <f t="shared" ref="AB93:AU93" si="38">ROUNDDOWN(1.59997*AB94,3)</f>
        <v>46.722999999999999</v>
      </c>
      <c r="AC93" s="54">
        <f t="shared" si="38"/>
        <v>46.41</v>
      </c>
      <c r="AD93" s="54">
        <f t="shared" si="38"/>
        <v>46.095999999999997</v>
      </c>
      <c r="AE93" s="54">
        <f t="shared" si="38"/>
        <v>45.783000000000001</v>
      </c>
      <c r="AF93" s="54">
        <f t="shared" si="38"/>
        <v>45.469000000000001</v>
      </c>
      <c r="AG93" s="54">
        <f t="shared" si="38"/>
        <v>45.155000000000001</v>
      </c>
      <c r="AH93" s="54">
        <f t="shared" si="38"/>
        <v>44.841999999999999</v>
      </c>
      <c r="AI93" s="54">
        <f t="shared" si="38"/>
        <v>44.527999999999999</v>
      </c>
      <c r="AJ93" s="54">
        <f t="shared" si="38"/>
        <v>44.215000000000003</v>
      </c>
      <c r="AK93" s="54">
        <f t="shared" si="38"/>
        <v>43.901000000000003</v>
      </c>
      <c r="AL93" s="54">
        <f t="shared" si="38"/>
        <v>43.587000000000003</v>
      </c>
      <c r="AM93" s="54">
        <f t="shared" si="38"/>
        <v>43.274000000000001</v>
      </c>
      <c r="AN93" s="54">
        <f t="shared" si="38"/>
        <v>42.96</v>
      </c>
      <c r="AO93" s="54">
        <f t="shared" si="38"/>
        <v>42.646999999999998</v>
      </c>
      <c r="AP93" s="54">
        <f t="shared" si="38"/>
        <v>42.332999999999998</v>
      </c>
      <c r="AQ93" s="54">
        <f t="shared" si="38"/>
        <v>42.02</v>
      </c>
      <c r="AR93" s="54">
        <f t="shared" si="38"/>
        <v>41.706000000000003</v>
      </c>
      <c r="AS93" s="54">
        <f t="shared" si="38"/>
        <v>41.392000000000003</v>
      </c>
      <c r="AT93" s="54">
        <f t="shared" si="38"/>
        <v>41.079000000000001</v>
      </c>
      <c r="AU93" s="54">
        <f t="shared" si="38"/>
        <v>40.765000000000001</v>
      </c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</row>
    <row r="94" spans="2:58">
      <c r="B94" s="77"/>
      <c r="C94" s="113"/>
      <c r="D94" s="90" t="s">
        <v>375</v>
      </c>
      <c r="E94" s="92">
        <v>5.1020407999999998E-3</v>
      </c>
      <c r="F94" s="116"/>
      <c r="G94" s="54">
        <f>(1-$F93-($A$5-G$2))/($E$93*1.59995+$E$94)</f>
        <v>33.320049107849186</v>
      </c>
      <c r="H94" s="54">
        <f>ROUNDDOWN((1-$F93-($A$5-H$2))/($E$93*1.59995+$E$94),3)</f>
        <v>33.124000000000002</v>
      </c>
      <c r="I94" s="54">
        <f t="shared" ref="I94:AU94" si="39">ROUNDDOWN((1-$F93-($A$5-I$2))/($E$93*1.59995+$E$94),3)</f>
        <v>32.927999999999997</v>
      </c>
      <c r="J94" s="54">
        <f t="shared" si="39"/>
        <v>32.731999999999999</v>
      </c>
      <c r="K94" s="54">
        <f t="shared" si="39"/>
        <v>32.536000000000001</v>
      </c>
      <c r="L94" s="54">
        <f t="shared" si="39"/>
        <v>32.340000000000003</v>
      </c>
      <c r="M94" s="54">
        <f t="shared" si="39"/>
        <v>32.143999999999998</v>
      </c>
      <c r="N94" s="54">
        <f t="shared" si="39"/>
        <v>31.948</v>
      </c>
      <c r="O94" s="54">
        <f t="shared" si="39"/>
        <v>31.751999999999999</v>
      </c>
      <c r="P94" s="54">
        <f t="shared" si="39"/>
        <v>31.556000000000001</v>
      </c>
      <c r="Q94" s="54">
        <f t="shared" si="39"/>
        <v>31.36</v>
      </c>
      <c r="R94" s="54">
        <f t="shared" si="39"/>
        <v>31.163</v>
      </c>
      <c r="S94" s="54">
        <f t="shared" si="39"/>
        <v>30.966999999999999</v>
      </c>
      <c r="T94" s="54">
        <f t="shared" si="39"/>
        <v>30.771000000000001</v>
      </c>
      <c r="U94" s="54">
        <f t="shared" si="39"/>
        <v>30.574999999999999</v>
      </c>
      <c r="V94" s="54">
        <f t="shared" si="39"/>
        <v>30.379000000000001</v>
      </c>
      <c r="W94" s="54">
        <f t="shared" si="39"/>
        <v>30.183</v>
      </c>
      <c r="X94" s="54">
        <f t="shared" si="39"/>
        <v>29.986999999999998</v>
      </c>
      <c r="Y94" s="54">
        <f t="shared" si="39"/>
        <v>29.791</v>
      </c>
      <c r="Z94" s="54">
        <f t="shared" si="39"/>
        <v>29.594999999999999</v>
      </c>
      <c r="AA94" s="54">
        <f t="shared" si="39"/>
        <v>29.399000000000001</v>
      </c>
      <c r="AB94" s="54">
        <f t="shared" si="39"/>
        <v>29.202999999999999</v>
      </c>
      <c r="AC94" s="54">
        <f t="shared" si="39"/>
        <v>29.007000000000001</v>
      </c>
      <c r="AD94" s="54">
        <f t="shared" si="39"/>
        <v>28.811</v>
      </c>
      <c r="AE94" s="54">
        <f t="shared" si="39"/>
        <v>28.614999999999998</v>
      </c>
      <c r="AF94" s="54">
        <f t="shared" si="39"/>
        <v>28.419</v>
      </c>
      <c r="AG94" s="54">
        <f t="shared" si="39"/>
        <v>28.222999999999999</v>
      </c>
      <c r="AH94" s="54">
        <f t="shared" si="39"/>
        <v>28.027000000000001</v>
      </c>
      <c r="AI94" s="54">
        <f t="shared" si="39"/>
        <v>27.831</v>
      </c>
      <c r="AJ94" s="54">
        <f t="shared" si="39"/>
        <v>27.635000000000002</v>
      </c>
      <c r="AK94" s="54">
        <f t="shared" si="39"/>
        <v>27.439</v>
      </c>
      <c r="AL94" s="54">
        <f t="shared" si="39"/>
        <v>27.242999999999999</v>
      </c>
      <c r="AM94" s="54">
        <f t="shared" si="39"/>
        <v>27.047000000000001</v>
      </c>
      <c r="AN94" s="54">
        <f t="shared" si="39"/>
        <v>26.850999999999999</v>
      </c>
      <c r="AO94" s="54">
        <f t="shared" si="39"/>
        <v>26.655000000000001</v>
      </c>
      <c r="AP94" s="54">
        <f t="shared" si="39"/>
        <v>26.459</v>
      </c>
      <c r="AQ94" s="54">
        <f t="shared" si="39"/>
        <v>26.263000000000002</v>
      </c>
      <c r="AR94" s="54">
        <f t="shared" si="39"/>
        <v>26.067</v>
      </c>
      <c r="AS94" s="54">
        <f t="shared" si="39"/>
        <v>25.870999999999999</v>
      </c>
      <c r="AT94" s="54">
        <f t="shared" si="39"/>
        <v>25.675000000000001</v>
      </c>
      <c r="AU94" s="54">
        <f t="shared" si="39"/>
        <v>25.478999999999999</v>
      </c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</row>
    <row r="95" spans="2:58">
      <c r="B95" s="77"/>
      <c r="C95" s="113"/>
      <c r="D95" s="90" t="s">
        <v>376</v>
      </c>
      <c r="E95" s="92">
        <v>5.1020407999999998E-3</v>
      </c>
      <c r="F95" s="94">
        <v>0.18</v>
      </c>
      <c r="G95" s="54">
        <f>(1-F95)/E95</f>
        <v>160.72000051430402</v>
      </c>
      <c r="H95" s="54">
        <f t="shared" si="25"/>
        <v>159.74000051116801</v>
      </c>
      <c r="I95" s="54">
        <f t="shared" ref="I95:V95" si="40">(1-$F95-($A$5-I$2))/$E95</f>
        <v>158.76000050803202</v>
      </c>
      <c r="J95" s="54">
        <f t="shared" si="40"/>
        <v>157.78000050489601</v>
      </c>
      <c r="K95" s="54">
        <f t="shared" si="40"/>
        <v>156.80000050176002</v>
      </c>
      <c r="L95" s="54">
        <f t="shared" si="40"/>
        <v>155.82000049862401</v>
      </c>
      <c r="M95" s="54">
        <f t="shared" si="40"/>
        <v>154.84000049548803</v>
      </c>
      <c r="N95" s="54">
        <f t="shared" si="40"/>
        <v>153.86000049235201</v>
      </c>
      <c r="O95" s="54">
        <f t="shared" si="40"/>
        <v>152.880000489216</v>
      </c>
      <c r="P95" s="54">
        <f t="shared" si="40"/>
        <v>151.90000048608002</v>
      </c>
      <c r="Q95" s="54">
        <f t="shared" si="40"/>
        <v>150.920000482944</v>
      </c>
      <c r="R95" s="54">
        <f t="shared" si="40"/>
        <v>149.94000047980802</v>
      </c>
      <c r="S95" s="54">
        <f t="shared" si="40"/>
        <v>148.96000047667201</v>
      </c>
      <c r="T95" s="54">
        <f t="shared" si="40"/>
        <v>147.98000047353599</v>
      </c>
      <c r="U95" s="54">
        <f t="shared" si="40"/>
        <v>147.00000047040001</v>
      </c>
      <c r="V95" s="54">
        <f t="shared" si="40"/>
        <v>146.02000046726403</v>
      </c>
      <c r="W95" s="54">
        <f t="shared" ref="W95" si="41">(1-$F95-($A$5-W$2))/$E95</f>
        <v>145.04000046412801</v>
      </c>
      <c r="X95" s="54">
        <f t="shared" si="29"/>
        <v>144.06000046099203</v>
      </c>
      <c r="Y95" s="54">
        <f t="shared" si="29"/>
        <v>143.08000045785602</v>
      </c>
      <c r="Z95" s="54">
        <f t="shared" si="29"/>
        <v>142.10000045472003</v>
      </c>
      <c r="AA95" s="54">
        <f t="shared" si="29"/>
        <v>141.12000045158402</v>
      </c>
      <c r="AB95" s="54">
        <f t="shared" si="29"/>
        <v>140.14000044844803</v>
      </c>
      <c r="AC95" s="54">
        <f t="shared" si="29"/>
        <v>139.16000044531202</v>
      </c>
      <c r="AD95" s="54">
        <f t="shared" si="29"/>
        <v>138.18000044217601</v>
      </c>
      <c r="AE95" s="54">
        <f t="shared" si="29"/>
        <v>137.20000043904002</v>
      </c>
      <c r="AF95" s="54">
        <f t="shared" si="29"/>
        <v>136.22000043590401</v>
      </c>
      <c r="AG95" s="54">
        <f t="shared" si="29"/>
        <v>135.24000043276803</v>
      </c>
      <c r="AH95" s="54">
        <f t="shared" si="29"/>
        <v>134.26000042963202</v>
      </c>
      <c r="AI95" s="54">
        <f t="shared" si="29"/>
        <v>133.280000426496</v>
      </c>
      <c r="AJ95" s="54">
        <f t="shared" si="29"/>
        <v>132.30000042336002</v>
      </c>
      <c r="AK95" s="54">
        <f t="shared" si="29"/>
        <v>131.32000042022401</v>
      </c>
      <c r="AL95" s="54">
        <f t="shared" si="29"/>
        <v>130.34000041708802</v>
      </c>
      <c r="AM95" s="54">
        <f t="shared" si="29"/>
        <v>129.36000041395201</v>
      </c>
      <c r="AN95" s="54">
        <f t="shared" ref="AN95" si="42">(1-$F95-($A$5-AN$2))/$E95</f>
        <v>128.38000041081602</v>
      </c>
      <c r="AO95" s="54">
        <f t="shared" ref="AO95:AU95" si="43">(1-$F95-($A$5-AO$2))/$E95</f>
        <v>127.40000040768001</v>
      </c>
      <c r="AP95" s="54">
        <f t="shared" si="43"/>
        <v>126.42000040454401</v>
      </c>
      <c r="AQ95" s="54">
        <f t="shared" si="43"/>
        <v>125.44000040140801</v>
      </c>
      <c r="AR95" s="54">
        <f t="shared" si="43"/>
        <v>124.460000398272</v>
      </c>
      <c r="AS95" s="54">
        <f t="shared" si="43"/>
        <v>123.480000395136</v>
      </c>
      <c r="AT95" s="54">
        <f t="shared" si="43"/>
        <v>122.500000392</v>
      </c>
      <c r="AU95" s="54">
        <f t="shared" si="43"/>
        <v>121.52000038886401</v>
      </c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</row>
    <row r="96" spans="2:58">
      <c r="B96" s="77"/>
      <c r="C96" s="113" t="s">
        <v>377</v>
      </c>
      <c r="D96" s="90" t="s">
        <v>378</v>
      </c>
      <c r="E96" s="91">
        <v>0.34693877550000002</v>
      </c>
      <c r="F96" s="94">
        <v>3.0306E-2</v>
      </c>
      <c r="G96" s="54">
        <f>(1-F96)/E96</f>
        <v>2.7950003530233825</v>
      </c>
      <c r="H96" s="54">
        <f>ROUNDDOWN((1-$F96-($A$5-H$2))/$E96,3)</f>
        <v>2.78</v>
      </c>
      <c r="I96" s="54">
        <f t="shared" ref="I96:AU98" si="44">ROUNDDOWN((1-$F96-($A$5-I$2))/$E96,3)</f>
        <v>2.766</v>
      </c>
      <c r="J96" s="54">
        <f t="shared" si="44"/>
        <v>2.7509999999999999</v>
      </c>
      <c r="K96" s="54">
        <f t="shared" si="44"/>
        <v>2.7370000000000001</v>
      </c>
      <c r="L96" s="54">
        <f t="shared" si="44"/>
        <v>2.722</v>
      </c>
      <c r="M96" s="54">
        <f t="shared" si="44"/>
        <v>2.7080000000000002</v>
      </c>
      <c r="N96" s="54">
        <f t="shared" si="44"/>
        <v>2.694</v>
      </c>
      <c r="O96" s="54">
        <f t="shared" si="44"/>
        <v>2.6789999999999998</v>
      </c>
      <c r="P96" s="54">
        <f t="shared" si="44"/>
        <v>2.665</v>
      </c>
      <c r="Q96" s="54">
        <f t="shared" si="44"/>
        <v>2.65</v>
      </c>
      <c r="R96" s="54">
        <f t="shared" si="44"/>
        <v>2.6360000000000001</v>
      </c>
      <c r="S96" s="54">
        <f t="shared" si="44"/>
        <v>2.6219999999999999</v>
      </c>
      <c r="T96" s="54">
        <f t="shared" si="44"/>
        <v>2.6070000000000002</v>
      </c>
      <c r="U96" s="54">
        <f t="shared" si="44"/>
        <v>2.593</v>
      </c>
      <c r="V96" s="54">
        <f t="shared" si="44"/>
        <v>2.5779999999999998</v>
      </c>
      <c r="W96" s="54">
        <f t="shared" si="44"/>
        <v>2.5640000000000001</v>
      </c>
      <c r="X96" s="54">
        <f t="shared" si="44"/>
        <v>2.5499999999999998</v>
      </c>
      <c r="Y96" s="54">
        <f t="shared" si="44"/>
        <v>2.5350000000000001</v>
      </c>
      <c r="Z96" s="54">
        <f t="shared" si="44"/>
        <v>2.5209999999999999</v>
      </c>
      <c r="AA96" s="54">
        <f t="shared" si="44"/>
        <v>2.5059999999999998</v>
      </c>
      <c r="AB96" s="54">
        <f t="shared" si="44"/>
        <v>2.492</v>
      </c>
      <c r="AC96" s="54">
        <f t="shared" si="44"/>
        <v>2.4769999999999999</v>
      </c>
      <c r="AD96" s="54">
        <f t="shared" si="44"/>
        <v>2.4630000000000001</v>
      </c>
      <c r="AE96" s="54">
        <f t="shared" si="44"/>
        <v>2.4489999999999998</v>
      </c>
      <c r="AF96" s="54">
        <f t="shared" si="44"/>
        <v>2.4340000000000002</v>
      </c>
      <c r="AG96" s="54">
        <f t="shared" si="44"/>
        <v>2.42</v>
      </c>
      <c r="AH96" s="54">
        <f t="shared" si="44"/>
        <v>2.4049999999999998</v>
      </c>
      <c r="AI96" s="54">
        <f t="shared" si="44"/>
        <v>2.391</v>
      </c>
      <c r="AJ96" s="54">
        <f t="shared" si="44"/>
        <v>2.3769999999999998</v>
      </c>
      <c r="AK96" s="54">
        <f t="shared" si="44"/>
        <v>2.3620000000000001</v>
      </c>
      <c r="AL96" s="54">
        <f t="shared" si="44"/>
        <v>2.3479999999999999</v>
      </c>
      <c r="AM96" s="54">
        <f t="shared" si="44"/>
        <v>2.3330000000000002</v>
      </c>
      <c r="AN96" s="54">
        <f t="shared" si="44"/>
        <v>2.319</v>
      </c>
      <c r="AO96" s="54">
        <f t="shared" si="44"/>
        <v>2.3050000000000002</v>
      </c>
      <c r="AP96" s="54">
        <f t="shared" si="44"/>
        <v>2.29</v>
      </c>
      <c r="AQ96" s="54">
        <f t="shared" si="44"/>
        <v>2.2759999999999998</v>
      </c>
      <c r="AR96" s="54">
        <f t="shared" si="44"/>
        <v>2.2610000000000001</v>
      </c>
      <c r="AS96" s="54">
        <f t="shared" si="44"/>
        <v>2.2469999999999999</v>
      </c>
      <c r="AT96" s="54">
        <f t="shared" si="44"/>
        <v>2.2320000000000002</v>
      </c>
      <c r="AU96" s="54">
        <f t="shared" si="44"/>
        <v>2.218</v>
      </c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</row>
    <row r="97" spans="2:58">
      <c r="B97" s="77"/>
      <c r="C97" s="114"/>
      <c r="D97" s="90" t="s">
        <v>379</v>
      </c>
      <c r="E97" s="91">
        <v>0.32653061220000001</v>
      </c>
      <c r="F97" s="94">
        <v>3.0204000000000002E-2</v>
      </c>
      <c r="G97" s="54">
        <f>(1-F97)/E97</f>
        <v>2.9700002504083747</v>
      </c>
      <c r="H97" s="54">
        <f t="shared" ref="H97:V98" si="45">ROUNDDOWN((1-$F97-($A$5-H$2))/$E97,3)</f>
        <v>2.9540000000000002</v>
      </c>
      <c r="I97" s="54">
        <f t="shared" si="45"/>
        <v>2.9390000000000001</v>
      </c>
      <c r="J97" s="54">
        <f t="shared" si="45"/>
        <v>2.9239999999999999</v>
      </c>
      <c r="K97" s="54">
        <f t="shared" si="45"/>
        <v>2.9079999999999999</v>
      </c>
      <c r="L97" s="54">
        <f t="shared" si="45"/>
        <v>2.8929999999999998</v>
      </c>
      <c r="M97" s="54">
        <f t="shared" si="45"/>
        <v>2.8780000000000001</v>
      </c>
      <c r="N97" s="54">
        <f t="shared" si="45"/>
        <v>2.8620000000000001</v>
      </c>
      <c r="O97" s="54">
        <f t="shared" si="45"/>
        <v>2.847</v>
      </c>
      <c r="P97" s="54">
        <f t="shared" si="45"/>
        <v>2.8319999999999999</v>
      </c>
      <c r="Q97" s="54">
        <f t="shared" si="45"/>
        <v>2.8159999999999998</v>
      </c>
      <c r="R97" s="54">
        <f t="shared" si="45"/>
        <v>2.8010000000000002</v>
      </c>
      <c r="S97" s="54">
        <f t="shared" si="45"/>
        <v>2.786</v>
      </c>
      <c r="T97" s="54">
        <f t="shared" si="45"/>
        <v>2.77</v>
      </c>
      <c r="U97" s="54">
        <f t="shared" si="45"/>
        <v>2.7549999999999999</v>
      </c>
      <c r="V97" s="54">
        <f t="shared" si="45"/>
        <v>2.74</v>
      </c>
      <c r="W97" s="54">
        <f>ROUNDDOWN((1-$F97-($A$5-W$2))/$E97,3)</f>
        <v>2.7250000000000001</v>
      </c>
      <c r="X97" s="54">
        <f t="shared" si="44"/>
        <v>2.7090000000000001</v>
      </c>
      <c r="Y97" s="54">
        <f t="shared" si="44"/>
        <v>2.694</v>
      </c>
      <c r="Z97" s="54">
        <f t="shared" si="44"/>
        <v>2.6789999999999998</v>
      </c>
      <c r="AA97" s="54">
        <f t="shared" si="44"/>
        <v>2.6629999999999998</v>
      </c>
      <c r="AB97" s="54">
        <f t="shared" si="44"/>
        <v>2.6480000000000001</v>
      </c>
      <c r="AC97" s="54">
        <f t="shared" si="44"/>
        <v>2.633</v>
      </c>
      <c r="AD97" s="54">
        <f t="shared" si="44"/>
        <v>2.617</v>
      </c>
      <c r="AE97" s="54">
        <f t="shared" si="44"/>
        <v>2.6019999999999999</v>
      </c>
      <c r="AF97" s="54">
        <f t="shared" si="44"/>
        <v>2.5870000000000002</v>
      </c>
      <c r="AG97" s="54">
        <f t="shared" si="44"/>
        <v>2.5710000000000002</v>
      </c>
      <c r="AH97" s="54">
        <f t="shared" si="44"/>
        <v>2.556</v>
      </c>
      <c r="AI97" s="54">
        <f t="shared" si="44"/>
        <v>2.5409999999999999</v>
      </c>
      <c r="AJ97" s="54">
        <f t="shared" si="44"/>
        <v>2.5249999999999999</v>
      </c>
      <c r="AK97" s="54">
        <f t="shared" si="44"/>
        <v>2.5099999999999998</v>
      </c>
      <c r="AL97" s="54">
        <f t="shared" si="44"/>
        <v>2.4950000000000001</v>
      </c>
      <c r="AM97" s="54">
        <f t="shared" si="44"/>
        <v>2.48</v>
      </c>
      <c r="AN97" s="54">
        <f t="shared" si="44"/>
        <v>2.464</v>
      </c>
      <c r="AO97" s="54">
        <f t="shared" si="44"/>
        <v>2.4489999999999998</v>
      </c>
      <c r="AP97" s="54">
        <f t="shared" si="44"/>
        <v>2.4340000000000002</v>
      </c>
      <c r="AQ97" s="54">
        <f t="shared" si="44"/>
        <v>2.4180000000000001</v>
      </c>
      <c r="AR97" s="54">
        <f t="shared" si="44"/>
        <v>2.403</v>
      </c>
      <c r="AS97" s="54">
        <f t="shared" si="44"/>
        <v>2.3879999999999999</v>
      </c>
      <c r="AT97" s="54">
        <f t="shared" si="44"/>
        <v>2.3719999999999999</v>
      </c>
      <c r="AU97" s="54">
        <f t="shared" si="44"/>
        <v>2.3570000000000002</v>
      </c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</row>
    <row r="98" spans="2:58">
      <c r="B98" s="77"/>
      <c r="C98" s="114"/>
      <c r="D98" s="90" t="s">
        <v>380</v>
      </c>
      <c r="E98" s="91">
        <v>0.32653061220000001</v>
      </c>
      <c r="F98" s="94">
        <v>3.0204000000000002E-2</v>
      </c>
      <c r="G98" s="54">
        <f>(1-F98)/E98</f>
        <v>2.9700002504083747</v>
      </c>
      <c r="H98" s="54">
        <f t="shared" si="45"/>
        <v>2.9540000000000002</v>
      </c>
      <c r="I98" s="54">
        <f t="shared" si="44"/>
        <v>2.9390000000000001</v>
      </c>
      <c r="J98" s="54">
        <f t="shared" si="44"/>
        <v>2.9239999999999999</v>
      </c>
      <c r="K98" s="54">
        <f t="shared" si="44"/>
        <v>2.9079999999999999</v>
      </c>
      <c r="L98" s="54">
        <f t="shared" si="44"/>
        <v>2.8929999999999998</v>
      </c>
      <c r="M98" s="54">
        <f t="shared" si="44"/>
        <v>2.8780000000000001</v>
      </c>
      <c r="N98" s="54">
        <f t="shared" si="44"/>
        <v>2.8620000000000001</v>
      </c>
      <c r="O98" s="54">
        <f t="shared" si="44"/>
        <v>2.847</v>
      </c>
      <c r="P98" s="54">
        <f t="shared" si="44"/>
        <v>2.8319999999999999</v>
      </c>
      <c r="Q98" s="54">
        <f t="shared" si="44"/>
        <v>2.8159999999999998</v>
      </c>
      <c r="R98" s="54">
        <f t="shared" si="44"/>
        <v>2.8010000000000002</v>
      </c>
      <c r="S98" s="54">
        <f t="shared" si="44"/>
        <v>2.786</v>
      </c>
      <c r="T98" s="54">
        <f t="shared" si="44"/>
        <v>2.77</v>
      </c>
      <c r="U98" s="54">
        <f t="shared" si="44"/>
        <v>2.7549999999999999</v>
      </c>
      <c r="V98" s="54">
        <f t="shared" si="44"/>
        <v>2.74</v>
      </c>
      <c r="W98" s="54">
        <f>ROUNDDOWN((1-$F98-($A$5-W$2))/$E98,3)</f>
        <v>2.7250000000000001</v>
      </c>
      <c r="X98" s="54">
        <f t="shared" si="44"/>
        <v>2.7090000000000001</v>
      </c>
      <c r="Y98" s="54">
        <f t="shared" si="44"/>
        <v>2.694</v>
      </c>
      <c r="Z98" s="54">
        <f t="shared" si="44"/>
        <v>2.6789999999999998</v>
      </c>
      <c r="AA98" s="54">
        <f t="shared" si="44"/>
        <v>2.6629999999999998</v>
      </c>
      <c r="AB98" s="54">
        <f t="shared" si="44"/>
        <v>2.6480000000000001</v>
      </c>
      <c r="AC98" s="54">
        <f t="shared" si="44"/>
        <v>2.633</v>
      </c>
      <c r="AD98" s="54">
        <f t="shared" si="44"/>
        <v>2.617</v>
      </c>
      <c r="AE98" s="54">
        <f t="shared" si="44"/>
        <v>2.6019999999999999</v>
      </c>
      <c r="AF98" s="54">
        <f t="shared" si="44"/>
        <v>2.5870000000000002</v>
      </c>
      <c r="AG98" s="54">
        <f t="shared" si="44"/>
        <v>2.5710000000000002</v>
      </c>
      <c r="AH98" s="54">
        <f t="shared" si="44"/>
        <v>2.556</v>
      </c>
      <c r="AI98" s="54">
        <f t="shared" si="44"/>
        <v>2.5409999999999999</v>
      </c>
      <c r="AJ98" s="54">
        <f t="shared" si="44"/>
        <v>2.5249999999999999</v>
      </c>
      <c r="AK98" s="54">
        <f t="shared" si="44"/>
        <v>2.5099999999999998</v>
      </c>
      <c r="AL98" s="54">
        <f t="shared" si="44"/>
        <v>2.4950000000000001</v>
      </c>
      <c r="AM98" s="54">
        <f t="shared" si="44"/>
        <v>2.48</v>
      </c>
      <c r="AN98" s="54">
        <f t="shared" si="44"/>
        <v>2.464</v>
      </c>
      <c r="AO98" s="54">
        <f t="shared" si="44"/>
        <v>2.4489999999999998</v>
      </c>
      <c r="AP98" s="54">
        <f t="shared" si="44"/>
        <v>2.4340000000000002</v>
      </c>
      <c r="AQ98" s="54">
        <f t="shared" si="44"/>
        <v>2.4180000000000001</v>
      </c>
      <c r="AR98" s="54">
        <f t="shared" si="44"/>
        <v>2.403</v>
      </c>
      <c r="AS98" s="54">
        <f t="shared" si="44"/>
        <v>2.3879999999999999</v>
      </c>
      <c r="AT98" s="54">
        <f t="shared" si="44"/>
        <v>2.3719999999999999</v>
      </c>
      <c r="AU98" s="54">
        <f t="shared" si="44"/>
        <v>2.3570000000000002</v>
      </c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</row>
    <row r="99" spans="2:58">
      <c r="G99" s="18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7"/>
      <c r="Y99" s="107"/>
      <c r="Z99" s="107"/>
      <c r="AA99" s="106"/>
      <c r="AB99" s="107"/>
      <c r="AC99" s="107"/>
      <c r="AD99" s="106"/>
      <c r="AE99" s="105"/>
      <c r="AF99" s="105"/>
      <c r="AG99" s="105"/>
      <c r="AH99" s="105"/>
      <c r="AI99" s="105"/>
      <c r="AJ99" s="105"/>
    </row>
    <row r="100" spans="2:58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06"/>
      <c r="Y100" s="106"/>
      <c r="Z100" s="106"/>
      <c r="AA100" s="106"/>
      <c r="AB100" s="106"/>
      <c r="AC100" s="106"/>
      <c r="AD100" s="106"/>
    </row>
    <row r="101" spans="2:58">
      <c r="B101" s="104"/>
    </row>
    <row r="102" spans="2:58">
      <c r="B102" s="104"/>
    </row>
    <row r="103" spans="2:58">
      <c r="B103" s="104"/>
    </row>
    <row r="104" spans="2:58">
      <c r="B104" s="104"/>
    </row>
    <row r="105" spans="2:58">
      <c r="B105" s="104"/>
    </row>
    <row r="106" spans="2:58">
      <c r="B106" s="104"/>
    </row>
    <row r="107" spans="2:58">
      <c r="B107" s="104"/>
    </row>
    <row r="108" spans="2:58">
      <c r="B108" s="104"/>
    </row>
    <row r="109" spans="2:58">
      <c r="B109" s="104"/>
    </row>
    <row r="110" spans="2:58">
      <c r="B110" s="104"/>
    </row>
    <row r="111" spans="2:58">
      <c r="B111" s="104"/>
    </row>
    <row r="112" spans="2:58">
      <c r="B112" s="104"/>
    </row>
    <row r="113" spans="2:2">
      <c r="B113" s="104"/>
    </row>
    <row r="114" spans="2:2">
      <c r="B114" s="104"/>
    </row>
    <row r="115" spans="2:2">
      <c r="B115" s="104"/>
    </row>
    <row r="116" spans="2:2">
      <c r="B116" s="104"/>
    </row>
    <row r="117" spans="2:2">
      <c r="B117" s="104"/>
    </row>
    <row r="118" spans="2:2">
      <c r="B118" s="104"/>
    </row>
    <row r="119" spans="2:2">
      <c r="B119" s="104"/>
    </row>
    <row r="120" spans="2:2">
      <c r="B120" s="104"/>
    </row>
    <row r="121" spans="2:2">
      <c r="B121" s="104"/>
    </row>
    <row r="122" spans="2:2">
      <c r="B122" s="104"/>
    </row>
    <row r="123" spans="2:2">
      <c r="B123" s="104"/>
    </row>
    <row r="124" spans="2:2">
      <c r="B124" s="104"/>
    </row>
    <row r="125" spans="2:2">
      <c r="B125" s="104"/>
    </row>
    <row r="126" spans="2:2">
      <c r="B126" s="104"/>
    </row>
    <row r="127" spans="2:2">
      <c r="B127" s="104"/>
    </row>
    <row r="128" spans="2:2">
      <c r="B128" s="104"/>
    </row>
    <row r="129" spans="2:2">
      <c r="B129" s="104"/>
    </row>
    <row r="130" spans="2:2">
      <c r="B130" s="104"/>
    </row>
    <row r="131" spans="2:2">
      <c r="B131" s="104"/>
    </row>
    <row r="132" spans="2:2">
      <c r="B132" s="104"/>
    </row>
    <row r="133" spans="2:2">
      <c r="B133" s="104"/>
    </row>
    <row r="134" spans="2:2">
      <c r="B134" s="104"/>
    </row>
    <row r="135" spans="2:2">
      <c r="B135" s="104"/>
    </row>
    <row r="136" spans="2:2">
      <c r="B136" s="104"/>
    </row>
    <row r="137" spans="2:2">
      <c r="B137" s="104"/>
    </row>
  </sheetData>
  <mergeCells count="27">
    <mergeCell ref="F90:F91"/>
    <mergeCell ref="F93:F94"/>
    <mergeCell ref="A3:A4"/>
    <mergeCell ref="A5:A6"/>
    <mergeCell ref="B1:B2"/>
    <mergeCell ref="C1:C2"/>
    <mergeCell ref="D1:D2"/>
    <mergeCell ref="E1:E2"/>
    <mergeCell ref="F1:F2"/>
    <mergeCell ref="C73:C74"/>
    <mergeCell ref="C75:C76"/>
    <mergeCell ref="C77:C78"/>
    <mergeCell ref="C85:C88"/>
    <mergeCell ref="C89:C95"/>
    <mergeCell ref="C3:C12"/>
    <mergeCell ref="B13:B14"/>
    <mergeCell ref="C15:C18"/>
    <mergeCell ref="C19:C20"/>
    <mergeCell ref="C21:C22"/>
    <mergeCell ref="C23:C24"/>
    <mergeCell ref="C96:C98"/>
    <mergeCell ref="C25:C30"/>
    <mergeCell ref="C31:C39"/>
    <mergeCell ref="C40:C48"/>
    <mergeCell ref="C49:C50"/>
    <mergeCell ref="C51:C68"/>
    <mergeCell ref="C69:C72"/>
  </mergeCells>
  <phoneticPr fontId="1" type="noConversion"/>
  <conditionalFormatting sqref="H2:AU2 I99:Z99 AB99">
    <cfRule type="expression" dxfId="84" priority="85">
      <formula>H$2&lt;-0.00001</formula>
    </cfRule>
  </conditionalFormatting>
  <conditionalFormatting sqref="H3:AU3">
    <cfRule type="expression" dxfId="83" priority="84">
      <formula>H$2&lt;-0.00001</formula>
    </cfRule>
  </conditionalFormatting>
  <conditionalFormatting sqref="H13:H89 H95:H99 H13:AU14">
    <cfRule type="expression" dxfId="82" priority="83">
      <formula>H$2&lt;-0.00001</formula>
    </cfRule>
  </conditionalFormatting>
  <conditionalFormatting sqref="I13:AU84 J95 L95 N95 P95 I88:N88 AB88 P88 R88 R95 T95 T88 V88 V95 Z95 X88 X95 Z88 I85:X87 Z85:AB87 AD85:AU86 AD88 AF88 AT88 AR88 AP88 AN88 AD87:AF87 AN87:AU87 AL88 AJ87:AL87 AJ88 AH87:AH88 AU95">
    <cfRule type="expression" dxfId="81" priority="82">
      <formula>I$2&lt;-0.00001</formula>
    </cfRule>
  </conditionalFormatting>
  <conditionalFormatting sqref="K95">
    <cfRule type="expression" dxfId="80" priority="76">
      <formula>K$2&lt;-0.00001</formula>
    </cfRule>
  </conditionalFormatting>
  <conditionalFormatting sqref="H92 G90:AU91">
    <cfRule type="expression" dxfId="79" priority="78">
      <formula>G$2&lt;-0.00001</formula>
    </cfRule>
  </conditionalFormatting>
  <conditionalFormatting sqref="I95">
    <cfRule type="expression" dxfId="78" priority="77">
      <formula>I$2&lt;-0.00001</formula>
    </cfRule>
  </conditionalFormatting>
  <conditionalFormatting sqref="M95">
    <cfRule type="expression" dxfId="77" priority="75">
      <formula>M$2&lt;-0.00001</formula>
    </cfRule>
  </conditionalFormatting>
  <conditionalFormatting sqref="O88 O95">
    <cfRule type="expression" dxfId="76" priority="74">
      <formula>O$2&lt;-0.00001</formula>
    </cfRule>
  </conditionalFormatting>
  <conditionalFormatting sqref="Q88 Q95">
    <cfRule type="expression" dxfId="75" priority="70">
      <formula>Q$2&lt;-0.00001</formula>
    </cfRule>
  </conditionalFormatting>
  <conditionalFormatting sqref="S88 S95">
    <cfRule type="expression" dxfId="74" priority="69">
      <formula>S$2&lt;-0.00001</formula>
    </cfRule>
  </conditionalFormatting>
  <conditionalFormatting sqref="U88 U95">
    <cfRule type="expression" dxfId="73" priority="68">
      <formula>U$2&lt;-0.00001</formula>
    </cfRule>
  </conditionalFormatting>
  <conditionalFormatting sqref="AA88">
    <cfRule type="expression" dxfId="72" priority="67">
      <formula>AA$2&lt;-0.00001</formula>
    </cfRule>
  </conditionalFormatting>
  <conditionalFormatting sqref="W88 W95">
    <cfRule type="expression" dxfId="71" priority="55">
      <formula>W$2&lt;-0.00001</formula>
    </cfRule>
  </conditionalFormatting>
  <conditionalFormatting sqref="Y85:Y88 Y95">
    <cfRule type="expression" dxfId="70" priority="54">
      <formula>Y$2&lt;-0.00001</formula>
    </cfRule>
  </conditionalFormatting>
  <conditionalFormatting sqref="AA95">
    <cfRule type="expression" dxfId="69" priority="52">
      <formula>AA$2&lt;-0.00001</formula>
    </cfRule>
  </conditionalFormatting>
  <conditionalFormatting sqref="AC85">
    <cfRule type="expression" dxfId="68" priority="51">
      <formula>AC$2&lt;-0.00001</formula>
    </cfRule>
  </conditionalFormatting>
  <conditionalFormatting sqref="AC86:AC88 AC95">
    <cfRule type="expression" dxfId="67" priority="50">
      <formula>AC$2&lt;-0.00001</formula>
    </cfRule>
  </conditionalFormatting>
  <conditionalFormatting sqref="AE88">
    <cfRule type="expression" dxfId="66" priority="49">
      <formula>AE$2&lt;-0.00001</formula>
    </cfRule>
  </conditionalFormatting>
  <conditionalFormatting sqref="AE95">
    <cfRule type="expression" dxfId="65" priority="48">
      <formula>AE$2&lt;-0.00001</formula>
    </cfRule>
  </conditionalFormatting>
  <conditionalFormatting sqref="AU88">
    <cfRule type="expression" dxfId="64" priority="47">
      <formula>AU$2&lt;-0.00001</formula>
    </cfRule>
  </conditionalFormatting>
  <conditionalFormatting sqref="AO88 AO95">
    <cfRule type="expression" dxfId="63" priority="41">
      <formula>AO$2&lt;-0.00001</formula>
    </cfRule>
  </conditionalFormatting>
  <conditionalFormatting sqref="AS88 AS95">
    <cfRule type="expression" dxfId="62" priority="45">
      <formula>AS$2&lt;-0.00001</formula>
    </cfRule>
  </conditionalFormatting>
  <conditionalFormatting sqref="AQ88 AQ95">
    <cfRule type="expression" dxfId="61" priority="43">
      <formula>AQ$2&lt;-0.00001</formula>
    </cfRule>
  </conditionalFormatting>
  <conditionalFormatting sqref="AK88 AK95">
    <cfRule type="expression" dxfId="60" priority="37">
      <formula>AK$2&lt;-0.00001</formula>
    </cfRule>
  </conditionalFormatting>
  <conditionalFormatting sqref="AI87 AI95">
    <cfRule type="expression" dxfId="59" priority="35">
      <formula>AI$2&lt;-0.00001</formula>
    </cfRule>
  </conditionalFormatting>
  <conditionalFormatting sqref="AM87 AM95">
    <cfRule type="expression" dxfId="58" priority="39">
      <formula>AM$2&lt;-0.00001</formula>
    </cfRule>
  </conditionalFormatting>
  <conditionalFormatting sqref="AM88">
    <cfRule type="expression" dxfId="57" priority="38">
      <formula>AM$2&lt;-0.00001</formula>
    </cfRule>
  </conditionalFormatting>
  <conditionalFormatting sqref="AB95">
    <cfRule type="expression" dxfId="56" priority="31">
      <formula>AB$2&lt;-0.00001</formula>
    </cfRule>
  </conditionalFormatting>
  <conditionalFormatting sqref="AI88">
    <cfRule type="expression" dxfId="55" priority="34">
      <formula>AI$2&lt;-0.00001</formula>
    </cfRule>
  </conditionalFormatting>
  <conditionalFormatting sqref="AG87 AG95">
    <cfRule type="expression" dxfId="54" priority="33">
      <formula>AG$2&lt;-0.00001</formula>
    </cfRule>
  </conditionalFormatting>
  <conditionalFormatting sqref="AG88">
    <cfRule type="expression" dxfId="53" priority="32">
      <formula>AG$2&lt;-0.00001</formula>
    </cfRule>
  </conditionalFormatting>
  <conditionalFormatting sqref="AD95">
    <cfRule type="expression" dxfId="52" priority="30">
      <formula>AD$2&lt;-0.00001</formula>
    </cfRule>
  </conditionalFormatting>
  <conditionalFormatting sqref="AF95">
    <cfRule type="expression" dxfId="51" priority="29">
      <formula>AF$2&lt;-0.00001</formula>
    </cfRule>
  </conditionalFormatting>
  <conditionalFormatting sqref="AH95">
    <cfRule type="expression" dxfId="50" priority="28">
      <formula>AH$2&lt;-0.00001</formula>
    </cfRule>
  </conditionalFormatting>
  <conditionalFormatting sqref="AJ95">
    <cfRule type="expression" dxfId="49" priority="27">
      <formula>AJ$2&lt;-0.00001</formula>
    </cfRule>
  </conditionalFormatting>
  <conditionalFormatting sqref="AL95">
    <cfRule type="expression" dxfId="48" priority="26">
      <formula>AL$2&lt;-0.00001</formula>
    </cfRule>
  </conditionalFormatting>
  <conditionalFormatting sqref="AN95">
    <cfRule type="expression" dxfId="47" priority="25">
      <formula>AN$2&lt;-0.00001</formula>
    </cfRule>
  </conditionalFormatting>
  <conditionalFormatting sqref="AT95">
    <cfRule type="expression" dxfId="46" priority="19">
      <formula>AT$2&lt;-0.00001</formula>
    </cfRule>
  </conditionalFormatting>
  <conditionalFormatting sqref="AP95">
    <cfRule type="expression" dxfId="45" priority="23">
      <formula>AP$2&lt;-0.00001</formula>
    </cfRule>
  </conditionalFormatting>
  <conditionalFormatting sqref="AR95">
    <cfRule type="expression" dxfId="44" priority="21">
      <formula>AR$2&lt;-0.00001</formula>
    </cfRule>
  </conditionalFormatting>
  <conditionalFormatting sqref="G12">
    <cfRule type="expression" dxfId="43" priority="15">
      <formula>G$2&lt;-0.00001</formula>
    </cfRule>
  </conditionalFormatting>
  <conditionalFormatting sqref="H4:H12">
    <cfRule type="expression" dxfId="42" priority="18">
      <formula>H$2&lt;-0.00001</formula>
    </cfRule>
  </conditionalFormatting>
  <conditionalFormatting sqref="I3:AU3">
    <cfRule type="expression" dxfId="41" priority="17">
      <formula>I$2&lt;-0.00001</formula>
    </cfRule>
  </conditionalFormatting>
  <conditionalFormatting sqref="I4:AU12">
    <cfRule type="expression" dxfId="40" priority="14">
      <formula>I$2&lt;-0.00001</formula>
    </cfRule>
  </conditionalFormatting>
  <conditionalFormatting sqref="I89">
    <cfRule type="expression" dxfId="39" priority="13">
      <formula>I$2&lt;-0.00001</formula>
    </cfRule>
  </conditionalFormatting>
  <conditionalFormatting sqref="J89:AU89">
    <cfRule type="expression" dxfId="38" priority="12">
      <formula>J$2&lt;-0.00001</formula>
    </cfRule>
  </conditionalFormatting>
  <conditionalFormatting sqref="AB93:AU94">
    <cfRule type="expression" dxfId="37" priority="11">
      <formula>AB$2&lt;-0.00001</formula>
    </cfRule>
  </conditionalFormatting>
  <conditionalFormatting sqref="I90:AU90">
    <cfRule type="expression" dxfId="36" priority="10">
      <formula>I$2&lt;-0.00001</formula>
    </cfRule>
  </conditionalFormatting>
  <conditionalFormatting sqref="H91:AU91">
    <cfRule type="expression" dxfId="35" priority="5">
      <formula>H$2&lt;-0.00001</formula>
    </cfRule>
  </conditionalFormatting>
  <conditionalFormatting sqref="I92:AU92">
    <cfRule type="expression" dxfId="34" priority="8">
      <formula>I$2&lt;-0.00001</formula>
    </cfRule>
  </conditionalFormatting>
  <conditionalFormatting sqref="AC99">
    <cfRule type="expression" dxfId="33" priority="87">
      <formula>AA$2&lt;-0.00001</formula>
    </cfRule>
  </conditionalFormatting>
  <conditionalFormatting sqref="I96:AU98">
    <cfRule type="expression" dxfId="32" priority="3">
      <formula>I$2&lt;-0.00001</formula>
    </cfRule>
  </conditionalFormatting>
  <conditionalFormatting sqref="G3:G11">
    <cfRule type="expression" dxfId="31" priority="2">
      <formula>G$2&lt;-0.00001</formula>
    </cfRule>
  </conditionalFormatting>
  <conditionalFormatting sqref="G13:G89">
    <cfRule type="expression" dxfId="30" priority="1">
      <formula>G$2&lt;-0.00001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0</xdr:col>
                    <xdr:colOff>219075</xdr:colOff>
                    <xdr:row>6</xdr:row>
                    <xdr:rowOff>161925</xdr:rowOff>
                  </from>
                  <to>
                    <xdr:col>0</xdr:col>
                    <xdr:colOff>771525</xdr:colOff>
                    <xdr:row>22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zoomScale="115" zoomScaleNormal="115" workbookViewId="0">
      <selection activeCell="F4" sqref="F4"/>
    </sheetView>
  </sheetViews>
  <sheetFormatPr defaultRowHeight="15.75"/>
  <cols>
    <col min="1" max="1" width="13.85546875" customWidth="1"/>
    <col min="2" max="2" width="15.42578125" customWidth="1"/>
    <col min="3" max="3" width="15.28515625" customWidth="1"/>
    <col min="4" max="4" width="18.140625" customWidth="1"/>
    <col min="5" max="5" width="16.28515625" customWidth="1"/>
    <col min="6" max="6" width="12.28515625" customWidth="1"/>
    <col min="7" max="7" width="12.42578125" customWidth="1"/>
    <col min="8" max="8" width="12.85546875" customWidth="1"/>
    <col min="9" max="9" width="12" customWidth="1"/>
    <col min="10" max="10" width="11.42578125" customWidth="1"/>
    <col min="11" max="11" width="15.5703125" customWidth="1"/>
    <col min="12" max="13" width="13.42578125" customWidth="1"/>
    <col min="14" max="14" width="12.85546875" customWidth="1"/>
    <col min="15" max="15" width="13.5703125" customWidth="1"/>
    <col min="16" max="16" width="12.28515625" customWidth="1"/>
    <col min="17" max="19" width="13.42578125" customWidth="1"/>
    <col min="20" max="20" width="12" customWidth="1"/>
    <col min="21" max="21" width="12.7109375" customWidth="1"/>
    <col min="22" max="22" width="11.5703125" customWidth="1"/>
    <col min="23" max="23" width="12.42578125" customWidth="1"/>
    <col min="24" max="24" width="13.42578125" customWidth="1"/>
    <col min="25" max="25" width="12.7109375" customWidth="1"/>
    <col min="26" max="26" width="12.42578125" customWidth="1"/>
    <col min="27" max="27" width="11.85546875" customWidth="1"/>
    <col min="28" max="28" width="14.140625" customWidth="1"/>
    <col min="29" max="29" width="14.7109375" customWidth="1"/>
    <col min="30" max="30" width="16.140625" customWidth="1"/>
    <col min="31" max="32" width="13.140625" customWidth="1"/>
    <col min="33" max="33" width="12.42578125" customWidth="1"/>
    <col min="34" max="34" width="14.42578125" customWidth="1"/>
    <col min="35" max="35" width="13.7109375" customWidth="1"/>
    <col min="36" max="36" width="14.85546875" customWidth="1"/>
    <col min="37" max="37" width="16.5703125" customWidth="1"/>
    <col min="38" max="38" width="14" customWidth="1"/>
    <col min="39" max="39" width="13.42578125" customWidth="1"/>
    <col min="40" max="40" width="14.42578125" customWidth="1"/>
    <col min="41" max="41" width="12.7109375" customWidth="1"/>
    <col min="42" max="42" width="13.85546875" customWidth="1"/>
    <col min="43" max="43" width="12.7109375" customWidth="1"/>
    <col min="44" max="44" width="12" customWidth="1"/>
    <col min="45" max="45" width="13.5703125" customWidth="1"/>
    <col min="46" max="46" width="12.28515625" customWidth="1"/>
    <col min="47" max="47" width="11.5703125" customWidth="1"/>
  </cols>
  <sheetData>
    <row r="1" spans="1:48">
      <c r="A1" s="119"/>
      <c r="B1" s="119"/>
      <c r="C1" s="119"/>
      <c r="D1" s="120" t="s">
        <v>0</v>
      </c>
      <c r="E1" s="121" t="s">
        <v>279</v>
      </c>
      <c r="F1" s="44" t="s">
        <v>261</v>
      </c>
      <c r="G1" s="42" t="s">
        <v>237</v>
      </c>
      <c r="H1" s="42" t="s">
        <v>238</v>
      </c>
      <c r="I1" s="42" t="s">
        <v>239</v>
      </c>
      <c r="J1" s="42" t="s">
        <v>240</v>
      </c>
      <c r="K1" s="42" t="s">
        <v>241</v>
      </c>
      <c r="L1" s="42" t="s">
        <v>242</v>
      </c>
      <c r="M1" s="42" t="s">
        <v>243</v>
      </c>
      <c r="N1" s="42" t="s">
        <v>244</v>
      </c>
      <c r="O1" s="42" t="s">
        <v>245</v>
      </c>
      <c r="P1" s="42" t="s">
        <v>246</v>
      </c>
      <c r="Q1" s="42" t="s">
        <v>247</v>
      </c>
      <c r="R1" s="42" t="s">
        <v>248</v>
      </c>
      <c r="S1" s="42" t="s">
        <v>249</v>
      </c>
      <c r="T1" s="42" t="s">
        <v>250</v>
      </c>
      <c r="U1" s="42" t="s">
        <v>251</v>
      </c>
      <c r="V1" s="42" t="s">
        <v>252</v>
      </c>
      <c r="W1" s="42" t="s">
        <v>253</v>
      </c>
      <c r="X1" s="42" t="s">
        <v>254</v>
      </c>
      <c r="Y1" s="42" t="s">
        <v>255</v>
      </c>
      <c r="Z1" s="42" t="s">
        <v>256</v>
      </c>
      <c r="AA1" s="42" t="s">
        <v>257</v>
      </c>
      <c r="AB1" s="42" t="s">
        <v>258</v>
      </c>
      <c r="AC1" s="42" t="s">
        <v>259</v>
      </c>
      <c r="AD1" s="42" t="s">
        <v>260</v>
      </c>
      <c r="AE1" s="42" t="s">
        <v>263</v>
      </c>
      <c r="AF1" s="42" t="s">
        <v>264</v>
      </c>
      <c r="AG1" s="42" t="s">
        <v>266</v>
      </c>
      <c r="AH1" s="42" t="s">
        <v>265</v>
      </c>
      <c r="AI1" s="42" t="s">
        <v>267</v>
      </c>
      <c r="AJ1" s="42" t="s">
        <v>268</v>
      </c>
      <c r="AK1" s="42" t="s">
        <v>269</v>
      </c>
      <c r="AL1" s="42" t="s">
        <v>270</v>
      </c>
      <c r="AM1" s="42" t="s">
        <v>271</v>
      </c>
      <c r="AN1" s="42" t="s">
        <v>272</v>
      </c>
      <c r="AO1" s="42" t="s">
        <v>273</v>
      </c>
      <c r="AP1" s="42" t="s">
        <v>274</v>
      </c>
      <c r="AQ1" s="42" t="s">
        <v>275</v>
      </c>
      <c r="AR1" s="42" t="s">
        <v>276</v>
      </c>
      <c r="AS1" s="42" t="s">
        <v>277</v>
      </c>
      <c r="AT1" s="42" t="s">
        <v>278</v>
      </c>
      <c r="AU1" s="49"/>
      <c r="AV1" s="18"/>
    </row>
    <row r="2" spans="1:48" ht="21">
      <c r="A2" s="119"/>
      <c r="B2" s="119"/>
      <c r="C2" s="119"/>
      <c r="D2" s="120"/>
      <c r="E2" s="122"/>
      <c r="F2" s="50">
        <f>A23</f>
        <v>7.4999999999999997E-2</v>
      </c>
      <c r="G2" s="50">
        <f t="shared" ref="G2:AD2" si="0">F2-0.5%</f>
        <v>6.9999999999999993E-2</v>
      </c>
      <c r="H2" s="50">
        <f t="shared" si="0"/>
        <v>6.4999999999999988E-2</v>
      </c>
      <c r="I2" s="50">
        <f t="shared" si="0"/>
        <v>5.9999999999999991E-2</v>
      </c>
      <c r="J2" s="50">
        <f t="shared" si="0"/>
        <v>5.4999999999999993E-2</v>
      </c>
      <c r="K2" s="50">
        <f t="shared" si="0"/>
        <v>4.9999999999999996E-2</v>
      </c>
      <c r="L2" s="50">
        <f t="shared" si="0"/>
        <v>4.4999999999999998E-2</v>
      </c>
      <c r="M2" s="50">
        <f t="shared" si="0"/>
        <v>0.04</v>
      </c>
      <c r="N2" s="50">
        <f t="shared" si="0"/>
        <v>3.5000000000000003E-2</v>
      </c>
      <c r="O2" s="50">
        <f t="shared" si="0"/>
        <v>3.0000000000000002E-2</v>
      </c>
      <c r="P2" s="50">
        <f t="shared" si="0"/>
        <v>2.5000000000000001E-2</v>
      </c>
      <c r="Q2" s="50">
        <f t="shared" si="0"/>
        <v>0.02</v>
      </c>
      <c r="R2" s="50">
        <f t="shared" si="0"/>
        <v>1.4999999999999999E-2</v>
      </c>
      <c r="S2" s="50">
        <f t="shared" si="0"/>
        <v>9.9999999999999985E-3</v>
      </c>
      <c r="T2" s="50">
        <f t="shared" si="0"/>
        <v>4.9999999999999984E-3</v>
      </c>
      <c r="U2" s="50">
        <f t="shared" si="0"/>
        <v>0</v>
      </c>
      <c r="V2" s="50">
        <f t="shared" si="0"/>
        <v>-5.0000000000000001E-3</v>
      </c>
      <c r="W2" s="50">
        <f t="shared" si="0"/>
        <v>-0.01</v>
      </c>
      <c r="X2" s="50">
        <f t="shared" si="0"/>
        <v>-1.4999999999999999E-2</v>
      </c>
      <c r="Y2" s="50">
        <f t="shared" si="0"/>
        <v>-0.02</v>
      </c>
      <c r="Z2" s="50">
        <f t="shared" si="0"/>
        <v>-2.5000000000000001E-2</v>
      </c>
      <c r="AA2" s="50">
        <f t="shared" si="0"/>
        <v>-3.0000000000000002E-2</v>
      </c>
      <c r="AB2" s="50">
        <f t="shared" si="0"/>
        <v>-3.5000000000000003E-2</v>
      </c>
      <c r="AC2" s="50">
        <f t="shared" si="0"/>
        <v>-0.04</v>
      </c>
      <c r="AD2" s="50">
        <f t="shared" si="0"/>
        <v>-4.4999999999999998E-2</v>
      </c>
      <c r="AE2" s="50">
        <f t="shared" ref="AE2:AT2" si="1">AD2-0.5%</f>
        <v>-4.9999999999999996E-2</v>
      </c>
      <c r="AF2" s="50">
        <f t="shared" si="1"/>
        <v>-5.4999999999999993E-2</v>
      </c>
      <c r="AG2" s="50">
        <f t="shared" si="1"/>
        <v>-5.9999999999999991E-2</v>
      </c>
      <c r="AH2" s="50">
        <f t="shared" si="1"/>
        <v>-6.4999999999999988E-2</v>
      </c>
      <c r="AI2" s="50">
        <f t="shared" si="1"/>
        <v>-6.9999999999999993E-2</v>
      </c>
      <c r="AJ2" s="50">
        <f t="shared" si="1"/>
        <v>-7.4999999999999997E-2</v>
      </c>
      <c r="AK2" s="50">
        <f t="shared" si="1"/>
        <v>-0.08</v>
      </c>
      <c r="AL2" s="50">
        <f t="shared" si="1"/>
        <v>-8.5000000000000006E-2</v>
      </c>
      <c r="AM2" s="50">
        <f t="shared" si="1"/>
        <v>-9.0000000000000011E-2</v>
      </c>
      <c r="AN2" s="50">
        <f t="shared" si="1"/>
        <v>-9.5000000000000015E-2</v>
      </c>
      <c r="AO2" s="50">
        <f t="shared" si="1"/>
        <v>-0.10000000000000002</v>
      </c>
      <c r="AP2" s="50">
        <f t="shared" si="1"/>
        <v>-0.10500000000000002</v>
      </c>
      <c r="AQ2" s="50">
        <f t="shared" si="1"/>
        <v>-0.11000000000000003</v>
      </c>
      <c r="AR2" s="50">
        <f t="shared" si="1"/>
        <v>-0.11500000000000003</v>
      </c>
      <c r="AS2" s="50">
        <f t="shared" si="1"/>
        <v>-0.12000000000000004</v>
      </c>
      <c r="AT2" s="50">
        <f t="shared" si="1"/>
        <v>-0.12500000000000003</v>
      </c>
      <c r="AU2" s="41"/>
      <c r="AV2" s="41"/>
    </row>
    <row r="3" spans="1:48">
      <c r="A3" s="126" t="s">
        <v>381</v>
      </c>
      <c r="B3" s="128" t="s">
        <v>1</v>
      </c>
      <c r="C3" s="1" t="s">
        <v>2</v>
      </c>
      <c r="D3" s="2">
        <f>1/990</f>
        <v>1.0101010101010101E-3</v>
      </c>
      <c r="E3" s="39">
        <f>$A$5+AV3</f>
        <v>2.5000000000000001E-2</v>
      </c>
      <c r="F3" s="53">
        <f>(1-E3)/D3</f>
        <v>965.25</v>
      </c>
      <c r="G3" s="54">
        <f t="shared" ref="G3:U18" si="2">ROUNDDOWN((1-$E3-($A$23-G$2))/$D3,3)</f>
        <v>960.3</v>
      </c>
      <c r="H3" s="53">
        <f>ROUNDDOWN((1-$E3-($A$23-H$2))/$D3,3)</f>
        <v>955.35</v>
      </c>
      <c r="I3" s="54">
        <f t="shared" si="2"/>
        <v>950.4</v>
      </c>
      <c r="J3" s="53">
        <f t="shared" si="2"/>
        <v>945.45</v>
      </c>
      <c r="K3" s="54">
        <f t="shared" si="2"/>
        <v>940.5</v>
      </c>
      <c r="L3" s="53">
        <f t="shared" si="2"/>
        <v>935.55</v>
      </c>
      <c r="M3" s="54">
        <f t="shared" si="2"/>
        <v>930.6</v>
      </c>
      <c r="N3" s="53">
        <f t="shared" si="2"/>
        <v>925.65</v>
      </c>
      <c r="O3" s="54">
        <f t="shared" si="2"/>
        <v>920.7</v>
      </c>
      <c r="P3" s="53">
        <f t="shared" si="2"/>
        <v>915.75</v>
      </c>
      <c r="Q3" s="54">
        <f t="shared" si="2"/>
        <v>910.8</v>
      </c>
      <c r="R3" s="53">
        <f t="shared" si="2"/>
        <v>905.85</v>
      </c>
      <c r="S3" s="54">
        <f t="shared" si="2"/>
        <v>900.9</v>
      </c>
      <c r="T3" s="53">
        <f t="shared" si="2"/>
        <v>895.95</v>
      </c>
      <c r="U3" s="54">
        <f t="shared" si="2"/>
        <v>891</v>
      </c>
      <c r="V3" s="53">
        <f t="shared" ref="V3:AK39" si="3">ROUNDDOWN((1-$E3-($A$23-V$2))/$D3,3)</f>
        <v>886.05</v>
      </c>
      <c r="W3" s="54">
        <f t="shared" si="3"/>
        <v>881.1</v>
      </c>
      <c r="X3" s="53">
        <f t="shared" si="3"/>
        <v>876.15</v>
      </c>
      <c r="Y3" s="54">
        <f t="shared" si="3"/>
        <v>871.2</v>
      </c>
      <c r="Z3" s="53">
        <f t="shared" si="3"/>
        <v>866.25</v>
      </c>
      <c r="AA3" s="54">
        <f t="shared" si="3"/>
        <v>861.3</v>
      </c>
      <c r="AB3" s="53">
        <f t="shared" si="3"/>
        <v>856.35</v>
      </c>
      <c r="AC3" s="54">
        <f t="shared" si="3"/>
        <v>851.4</v>
      </c>
      <c r="AD3" s="53">
        <f t="shared" si="3"/>
        <v>846.45</v>
      </c>
      <c r="AE3" s="54">
        <f t="shared" si="3"/>
        <v>841.5</v>
      </c>
      <c r="AF3" s="53">
        <f t="shared" si="3"/>
        <v>836.55</v>
      </c>
      <c r="AG3" s="54">
        <f t="shared" si="3"/>
        <v>831.6</v>
      </c>
      <c r="AH3" s="53">
        <f t="shared" si="3"/>
        <v>826.65</v>
      </c>
      <c r="AI3" s="54">
        <f t="shared" si="3"/>
        <v>821.7</v>
      </c>
      <c r="AJ3" s="53">
        <f t="shared" si="3"/>
        <v>816.75</v>
      </c>
      <c r="AK3" s="54">
        <f t="shared" si="3"/>
        <v>811.8</v>
      </c>
      <c r="AL3" s="53">
        <f t="shared" ref="AL3:AT5" si="4">ROUNDDOWN((1-$E3-($A$23-AL$2))/$D3,3)</f>
        <v>806.85</v>
      </c>
      <c r="AM3" s="54">
        <f t="shared" si="4"/>
        <v>801.9</v>
      </c>
      <c r="AN3" s="53">
        <f t="shared" si="4"/>
        <v>796.95</v>
      </c>
      <c r="AO3" s="54">
        <f t="shared" si="4"/>
        <v>792</v>
      </c>
      <c r="AP3" s="53">
        <f t="shared" si="4"/>
        <v>787.05</v>
      </c>
      <c r="AQ3" s="54">
        <f t="shared" si="4"/>
        <v>782.1</v>
      </c>
      <c r="AR3" s="53">
        <f t="shared" si="4"/>
        <v>777.15</v>
      </c>
      <c r="AS3" s="54">
        <f t="shared" si="4"/>
        <v>772.2</v>
      </c>
      <c r="AT3" s="53">
        <f t="shared" si="4"/>
        <v>767.25</v>
      </c>
      <c r="AU3" s="95">
        <v>0.03</v>
      </c>
      <c r="AV3" s="96">
        <f>AU3-0.03</f>
        <v>0</v>
      </c>
    </row>
    <row r="4" spans="1:48">
      <c r="A4" s="126"/>
      <c r="B4" s="111"/>
      <c r="C4" s="1" t="s">
        <v>3</v>
      </c>
      <c r="D4" s="2">
        <f>1/990</f>
        <v>1.0101010101010101E-3</v>
      </c>
      <c r="E4" s="39">
        <f t="shared" ref="E4:E39" si="5">$A$5+AV4</f>
        <v>2.5000000000000001E-2</v>
      </c>
      <c r="F4" s="53">
        <f t="shared" ref="F4:F23" si="6">(1-E4)/D4</f>
        <v>965.25</v>
      </c>
      <c r="G4" s="54">
        <f t="shared" si="2"/>
        <v>960.3</v>
      </c>
      <c r="H4" s="53">
        <f t="shared" si="2"/>
        <v>955.35</v>
      </c>
      <c r="I4" s="54">
        <f t="shared" si="2"/>
        <v>950.4</v>
      </c>
      <c r="J4" s="53">
        <f t="shared" si="2"/>
        <v>945.45</v>
      </c>
      <c r="K4" s="54">
        <f t="shared" si="2"/>
        <v>940.5</v>
      </c>
      <c r="L4" s="53">
        <f t="shared" si="2"/>
        <v>935.55</v>
      </c>
      <c r="M4" s="54">
        <f t="shared" si="2"/>
        <v>930.6</v>
      </c>
      <c r="N4" s="53">
        <f t="shared" si="2"/>
        <v>925.65</v>
      </c>
      <c r="O4" s="54">
        <f t="shared" si="2"/>
        <v>920.7</v>
      </c>
      <c r="P4" s="53">
        <f t="shared" si="2"/>
        <v>915.75</v>
      </c>
      <c r="Q4" s="54">
        <f t="shared" si="2"/>
        <v>910.8</v>
      </c>
      <c r="R4" s="53">
        <f t="shared" si="2"/>
        <v>905.85</v>
      </c>
      <c r="S4" s="54">
        <f t="shared" si="2"/>
        <v>900.9</v>
      </c>
      <c r="T4" s="53">
        <f t="shared" si="2"/>
        <v>895.95</v>
      </c>
      <c r="U4" s="54">
        <f t="shared" si="2"/>
        <v>891</v>
      </c>
      <c r="V4" s="53">
        <f t="shared" si="3"/>
        <v>886.05</v>
      </c>
      <c r="W4" s="54">
        <f t="shared" si="3"/>
        <v>881.1</v>
      </c>
      <c r="X4" s="53">
        <f t="shared" si="3"/>
        <v>876.15</v>
      </c>
      <c r="Y4" s="54">
        <f t="shared" si="3"/>
        <v>871.2</v>
      </c>
      <c r="Z4" s="53">
        <f t="shared" si="3"/>
        <v>866.25</v>
      </c>
      <c r="AA4" s="54">
        <f t="shared" si="3"/>
        <v>861.3</v>
      </c>
      <c r="AB4" s="53">
        <f t="shared" si="3"/>
        <v>856.35</v>
      </c>
      <c r="AC4" s="54">
        <f t="shared" si="3"/>
        <v>851.4</v>
      </c>
      <c r="AD4" s="53">
        <f t="shared" si="3"/>
        <v>846.45</v>
      </c>
      <c r="AE4" s="54">
        <f t="shared" si="3"/>
        <v>841.5</v>
      </c>
      <c r="AF4" s="53">
        <f t="shared" si="3"/>
        <v>836.55</v>
      </c>
      <c r="AG4" s="54">
        <f t="shared" si="3"/>
        <v>831.6</v>
      </c>
      <c r="AH4" s="53">
        <f t="shared" si="3"/>
        <v>826.65</v>
      </c>
      <c r="AI4" s="54">
        <f t="shared" si="3"/>
        <v>821.7</v>
      </c>
      <c r="AJ4" s="53">
        <f t="shared" si="3"/>
        <v>816.75</v>
      </c>
      <c r="AK4" s="54">
        <f t="shared" si="3"/>
        <v>811.8</v>
      </c>
      <c r="AL4" s="53">
        <f t="shared" si="4"/>
        <v>806.85</v>
      </c>
      <c r="AM4" s="54">
        <f t="shared" si="4"/>
        <v>801.9</v>
      </c>
      <c r="AN4" s="53">
        <f t="shared" si="4"/>
        <v>796.95</v>
      </c>
      <c r="AO4" s="54">
        <f t="shared" si="4"/>
        <v>792</v>
      </c>
      <c r="AP4" s="53">
        <f t="shared" si="4"/>
        <v>787.05</v>
      </c>
      <c r="AQ4" s="54">
        <f t="shared" si="4"/>
        <v>782.1</v>
      </c>
      <c r="AR4" s="53">
        <f t="shared" si="4"/>
        <v>777.15</v>
      </c>
      <c r="AS4" s="54">
        <f t="shared" si="4"/>
        <v>772.2</v>
      </c>
      <c r="AT4" s="53">
        <f t="shared" si="4"/>
        <v>767.25</v>
      </c>
      <c r="AU4" s="69">
        <v>0.03</v>
      </c>
      <c r="AV4" s="96">
        <f t="shared" ref="AV4" si="7">AU4-0.03</f>
        <v>0</v>
      </c>
    </row>
    <row r="5" spans="1:48" ht="15.75" customHeight="1">
      <c r="A5" s="125">
        <f>E42/1000</f>
        <v>2.5000000000000001E-2</v>
      </c>
      <c r="B5" s="129" t="s">
        <v>4</v>
      </c>
      <c r="C5" s="1" t="s">
        <v>2</v>
      </c>
      <c r="D5" s="4">
        <f>1/165</f>
        <v>6.0606060606060606E-3</v>
      </c>
      <c r="E5" s="39">
        <f t="shared" si="5"/>
        <v>2.5000000000000001E-2</v>
      </c>
      <c r="F5" s="53">
        <f t="shared" si="6"/>
        <v>160.875</v>
      </c>
      <c r="G5" s="54">
        <f t="shared" si="2"/>
        <v>160.05000000000001</v>
      </c>
      <c r="H5" s="53">
        <f t="shared" si="2"/>
        <v>159.22499999999999</v>
      </c>
      <c r="I5" s="54">
        <f t="shared" si="2"/>
        <v>158.4</v>
      </c>
      <c r="J5" s="53">
        <f t="shared" si="2"/>
        <v>157.57499999999999</v>
      </c>
      <c r="K5" s="54">
        <f t="shared" si="2"/>
        <v>156.75</v>
      </c>
      <c r="L5" s="53">
        <f t="shared" si="2"/>
        <v>155.92500000000001</v>
      </c>
      <c r="M5" s="54">
        <f t="shared" si="2"/>
        <v>155.1</v>
      </c>
      <c r="N5" s="53">
        <f t="shared" si="2"/>
        <v>154.27500000000001</v>
      </c>
      <c r="O5" s="54">
        <f t="shared" si="2"/>
        <v>153.44999999999999</v>
      </c>
      <c r="P5" s="53">
        <f t="shared" si="2"/>
        <v>152.625</v>
      </c>
      <c r="Q5" s="54">
        <f t="shared" si="2"/>
        <v>151.80000000000001</v>
      </c>
      <c r="R5" s="53">
        <f t="shared" si="2"/>
        <v>150.97499999999999</v>
      </c>
      <c r="S5" s="54">
        <f t="shared" si="2"/>
        <v>150.15</v>
      </c>
      <c r="T5" s="53">
        <f t="shared" si="2"/>
        <v>149.32499999999999</v>
      </c>
      <c r="U5" s="54">
        <f t="shared" si="2"/>
        <v>148.5</v>
      </c>
      <c r="V5" s="53">
        <f t="shared" si="3"/>
        <v>147.67500000000001</v>
      </c>
      <c r="W5" s="54">
        <f t="shared" si="3"/>
        <v>146.85</v>
      </c>
      <c r="X5" s="53">
        <f t="shared" si="3"/>
        <v>146.02500000000001</v>
      </c>
      <c r="Y5" s="54">
        <f t="shared" si="3"/>
        <v>145.19999999999999</v>
      </c>
      <c r="Z5" s="53">
        <f t="shared" si="3"/>
        <v>144.375</v>
      </c>
      <c r="AA5" s="54">
        <f t="shared" si="3"/>
        <v>143.55000000000001</v>
      </c>
      <c r="AB5" s="53">
        <f t="shared" si="3"/>
        <v>142.72499999999999</v>
      </c>
      <c r="AC5" s="54">
        <f t="shared" si="3"/>
        <v>141.9</v>
      </c>
      <c r="AD5" s="53">
        <f t="shared" si="3"/>
        <v>141.07499999999999</v>
      </c>
      <c r="AE5" s="54">
        <f t="shared" si="3"/>
        <v>140.25</v>
      </c>
      <c r="AF5" s="53">
        <f t="shared" si="3"/>
        <v>139.42500000000001</v>
      </c>
      <c r="AG5" s="54">
        <f t="shared" si="3"/>
        <v>138.6</v>
      </c>
      <c r="AH5" s="53">
        <f t="shared" si="3"/>
        <v>137.77500000000001</v>
      </c>
      <c r="AI5" s="54">
        <f t="shared" si="3"/>
        <v>136.94999999999999</v>
      </c>
      <c r="AJ5" s="53">
        <f t="shared" si="3"/>
        <v>136.125</v>
      </c>
      <c r="AK5" s="54">
        <f t="shared" si="3"/>
        <v>135.30000000000001</v>
      </c>
      <c r="AL5" s="53">
        <f t="shared" si="4"/>
        <v>134.47499999999999</v>
      </c>
      <c r="AM5" s="54">
        <f t="shared" si="4"/>
        <v>133.65</v>
      </c>
      <c r="AN5" s="53">
        <f t="shared" si="4"/>
        <v>132.82499999999999</v>
      </c>
      <c r="AO5" s="54">
        <f t="shared" si="4"/>
        <v>132</v>
      </c>
      <c r="AP5" s="53">
        <f t="shared" si="4"/>
        <v>131.17500000000001</v>
      </c>
      <c r="AQ5" s="54">
        <f t="shared" si="4"/>
        <v>130.35</v>
      </c>
      <c r="AR5" s="53">
        <f t="shared" si="4"/>
        <v>129.52500000000001</v>
      </c>
      <c r="AS5" s="54">
        <f t="shared" si="4"/>
        <v>128.69999999999999</v>
      </c>
      <c r="AT5" s="53">
        <f t="shared" si="4"/>
        <v>127.875</v>
      </c>
      <c r="AU5" s="69">
        <v>3.0030000000000001E-2</v>
      </c>
      <c r="AV5" s="96">
        <v>0</v>
      </c>
    </row>
    <row r="6" spans="1:48" ht="15.75" customHeight="1">
      <c r="A6" s="125"/>
      <c r="B6" s="111"/>
      <c r="C6" s="1" t="s">
        <v>3</v>
      </c>
      <c r="D6" s="4">
        <v>6.0606060600000003E-3</v>
      </c>
      <c r="E6" s="39">
        <f t="shared" si="5"/>
        <v>2.5000000000000001E-2</v>
      </c>
      <c r="F6" s="53">
        <f t="shared" si="6"/>
        <v>160.87500001608748</v>
      </c>
      <c r="G6" s="54">
        <f t="shared" si="2"/>
        <v>160.05000000000001</v>
      </c>
      <c r="H6" s="53">
        <f t="shared" si="2"/>
        <v>159.22499999999999</v>
      </c>
      <c r="I6" s="54">
        <f t="shared" si="2"/>
        <v>158.4</v>
      </c>
      <c r="J6" s="53">
        <f t="shared" si="2"/>
        <v>157.57499999999999</v>
      </c>
      <c r="K6" s="54">
        <f t="shared" si="2"/>
        <v>156.75</v>
      </c>
      <c r="L6" s="53">
        <f t="shared" si="2"/>
        <v>155.92500000000001</v>
      </c>
      <c r="M6" s="54">
        <f t="shared" si="2"/>
        <v>155.1</v>
      </c>
      <c r="N6" s="53">
        <f t="shared" si="2"/>
        <v>154.27500000000001</v>
      </c>
      <c r="O6" s="54">
        <f t="shared" si="2"/>
        <v>153.44999999999999</v>
      </c>
      <c r="P6" s="53">
        <f t="shared" si="2"/>
        <v>152.625</v>
      </c>
      <c r="Q6" s="54">
        <f t="shared" si="2"/>
        <v>151.80000000000001</v>
      </c>
      <c r="R6" s="53">
        <f t="shared" si="2"/>
        <v>150.97499999999999</v>
      </c>
      <c r="S6" s="54">
        <f t="shared" si="2"/>
        <v>150.15</v>
      </c>
      <c r="T6" s="53">
        <f t="shared" si="2"/>
        <v>149.32499999999999</v>
      </c>
      <c r="U6" s="54">
        <f t="shared" si="2"/>
        <v>148.5</v>
      </c>
      <c r="V6" s="53">
        <f t="shared" si="3"/>
        <v>147.67500000000001</v>
      </c>
      <c r="W6" s="54">
        <f t="shared" si="3"/>
        <v>146.85</v>
      </c>
      <c r="X6" s="53">
        <f t="shared" si="3"/>
        <v>146.02500000000001</v>
      </c>
      <c r="Y6" s="54">
        <f t="shared" si="3"/>
        <v>145.19999999999999</v>
      </c>
      <c r="Z6" s="53">
        <f t="shared" si="3"/>
        <v>144.375</v>
      </c>
      <c r="AA6" s="54">
        <f t="shared" si="3"/>
        <v>143.55000000000001</v>
      </c>
      <c r="AB6" s="53">
        <f t="shared" si="3"/>
        <v>142.72499999999999</v>
      </c>
      <c r="AC6" s="54">
        <f t="shared" si="3"/>
        <v>141.9</v>
      </c>
      <c r="AD6" s="53">
        <f t="shared" si="3"/>
        <v>141.07499999999999</v>
      </c>
      <c r="AE6" s="54">
        <f t="shared" ref="AE6:AT6" si="8">ROUNDDOWN((1-$E6-($A$23-AE$2))/$D6,3)</f>
        <v>140.25</v>
      </c>
      <c r="AF6" s="53">
        <f t="shared" si="8"/>
        <v>139.42500000000001</v>
      </c>
      <c r="AG6" s="54">
        <f t="shared" si="8"/>
        <v>138.6</v>
      </c>
      <c r="AH6" s="53">
        <f t="shared" si="8"/>
        <v>137.77500000000001</v>
      </c>
      <c r="AI6" s="54">
        <f t="shared" si="8"/>
        <v>136.94999999999999</v>
      </c>
      <c r="AJ6" s="53">
        <f t="shared" si="8"/>
        <v>136.125</v>
      </c>
      <c r="AK6" s="54">
        <f t="shared" si="8"/>
        <v>135.30000000000001</v>
      </c>
      <c r="AL6" s="53">
        <f t="shared" si="8"/>
        <v>134.47499999999999</v>
      </c>
      <c r="AM6" s="54">
        <f t="shared" si="8"/>
        <v>133.65</v>
      </c>
      <c r="AN6" s="53">
        <f t="shared" si="8"/>
        <v>132.82499999999999</v>
      </c>
      <c r="AO6" s="54">
        <f t="shared" si="8"/>
        <v>132</v>
      </c>
      <c r="AP6" s="53">
        <f t="shared" si="8"/>
        <v>131.17500000000001</v>
      </c>
      <c r="AQ6" s="54">
        <f t="shared" si="8"/>
        <v>130.35</v>
      </c>
      <c r="AR6" s="53">
        <f t="shared" si="8"/>
        <v>129.52500000000001</v>
      </c>
      <c r="AS6" s="54">
        <f t="shared" si="8"/>
        <v>128.69999999999999</v>
      </c>
      <c r="AT6" s="53">
        <f t="shared" si="8"/>
        <v>127.875</v>
      </c>
      <c r="AU6" s="69">
        <v>3.0030000000000001E-2</v>
      </c>
      <c r="AV6" s="96">
        <v>0</v>
      </c>
    </row>
    <row r="7" spans="1:48">
      <c r="A7" s="46"/>
      <c r="B7" s="128" t="s">
        <v>5</v>
      </c>
      <c r="C7" s="1" t="s">
        <v>6</v>
      </c>
      <c r="D7" s="5">
        <f>1/110</f>
        <v>9.0909090909090905E-3</v>
      </c>
      <c r="E7" s="39">
        <f t="shared" si="5"/>
        <v>2.5000000000000001E-2</v>
      </c>
      <c r="F7" s="53">
        <f t="shared" si="6"/>
        <v>107.25</v>
      </c>
      <c r="G7" s="54">
        <f t="shared" si="2"/>
        <v>106.7</v>
      </c>
      <c r="H7" s="53">
        <f t="shared" si="2"/>
        <v>106.15</v>
      </c>
      <c r="I7" s="54">
        <f t="shared" si="2"/>
        <v>105.6</v>
      </c>
      <c r="J7" s="53">
        <f t="shared" si="2"/>
        <v>105.05</v>
      </c>
      <c r="K7" s="54">
        <f t="shared" si="2"/>
        <v>104.5</v>
      </c>
      <c r="L7" s="53">
        <f t="shared" si="2"/>
        <v>103.95</v>
      </c>
      <c r="M7" s="54">
        <f t="shared" si="2"/>
        <v>103.4</v>
      </c>
      <c r="N7" s="53">
        <f t="shared" si="2"/>
        <v>102.85</v>
      </c>
      <c r="O7" s="54">
        <f t="shared" si="2"/>
        <v>102.3</v>
      </c>
      <c r="P7" s="53">
        <f t="shared" si="2"/>
        <v>101.75</v>
      </c>
      <c r="Q7" s="54">
        <f t="shared" si="2"/>
        <v>101.2</v>
      </c>
      <c r="R7" s="53">
        <f t="shared" si="2"/>
        <v>100.65</v>
      </c>
      <c r="S7" s="54">
        <f t="shared" si="2"/>
        <v>100.1</v>
      </c>
      <c r="T7" s="53">
        <f t="shared" si="2"/>
        <v>99.55</v>
      </c>
      <c r="U7" s="54">
        <f t="shared" si="2"/>
        <v>99</v>
      </c>
      <c r="V7" s="53">
        <f t="shared" si="3"/>
        <v>98.45</v>
      </c>
      <c r="W7" s="54">
        <f t="shared" si="3"/>
        <v>97.9</v>
      </c>
      <c r="X7" s="53">
        <f t="shared" si="3"/>
        <v>97.35</v>
      </c>
      <c r="Y7" s="54">
        <f t="shared" si="3"/>
        <v>96.8</v>
      </c>
      <c r="Z7" s="53">
        <f t="shared" si="3"/>
        <v>96.25</v>
      </c>
      <c r="AA7" s="54">
        <f t="shared" si="3"/>
        <v>95.7</v>
      </c>
      <c r="AB7" s="53">
        <f t="shared" ref="AB7:AT20" si="9">ROUNDDOWN((1-$E7-($A$23-AB$2))/$D7,3)</f>
        <v>95.15</v>
      </c>
      <c r="AC7" s="54">
        <f t="shared" si="9"/>
        <v>94.6</v>
      </c>
      <c r="AD7" s="53">
        <f t="shared" si="9"/>
        <v>94.05</v>
      </c>
      <c r="AE7" s="54">
        <f t="shared" si="9"/>
        <v>93.5</v>
      </c>
      <c r="AF7" s="53">
        <f t="shared" si="9"/>
        <v>92.95</v>
      </c>
      <c r="AG7" s="54">
        <f t="shared" si="9"/>
        <v>92.4</v>
      </c>
      <c r="AH7" s="53">
        <f t="shared" si="9"/>
        <v>91.85</v>
      </c>
      <c r="AI7" s="54">
        <f t="shared" si="9"/>
        <v>91.3</v>
      </c>
      <c r="AJ7" s="53">
        <f t="shared" si="9"/>
        <v>90.75</v>
      </c>
      <c r="AK7" s="54">
        <f t="shared" si="9"/>
        <v>90.2</v>
      </c>
      <c r="AL7" s="53">
        <f t="shared" si="9"/>
        <v>89.65</v>
      </c>
      <c r="AM7" s="54">
        <f t="shared" si="9"/>
        <v>89.1</v>
      </c>
      <c r="AN7" s="53">
        <f t="shared" si="9"/>
        <v>88.55</v>
      </c>
      <c r="AO7" s="54">
        <f t="shared" si="9"/>
        <v>88</v>
      </c>
      <c r="AP7" s="53">
        <f t="shared" si="9"/>
        <v>87.45</v>
      </c>
      <c r="AQ7" s="54">
        <f t="shared" si="9"/>
        <v>86.9</v>
      </c>
      <c r="AR7" s="53">
        <f t="shared" si="9"/>
        <v>86.35</v>
      </c>
      <c r="AS7" s="54">
        <f t="shared" si="9"/>
        <v>85.8</v>
      </c>
      <c r="AT7" s="53">
        <f t="shared" si="9"/>
        <v>85.25</v>
      </c>
      <c r="AU7" s="69">
        <v>0.03</v>
      </c>
      <c r="AV7" s="96">
        <v>0</v>
      </c>
    </row>
    <row r="8" spans="1:48">
      <c r="A8" s="46"/>
      <c r="B8" s="111"/>
      <c r="C8" s="1" t="s">
        <v>7</v>
      </c>
      <c r="D8" s="5">
        <f>1/110</f>
        <v>9.0909090909090905E-3</v>
      </c>
      <c r="E8" s="39">
        <f t="shared" si="5"/>
        <v>2.5000000000000001E-2</v>
      </c>
      <c r="F8" s="53">
        <f t="shared" si="6"/>
        <v>107.25</v>
      </c>
      <c r="G8" s="54">
        <f t="shared" si="2"/>
        <v>106.7</v>
      </c>
      <c r="H8" s="53">
        <f t="shared" si="2"/>
        <v>106.15</v>
      </c>
      <c r="I8" s="54">
        <f t="shared" si="2"/>
        <v>105.6</v>
      </c>
      <c r="J8" s="53">
        <f t="shared" si="2"/>
        <v>105.05</v>
      </c>
      <c r="K8" s="54">
        <f t="shared" si="2"/>
        <v>104.5</v>
      </c>
      <c r="L8" s="53">
        <f t="shared" si="2"/>
        <v>103.95</v>
      </c>
      <c r="M8" s="54">
        <f t="shared" si="2"/>
        <v>103.4</v>
      </c>
      <c r="N8" s="53">
        <f t="shared" si="2"/>
        <v>102.85</v>
      </c>
      <c r="O8" s="54">
        <f t="shared" si="2"/>
        <v>102.3</v>
      </c>
      <c r="P8" s="53">
        <f t="shared" si="2"/>
        <v>101.75</v>
      </c>
      <c r="Q8" s="54">
        <f t="shared" si="2"/>
        <v>101.2</v>
      </c>
      <c r="R8" s="53">
        <f t="shared" si="2"/>
        <v>100.65</v>
      </c>
      <c r="S8" s="54">
        <f t="shared" si="2"/>
        <v>100.1</v>
      </c>
      <c r="T8" s="53">
        <f t="shared" si="2"/>
        <v>99.55</v>
      </c>
      <c r="U8" s="54">
        <f t="shared" si="2"/>
        <v>99</v>
      </c>
      <c r="V8" s="53">
        <f t="shared" si="3"/>
        <v>98.45</v>
      </c>
      <c r="W8" s="54">
        <f t="shared" si="3"/>
        <v>97.9</v>
      </c>
      <c r="X8" s="53">
        <f t="shared" si="3"/>
        <v>97.35</v>
      </c>
      <c r="Y8" s="54">
        <f t="shared" si="3"/>
        <v>96.8</v>
      </c>
      <c r="Z8" s="53">
        <f t="shared" si="3"/>
        <v>96.25</v>
      </c>
      <c r="AA8" s="54">
        <f t="shared" si="3"/>
        <v>95.7</v>
      </c>
      <c r="AB8" s="53">
        <f t="shared" si="9"/>
        <v>95.15</v>
      </c>
      <c r="AC8" s="54">
        <f t="shared" si="9"/>
        <v>94.6</v>
      </c>
      <c r="AD8" s="53">
        <f t="shared" si="9"/>
        <v>94.05</v>
      </c>
      <c r="AE8" s="54">
        <f t="shared" si="9"/>
        <v>93.5</v>
      </c>
      <c r="AF8" s="53">
        <f t="shared" si="9"/>
        <v>92.95</v>
      </c>
      <c r="AG8" s="54">
        <f t="shared" si="9"/>
        <v>92.4</v>
      </c>
      <c r="AH8" s="53">
        <f t="shared" si="9"/>
        <v>91.85</v>
      </c>
      <c r="AI8" s="54">
        <f t="shared" si="9"/>
        <v>91.3</v>
      </c>
      <c r="AJ8" s="53">
        <f t="shared" si="9"/>
        <v>90.75</v>
      </c>
      <c r="AK8" s="54">
        <f t="shared" si="9"/>
        <v>90.2</v>
      </c>
      <c r="AL8" s="53">
        <f t="shared" si="9"/>
        <v>89.65</v>
      </c>
      <c r="AM8" s="54">
        <f t="shared" si="9"/>
        <v>89.1</v>
      </c>
      <c r="AN8" s="53">
        <f t="shared" si="9"/>
        <v>88.55</v>
      </c>
      <c r="AO8" s="54">
        <f t="shared" si="9"/>
        <v>88</v>
      </c>
      <c r="AP8" s="53">
        <f t="shared" si="9"/>
        <v>87.45</v>
      </c>
      <c r="AQ8" s="54">
        <f t="shared" si="9"/>
        <v>86.9</v>
      </c>
      <c r="AR8" s="53">
        <f t="shared" si="9"/>
        <v>86.35</v>
      </c>
      <c r="AS8" s="54">
        <f t="shared" si="9"/>
        <v>85.8</v>
      </c>
      <c r="AT8" s="53">
        <f t="shared" si="9"/>
        <v>85.25</v>
      </c>
      <c r="AU8" s="69">
        <v>0.03</v>
      </c>
      <c r="AV8" s="96">
        <v>0</v>
      </c>
    </row>
    <row r="9" spans="1:48">
      <c r="A9" s="46"/>
      <c r="B9" s="129" t="s">
        <v>8</v>
      </c>
      <c r="C9" s="1" t="s">
        <v>6</v>
      </c>
      <c r="D9" s="4">
        <f>1/55</f>
        <v>1.8181818181818181E-2</v>
      </c>
      <c r="E9" s="39">
        <f t="shared" si="5"/>
        <v>2.5000000000000001E-2</v>
      </c>
      <c r="F9" s="53">
        <f t="shared" si="6"/>
        <v>53.625</v>
      </c>
      <c r="G9" s="54">
        <f t="shared" si="2"/>
        <v>53.35</v>
      </c>
      <c r="H9" s="53">
        <f t="shared" si="2"/>
        <v>53.075000000000003</v>
      </c>
      <c r="I9" s="54">
        <f t="shared" si="2"/>
        <v>52.8</v>
      </c>
      <c r="J9" s="53">
        <f t="shared" si="2"/>
        <v>52.524999999999999</v>
      </c>
      <c r="K9" s="54">
        <f t="shared" si="2"/>
        <v>52.25</v>
      </c>
      <c r="L9" s="53">
        <f t="shared" si="2"/>
        <v>51.975000000000001</v>
      </c>
      <c r="M9" s="54">
        <f t="shared" si="2"/>
        <v>51.7</v>
      </c>
      <c r="N9" s="53">
        <f t="shared" si="2"/>
        <v>51.424999999999997</v>
      </c>
      <c r="O9" s="54">
        <f t="shared" si="2"/>
        <v>51.15</v>
      </c>
      <c r="P9" s="53">
        <f t="shared" si="2"/>
        <v>50.875</v>
      </c>
      <c r="Q9" s="54">
        <f t="shared" si="2"/>
        <v>50.6</v>
      </c>
      <c r="R9" s="53">
        <f t="shared" si="2"/>
        <v>50.325000000000003</v>
      </c>
      <c r="S9" s="54">
        <f t="shared" si="2"/>
        <v>50.05</v>
      </c>
      <c r="T9" s="53">
        <f t="shared" si="2"/>
        <v>49.774999999999999</v>
      </c>
      <c r="U9" s="54">
        <f t="shared" si="2"/>
        <v>49.5</v>
      </c>
      <c r="V9" s="53">
        <f t="shared" si="3"/>
        <v>49.225000000000001</v>
      </c>
      <c r="W9" s="54">
        <f t="shared" si="3"/>
        <v>48.95</v>
      </c>
      <c r="X9" s="53">
        <f t="shared" si="3"/>
        <v>48.674999999999997</v>
      </c>
      <c r="Y9" s="54">
        <f t="shared" si="3"/>
        <v>48.4</v>
      </c>
      <c r="Z9" s="53">
        <f t="shared" si="3"/>
        <v>48.125</v>
      </c>
      <c r="AA9" s="54">
        <f t="shared" si="3"/>
        <v>47.85</v>
      </c>
      <c r="AB9" s="53">
        <f t="shared" si="9"/>
        <v>47.575000000000003</v>
      </c>
      <c r="AC9" s="54">
        <f t="shared" si="9"/>
        <v>47.3</v>
      </c>
      <c r="AD9" s="53">
        <f t="shared" si="9"/>
        <v>47.024999999999999</v>
      </c>
      <c r="AE9" s="54">
        <f t="shared" si="9"/>
        <v>46.75</v>
      </c>
      <c r="AF9" s="53">
        <f t="shared" si="9"/>
        <v>46.475000000000001</v>
      </c>
      <c r="AG9" s="54">
        <f t="shared" si="9"/>
        <v>46.2</v>
      </c>
      <c r="AH9" s="53">
        <f t="shared" si="9"/>
        <v>45.924999999999997</v>
      </c>
      <c r="AI9" s="54">
        <f t="shared" si="9"/>
        <v>45.65</v>
      </c>
      <c r="AJ9" s="53">
        <f t="shared" si="9"/>
        <v>45.375</v>
      </c>
      <c r="AK9" s="54">
        <f t="shared" si="9"/>
        <v>45.1</v>
      </c>
      <c r="AL9" s="53">
        <f t="shared" si="9"/>
        <v>44.825000000000003</v>
      </c>
      <c r="AM9" s="54">
        <f t="shared" si="9"/>
        <v>44.55</v>
      </c>
      <c r="AN9" s="53">
        <f t="shared" si="9"/>
        <v>44.274999999999999</v>
      </c>
      <c r="AO9" s="54">
        <f t="shared" si="9"/>
        <v>44</v>
      </c>
      <c r="AP9" s="53">
        <f t="shared" si="9"/>
        <v>43.725000000000001</v>
      </c>
      <c r="AQ9" s="54">
        <f t="shared" si="9"/>
        <v>43.45</v>
      </c>
      <c r="AR9" s="53">
        <f t="shared" si="9"/>
        <v>43.174999999999997</v>
      </c>
      <c r="AS9" s="54">
        <f t="shared" si="9"/>
        <v>42.9</v>
      </c>
      <c r="AT9" s="53">
        <f t="shared" si="9"/>
        <v>42.625</v>
      </c>
      <c r="AU9" s="69">
        <v>0.03</v>
      </c>
      <c r="AV9" s="96">
        <v>0</v>
      </c>
    </row>
    <row r="10" spans="1:48">
      <c r="A10" s="46"/>
      <c r="B10" s="111"/>
      <c r="C10" s="1" t="s">
        <v>7</v>
      </c>
      <c r="D10" s="4">
        <f>1/55</f>
        <v>1.8181818181818181E-2</v>
      </c>
      <c r="E10" s="39">
        <f t="shared" si="5"/>
        <v>2.5000000000000001E-2</v>
      </c>
      <c r="F10" s="53">
        <f t="shared" si="6"/>
        <v>53.625</v>
      </c>
      <c r="G10" s="54">
        <f t="shared" si="2"/>
        <v>53.35</v>
      </c>
      <c r="H10" s="53">
        <f t="shared" si="2"/>
        <v>53.075000000000003</v>
      </c>
      <c r="I10" s="54">
        <f t="shared" si="2"/>
        <v>52.8</v>
      </c>
      <c r="J10" s="53">
        <f t="shared" si="2"/>
        <v>52.524999999999999</v>
      </c>
      <c r="K10" s="54">
        <f t="shared" si="2"/>
        <v>52.25</v>
      </c>
      <c r="L10" s="53">
        <f t="shared" si="2"/>
        <v>51.975000000000001</v>
      </c>
      <c r="M10" s="54">
        <f t="shared" si="2"/>
        <v>51.7</v>
      </c>
      <c r="N10" s="53">
        <f t="shared" si="2"/>
        <v>51.424999999999997</v>
      </c>
      <c r="O10" s="54">
        <f t="shared" si="2"/>
        <v>51.15</v>
      </c>
      <c r="P10" s="53">
        <f t="shared" si="2"/>
        <v>50.875</v>
      </c>
      <c r="Q10" s="54">
        <f t="shared" si="2"/>
        <v>50.6</v>
      </c>
      <c r="R10" s="53">
        <f t="shared" si="2"/>
        <v>50.325000000000003</v>
      </c>
      <c r="S10" s="54">
        <f t="shared" si="2"/>
        <v>50.05</v>
      </c>
      <c r="T10" s="53">
        <f t="shared" si="2"/>
        <v>49.774999999999999</v>
      </c>
      <c r="U10" s="54">
        <f t="shared" si="2"/>
        <v>49.5</v>
      </c>
      <c r="V10" s="53">
        <f t="shared" si="3"/>
        <v>49.225000000000001</v>
      </c>
      <c r="W10" s="54">
        <f t="shared" si="3"/>
        <v>48.95</v>
      </c>
      <c r="X10" s="53">
        <f t="shared" si="3"/>
        <v>48.674999999999997</v>
      </c>
      <c r="Y10" s="54">
        <f t="shared" si="3"/>
        <v>48.4</v>
      </c>
      <c r="Z10" s="53">
        <f t="shared" si="3"/>
        <v>48.125</v>
      </c>
      <c r="AA10" s="54">
        <f t="shared" si="3"/>
        <v>47.85</v>
      </c>
      <c r="AB10" s="53">
        <f t="shared" si="9"/>
        <v>47.575000000000003</v>
      </c>
      <c r="AC10" s="54">
        <f t="shared" si="9"/>
        <v>47.3</v>
      </c>
      <c r="AD10" s="53">
        <f t="shared" si="9"/>
        <v>47.024999999999999</v>
      </c>
      <c r="AE10" s="54">
        <f t="shared" si="9"/>
        <v>46.75</v>
      </c>
      <c r="AF10" s="53">
        <f t="shared" si="9"/>
        <v>46.475000000000001</v>
      </c>
      <c r="AG10" s="54">
        <f t="shared" si="9"/>
        <v>46.2</v>
      </c>
      <c r="AH10" s="53">
        <f t="shared" si="9"/>
        <v>45.924999999999997</v>
      </c>
      <c r="AI10" s="54">
        <f t="shared" si="9"/>
        <v>45.65</v>
      </c>
      <c r="AJ10" s="53">
        <f t="shared" si="9"/>
        <v>45.375</v>
      </c>
      <c r="AK10" s="54">
        <f t="shared" si="9"/>
        <v>45.1</v>
      </c>
      <c r="AL10" s="53">
        <f t="shared" si="9"/>
        <v>44.825000000000003</v>
      </c>
      <c r="AM10" s="54">
        <f t="shared" si="9"/>
        <v>44.55</v>
      </c>
      <c r="AN10" s="53">
        <f t="shared" si="9"/>
        <v>44.274999999999999</v>
      </c>
      <c r="AO10" s="54">
        <f t="shared" si="9"/>
        <v>44</v>
      </c>
      <c r="AP10" s="53">
        <f t="shared" si="9"/>
        <v>43.725000000000001</v>
      </c>
      <c r="AQ10" s="54">
        <f t="shared" si="9"/>
        <v>43.45</v>
      </c>
      <c r="AR10" s="53">
        <f t="shared" si="9"/>
        <v>43.174999999999997</v>
      </c>
      <c r="AS10" s="54">
        <f t="shared" si="9"/>
        <v>42.9</v>
      </c>
      <c r="AT10" s="53">
        <f t="shared" si="9"/>
        <v>42.625</v>
      </c>
      <c r="AU10" s="69">
        <v>0.03</v>
      </c>
      <c r="AV10" s="96">
        <v>0</v>
      </c>
    </row>
    <row r="11" spans="1:48">
      <c r="A11" s="46"/>
      <c r="B11" s="6" t="s">
        <v>9</v>
      </c>
      <c r="C11" s="1" t="s">
        <v>10</v>
      </c>
      <c r="D11" s="5">
        <f>3/11</f>
        <v>0.27272727272727271</v>
      </c>
      <c r="E11" s="39">
        <f>$A$5+0.0002</f>
        <v>2.52E-2</v>
      </c>
      <c r="F11" s="53">
        <f t="shared" si="6"/>
        <v>3.5742666666666669</v>
      </c>
      <c r="G11" s="54">
        <f t="shared" si="2"/>
        <v>3.5550000000000002</v>
      </c>
      <c r="H11" s="53">
        <f t="shared" si="2"/>
        <v>3.5369999999999999</v>
      </c>
      <c r="I11" s="54">
        <f t="shared" si="2"/>
        <v>3.5190000000000001</v>
      </c>
      <c r="J11" s="53">
        <f t="shared" si="2"/>
        <v>3.5</v>
      </c>
      <c r="K11" s="54">
        <f t="shared" si="2"/>
        <v>3.4820000000000002</v>
      </c>
      <c r="L11" s="53">
        <f t="shared" si="2"/>
        <v>3.464</v>
      </c>
      <c r="M11" s="54">
        <f t="shared" si="2"/>
        <v>3.4449999999999998</v>
      </c>
      <c r="N11" s="53">
        <f t="shared" si="2"/>
        <v>3.427</v>
      </c>
      <c r="O11" s="54">
        <f t="shared" si="2"/>
        <v>3.4089999999999998</v>
      </c>
      <c r="P11" s="53">
        <f t="shared" si="2"/>
        <v>3.39</v>
      </c>
      <c r="Q11" s="54">
        <f t="shared" si="2"/>
        <v>3.3719999999999999</v>
      </c>
      <c r="R11" s="53">
        <f t="shared" si="2"/>
        <v>3.3540000000000001</v>
      </c>
      <c r="S11" s="54">
        <f t="shared" si="2"/>
        <v>3.335</v>
      </c>
      <c r="T11" s="53">
        <f t="shared" si="2"/>
        <v>3.3170000000000002</v>
      </c>
      <c r="U11" s="54">
        <f t="shared" si="2"/>
        <v>3.2989999999999999</v>
      </c>
      <c r="V11" s="53">
        <f t="shared" si="3"/>
        <v>3.28</v>
      </c>
      <c r="W11" s="54">
        <f t="shared" si="3"/>
        <v>3.262</v>
      </c>
      <c r="X11" s="53">
        <f t="shared" si="3"/>
        <v>3.2440000000000002</v>
      </c>
      <c r="Y11" s="54">
        <f t="shared" si="3"/>
        <v>3.2250000000000001</v>
      </c>
      <c r="Z11" s="53">
        <f t="shared" si="3"/>
        <v>3.2069999999999999</v>
      </c>
      <c r="AA11" s="54">
        <f t="shared" si="3"/>
        <v>3.1890000000000001</v>
      </c>
      <c r="AB11" s="53">
        <f t="shared" si="9"/>
        <v>3.17</v>
      </c>
      <c r="AC11" s="54">
        <f t="shared" si="9"/>
        <v>3.1520000000000001</v>
      </c>
      <c r="AD11" s="53">
        <f t="shared" si="9"/>
        <v>3.1339999999999999</v>
      </c>
      <c r="AE11" s="54">
        <f t="shared" si="9"/>
        <v>3.1150000000000002</v>
      </c>
      <c r="AF11" s="53">
        <f t="shared" si="9"/>
        <v>3.097</v>
      </c>
      <c r="AG11" s="54">
        <f t="shared" si="9"/>
        <v>3.0790000000000002</v>
      </c>
      <c r="AH11" s="53">
        <f t="shared" si="9"/>
        <v>3.06</v>
      </c>
      <c r="AI11" s="54">
        <f t="shared" si="9"/>
        <v>3.0419999999999998</v>
      </c>
      <c r="AJ11" s="53">
        <f t="shared" si="9"/>
        <v>3.024</v>
      </c>
      <c r="AK11" s="54">
        <f t="shared" si="9"/>
        <v>3.0049999999999999</v>
      </c>
      <c r="AL11" s="53">
        <f t="shared" si="9"/>
        <v>2.9870000000000001</v>
      </c>
      <c r="AM11" s="54">
        <f t="shared" si="9"/>
        <v>2.9689999999999999</v>
      </c>
      <c r="AN11" s="53">
        <f t="shared" si="9"/>
        <v>2.95</v>
      </c>
      <c r="AO11" s="54">
        <f t="shared" si="9"/>
        <v>2.9319999999999999</v>
      </c>
      <c r="AP11" s="53">
        <f t="shared" si="9"/>
        <v>2.9140000000000001</v>
      </c>
      <c r="AQ11" s="54">
        <f t="shared" si="9"/>
        <v>2.895</v>
      </c>
      <c r="AR11" s="53">
        <f t="shared" si="9"/>
        <v>2.8769999999999998</v>
      </c>
      <c r="AS11" s="54">
        <f t="shared" si="9"/>
        <v>2.859</v>
      </c>
      <c r="AT11" s="53">
        <f t="shared" si="9"/>
        <v>2.84</v>
      </c>
      <c r="AU11" s="69">
        <v>3.0450000000000001E-2</v>
      </c>
      <c r="AV11" s="96">
        <v>0</v>
      </c>
    </row>
    <row r="12" spans="1:48">
      <c r="A12" s="46"/>
      <c r="B12" s="129" t="s">
        <v>11</v>
      </c>
      <c r="C12" s="1" t="s">
        <v>12</v>
      </c>
      <c r="D12" s="5">
        <f>1/11</f>
        <v>9.0909090909090912E-2</v>
      </c>
      <c r="E12" s="39">
        <f t="shared" si="5"/>
        <v>2.5000000000000001E-2</v>
      </c>
      <c r="F12" s="53">
        <f t="shared" si="6"/>
        <v>10.725</v>
      </c>
      <c r="G12" s="54">
        <f t="shared" si="2"/>
        <v>10.67</v>
      </c>
      <c r="H12" s="53">
        <f t="shared" si="2"/>
        <v>10.615</v>
      </c>
      <c r="I12" s="54">
        <f t="shared" si="2"/>
        <v>10.56</v>
      </c>
      <c r="J12" s="53">
        <f t="shared" si="2"/>
        <v>10.505000000000001</v>
      </c>
      <c r="K12" s="54">
        <f t="shared" si="2"/>
        <v>10.45</v>
      </c>
      <c r="L12" s="53">
        <f t="shared" si="2"/>
        <v>10.395</v>
      </c>
      <c r="M12" s="54">
        <f t="shared" si="2"/>
        <v>10.34</v>
      </c>
      <c r="N12" s="53">
        <f t="shared" si="2"/>
        <v>10.285</v>
      </c>
      <c r="O12" s="54">
        <f t="shared" si="2"/>
        <v>10.23</v>
      </c>
      <c r="P12" s="53">
        <f t="shared" si="2"/>
        <v>10.175000000000001</v>
      </c>
      <c r="Q12" s="54">
        <f t="shared" si="2"/>
        <v>10.119999999999999</v>
      </c>
      <c r="R12" s="53">
        <f t="shared" si="2"/>
        <v>10.065</v>
      </c>
      <c r="S12" s="54">
        <f t="shared" si="2"/>
        <v>10.01</v>
      </c>
      <c r="T12" s="53">
        <f t="shared" si="2"/>
        <v>9.9550000000000001</v>
      </c>
      <c r="U12" s="54">
        <f t="shared" si="2"/>
        <v>9.9</v>
      </c>
      <c r="V12" s="53">
        <f t="shared" si="3"/>
        <v>9.8450000000000006</v>
      </c>
      <c r="W12" s="54">
        <f t="shared" si="3"/>
        <v>9.7899999999999991</v>
      </c>
      <c r="X12" s="53">
        <f t="shared" si="3"/>
        <v>9.7349999999999994</v>
      </c>
      <c r="Y12" s="54">
        <f t="shared" si="3"/>
        <v>9.68</v>
      </c>
      <c r="Z12" s="53">
        <f t="shared" si="3"/>
        <v>9.625</v>
      </c>
      <c r="AA12" s="54">
        <f t="shared" si="3"/>
        <v>9.57</v>
      </c>
      <c r="AB12" s="53">
        <f t="shared" si="9"/>
        <v>9.5150000000000006</v>
      </c>
      <c r="AC12" s="54">
        <f t="shared" si="9"/>
        <v>9.4600000000000009</v>
      </c>
      <c r="AD12" s="53">
        <f t="shared" si="9"/>
        <v>9.4049999999999994</v>
      </c>
      <c r="AE12" s="54">
        <f t="shared" si="9"/>
        <v>9.35</v>
      </c>
      <c r="AF12" s="53">
        <f t="shared" si="9"/>
        <v>9.2949999999999999</v>
      </c>
      <c r="AG12" s="54">
        <f t="shared" si="9"/>
        <v>9.24</v>
      </c>
      <c r="AH12" s="53">
        <f t="shared" si="9"/>
        <v>9.1850000000000005</v>
      </c>
      <c r="AI12" s="54">
        <f t="shared" si="9"/>
        <v>9.1300000000000008</v>
      </c>
      <c r="AJ12" s="53">
        <f t="shared" si="9"/>
        <v>9.0749999999999993</v>
      </c>
      <c r="AK12" s="54">
        <f t="shared" si="9"/>
        <v>9.02</v>
      </c>
      <c r="AL12" s="53">
        <f t="shared" si="9"/>
        <v>8.9649999999999999</v>
      </c>
      <c r="AM12" s="54">
        <f t="shared" si="9"/>
        <v>8.91</v>
      </c>
      <c r="AN12" s="53">
        <f t="shared" si="9"/>
        <v>8.8550000000000004</v>
      </c>
      <c r="AO12" s="54">
        <f t="shared" si="9"/>
        <v>8.8000000000000007</v>
      </c>
      <c r="AP12" s="53">
        <f t="shared" si="9"/>
        <v>8.7449999999999992</v>
      </c>
      <c r="AQ12" s="54">
        <f t="shared" si="9"/>
        <v>8.69</v>
      </c>
      <c r="AR12" s="53">
        <f t="shared" si="9"/>
        <v>8.6349999999999998</v>
      </c>
      <c r="AS12" s="54">
        <f t="shared" si="9"/>
        <v>8.58</v>
      </c>
      <c r="AT12" s="53">
        <f t="shared" si="9"/>
        <v>8.5250000000000004</v>
      </c>
      <c r="AU12" s="69">
        <v>0.03</v>
      </c>
      <c r="AV12" s="96">
        <v>0</v>
      </c>
    </row>
    <row r="13" spans="1:48">
      <c r="A13" s="46"/>
      <c r="B13" s="111"/>
      <c r="C13" s="1" t="s">
        <v>13</v>
      </c>
      <c r="D13" s="5">
        <f>1/11</f>
        <v>9.0909090909090912E-2</v>
      </c>
      <c r="E13" s="39">
        <f t="shared" si="5"/>
        <v>2.5000000000000001E-2</v>
      </c>
      <c r="F13" s="53">
        <f t="shared" si="6"/>
        <v>10.725</v>
      </c>
      <c r="G13" s="54">
        <f t="shared" si="2"/>
        <v>10.67</v>
      </c>
      <c r="H13" s="53">
        <f t="shared" si="2"/>
        <v>10.615</v>
      </c>
      <c r="I13" s="54">
        <f t="shared" si="2"/>
        <v>10.56</v>
      </c>
      <c r="J13" s="53">
        <f t="shared" si="2"/>
        <v>10.505000000000001</v>
      </c>
      <c r="K13" s="54">
        <f t="shared" si="2"/>
        <v>10.45</v>
      </c>
      <c r="L13" s="53">
        <f t="shared" si="2"/>
        <v>10.395</v>
      </c>
      <c r="M13" s="54">
        <f t="shared" si="2"/>
        <v>10.34</v>
      </c>
      <c r="N13" s="53">
        <f t="shared" si="2"/>
        <v>10.285</v>
      </c>
      <c r="O13" s="54">
        <f t="shared" si="2"/>
        <v>10.23</v>
      </c>
      <c r="P13" s="53">
        <f t="shared" si="2"/>
        <v>10.175000000000001</v>
      </c>
      <c r="Q13" s="54">
        <f t="shared" si="2"/>
        <v>10.119999999999999</v>
      </c>
      <c r="R13" s="53">
        <f t="shared" si="2"/>
        <v>10.065</v>
      </c>
      <c r="S13" s="54">
        <f t="shared" si="2"/>
        <v>10.01</v>
      </c>
      <c r="T13" s="53">
        <f t="shared" si="2"/>
        <v>9.9550000000000001</v>
      </c>
      <c r="U13" s="54">
        <f t="shared" si="2"/>
        <v>9.9</v>
      </c>
      <c r="V13" s="53">
        <f t="shared" si="3"/>
        <v>9.8450000000000006</v>
      </c>
      <c r="W13" s="54">
        <f t="shared" si="3"/>
        <v>9.7899999999999991</v>
      </c>
      <c r="X13" s="53">
        <f t="shared" si="3"/>
        <v>9.7349999999999994</v>
      </c>
      <c r="Y13" s="54">
        <f t="shared" si="3"/>
        <v>9.68</v>
      </c>
      <c r="Z13" s="53">
        <f t="shared" si="3"/>
        <v>9.625</v>
      </c>
      <c r="AA13" s="54">
        <f t="shared" si="3"/>
        <v>9.57</v>
      </c>
      <c r="AB13" s="53">
        <f t="shared" si="9"/>
        <v>9.5150000000000006</v>
      </c>
      <c r="AC13" s="54">
        <f t="shared" si="9"/>
        <v>9.4600000000000009</v>
      </c>
      <c r="AD13" s="53">
        <f t="shared" si="9"/>
        <v>9.4049999999999994</v>
      </c>
      <c r="AE13" s="54">
        <f t="shared" si="9"/>
        <v>9.35</v>
      </c>
      <c r="AF13" s="53">
        <f t="shared" si="9"/>
        <v>9.2949999999999999</v>
      </c>
      <c r="AG13" s="54">
        <f t="shared" si="9"/>
        <v>9.24</v>
      </c>
      <c r="AH13" s="53">
        <f t="shared" si="9"/>
        <v>9.1850000000000005</v>
      </c>
      <c r="AI13" s="54">
        <f t="shared" si="9"/>
        <v>9.1300000000000008</v>
      </c>
      <c r="AJ13" s="53">
        <f t="shared" si="9"/>
        <v>9.0749999999999993</v>
      </c>
      <c r="AK13" s="54">
        <f t="shared" si="9"/>
        <v>9.02</v>
      </c>
      <c r="AL13" s="53">
        <f t="shared" si="9"/>
        <v>8.9649999999999999</v>
      </c>
      <c r="AM13" s="54">
        <f t="shared" si="9"/>
        <v>8.91</v>
      </c>
      <c r="AN13" s="53">
        <f t="shared" si="9"/>
        <v>8.8550000000000004</v>
      </c>
      <c r="AO13" s="54">
        <f t="shared" si="9"/>
        <v>8.8000000000000007</v>
      </c>
      <c r="AP13" s="53">
        <f t="shared" si="9"/>
        <v>8.7449999999999992</v>
      </c>
      <c r="AQ13" s="54">
        <f t="shared" si="9"/>
        <v>8.69</v>
      </c>
      <c r="AR13" s="53">
        <f t="shared" si="9"/>
        <v>8.6349999999999998</v>
      </c>
      <c r="AS13" s="54">
        <f t="shared" si="9"/>
        <v>8.58</v>
      </c>
      <c r="AT13" s="53">
        <f t="shared" si="9"/>
        <v>8.5250000000000004</v>
      </c>
      <c r="AU13" s="69">
        <v>0.03</v>
      </c>
      <c r="AV13" s="96">
        <v>0</v>
      </c>
    </row>
    <row r="14" spans="1:48">
      <c r="A14" s="46"/>
      <c r="B14" s="130" t="s">
        <v>14</v>
      </c>
      <c r="C14" s="7" t="s">
        <v>15</v>
      </c>
      <c r="D14" s="4">
        <v>0.43290043290043201</v>
      </c>
      <c r="E14" s="39">
        <f t="shared" si="5"/>
        <v>2.5000000000000001E-2</v>
      </c>
      <c r="F14" s="53">
        <f t="shared" si="6"/>
        <v>2.2522500000000045</v>
      </c>
      <c r="G14" s="54">
        <f t="shared" si="2"/>
        <v>2.2400000000000002</v>
      </c>
      <c r="H14" s="53">
        <f t="shared" si="2"/>
        <v>2.2290000000000001</v>
      </c>
      <c r="I14" s="54">
        <f t="shared" si="2"/>
        <v>2.2170000000000001</v>
      </c>
      <c r="J14" s="53">
        <f t="shared" si="2"/>
        <v>2.206</v>
      </c>
      <c r="K14" s="54">
        <f t="shared" si="2"/>
        <v>2.194</v>
      </c>
      <c r="L14" s="53">
        <f t="shared" si="2"/>
        <v>2.1819999999999999</v>
      </c>
      <c r="M14" s="54">
        <f t="shared" si="2"/>
        <v>2.1709999999999998</v>
      </c>
      <c r="N14" s="53">
        <f t="shared" si="2"/>
        <v>2.1589999999999998</v>
      </c>
      <c r="O14" s="54">
        <f t="shared" si="2"/>
        <v>2.1480000000000001</v>
      </c>
      <c r="P14" s="53">
        <f t="shared" si="2"/>
        <v>2.1360000000000001</v>
      </c>
      <c r="Q14" s="54">
        <f t="shared" si="2"/>
        <v>2.125</v>
      </c>
      <c r="R14" s="53">
        <f t="shared" si="2"/>
        <v>2.113</v>
      </c>
      <c r="S14" s="54">
        <f t="shared" si="2"/>
        <v>2.1019999999999999</v>
      </c>
      <c r="T14" s="53">
        <f t="shared" si="2"/>
        <v>2.09</v>
      </c>
      <c r="U14" s="54">
        <f>ROUNDDOWN((1-$E14-($A$23-U$2))/$D14,3)</f>
        <v>2.0790000000000002</v>
      </c>
      <c r="V14" s="53">
        <f t="shared" si="3"/>
        <v>2.0670000000000002</v>
      </c>
      <c r="W14" s="54">
        <f t="shared" si="3"/>
        <v>2.0550000000000002</v>
      </c>
      <c r="X14" s="53">
        <f t="shared" si="3"/>
        <v>2.044</v>
      </c>
      <c r="Y14" s="54">
        <f t="shared" si="3"/>
        <v>2.032</v>
      </c>
      <c r="Z14" s="53">
        <f t="shared" si="3"/>
        <v>2.0209999999999999</v>
      </c>
      <c r="AA14" s="54">
        <f t="shared" si="3"/>
        <v>2.0089999999999999</v>
      </c>
      <c r="AB14" s="53">
        <f t="shared" si="9"/>
        <v>1.998</v>
      </c>
      <c r="AC14" s="54">
        <f t="shared" si="9"/>
        <v>1.986</v>
      </c>
      <c r="AD14" s="53">
        <f t="shared" si="9"/>
        <v>1.9750000000000001</v>
      </c>
      <c r="AE14" s="54">
        <f t="shared" si="9"/>
        <v>1.9630000000000001</v>
      </c>
      <c r="AF14" s="53">
        <f t="shared" si="9"/>
        <v>1.9510000000000001</v>
      </c>
      <c r="AG14" s="54">
        <f t="shared" si="9"/>
        <v>1.94</v>
      </c>
      <c r="AH14" s="53">
        <f t="shared" si="9"/>
        <v>1.9279999999999999</v>
      </c>
      <c r="AI14" s="54">
        <f t="shared" si="9"/>
        <v>1.917</v>
      </c>
      <c r="AJ14" s="53">
        <f t="shared" si="9"/>
        <v>1.905</v>
      </c>
      <c r="AK14" s="54">
        <f t="shared" si="9"/>
        <v>1.8939999999999999</v>
      </c>
      <c r="AL14" s="53">
        <f t="shared" si="9"/>
        <v>1.8819999999999999</v>
      </c>
      <c r="AM14" s="54">
        <f t="shared" si="9"/>
        <v>1.871</v>
      </c>
      <c r="AN14" s="53">
        <f t="shared" si="9"/>
        <v>1.859</v>
      </c>
      <c r="AO14" s="54">
        <f t="shared" si="9"/>
        <v>1.8480000000000001</v>
      </c>
      <c r="AP14" s="53">
        <f t="shared" si="9"/>
        <v>1.8360000000000001</v>
      </c>
      <c r="AQ14" s="54">
        <f t="shared" si="9"/>
        <v>1.8240000000000001</v>
      </c>
      <c r="AR14" s="53">
        <f t="shared" si="9"/>
        <v>1.8129999999999999</v>
      </c>
      <c r="AS14" s="54">
        <f t="shared" si="9"/>
        <v>1.8009999999999999</v>
      </c>
      <c r="AT14" s="53">
        <f t="shared" si="9"/>
        <v>1.79</v>
      </c>
      <c r="AU14" s="69">
        <v>3.0300000000000001E-2</v>
      </c>
      <c r="AV14" s="96">
        <v>0</v>
      </c>
    </row>
    <row r="15" spans="1:48">
      <c r="A15" s="46"/>
      <c r="B15" s="114"/>
      <c r="C15" s="7" t="s">
        <v>16</v>
      </c>
      <c r="D15" s="4">
        <v>0.32467532467532401</v>
      </c>
      <c r="E15" s="39">
        <f t="shared" si="5"/>
        <v>2.5000000000000001E-2</v>
      </c>
      <c r="F15" s="53">
        <f t="shared" si="6"/>
        <v>3.0030000000000063</v>
      </c>
      <c r="G15" s="54">
        <f t="shared" si="2"/>
        <v>2.9870000000000001</v>
      </c>
      <c r="H15" s="53">
        <f t="shared" si="2"/>
        <v>2.972</v>
      </c>
      <c r="I15" s="54">
        <f t="shared" si="2"/>
        <v>2.956</v>
      </c>
      <c r="J15" s="53">
        <f t="shared" si="2"/>
        <v>2.9409999999999998</v>
      </c>
      <c r="K15" s="54">
        <f t="shared" si="2"/>
        <v>2.9260000000000002</v>
      </c>
      <c r="L15" s="53">
        <f t="shared" si="2"/>
        <v>2.91</v>
      </c>
      <c r="M15" s="54">
        <f t="shared" si="2"/>
        <v>2.895</v>
      </c>
      <c r="N15" s="53">
        <f t="shared" si="2"/>
        <v>2.879</v>
      </c>
      <c r="O15" s="54">
        <f t="shared" si="2"/>
        <v>2.8639999999999999</v>
      </c>
      <c r="P15" s="53">
        <f t="shared" si="2"/>
        <v>2.8490000000000002</v>
      </c>
      <c r="Q15" s="54">
        <f t="shared" si="2"/>
        <v>2.8330000000000002</v>
      </c>
      <c r="R15" s="53">
        <f t="shared" si="2"/>
        <v>2.8180000000000001</v>
      </c>
      <c r="S15" s="54">
        <f t="shared" si="2"/>
        <v>2.802</v>
      </c>
      <c r="T15" s="53">
        <f t="shared" si="2"/>
        <v>2.7869999999999999</v>
      </c>
      <c r="U15" s="54">
        <f t="shared" ref="U15:U39" si="10">ROUNDDOWN((1-$E15-($A$23-U$2))/$D15,3)</f>
        <v>2.7719999999999998</v>
      </c>
      <c r="V15" s="53">
        <f t="shared" si="3"/>
        <v>2.7559999999999998</v>
      </c>
      <c r="W15" s="54">
        <f t="shared" si="3"/>
        <v>2.7410000000000001</v>
      </c>
      <c r="X15" s="53">
        <f t="shared" si="3"/>
        <v>2.7250000000000001</v>
      </c>
      <c r="Y15" s="54">
        <f t="shared" si="3"/>
        <v>2.71</v>
      </c>
      <c r="Z15" s="53">
        <f t="shared" si="3"/>
        <v>2.6949999999999998</v>
      </c>
      <c r="AA15" s="54">
        <f t="shared" si="3"/>
        <v>2.6789999999999998</v>
      </c>
      <c r="AB15" s="53">
        <f t="shared" si="9"/>
        <v>2.6640000000000001</v>
      </c>
      <c r="AC15" s="54">
        <f t="shared" si="9"/>
        <v>2.6480000000000001</v>
      </c>
      <c r="AD15" s="53">
        <f t="shared" si="9"/>
        <v>2.633</v>
      </c>
      <c r="AE15" s="54">
        <f t="shared" si="9"/>
        <v>2.6179999999999999</v>
      </c>
      <c r="AF15" s="53">
        <f t="shared" si="9"/>
        <v>2.6019999999999999</v>
      </c>
      <c r="AG15" s="54">
        <f t="shared" si="9"/>
        <v>2.5870000000000002</v>
      </c>
      <c r="AH15" s="53">
        <f t="shared" si="9"/>
        <v>2.5710000000000002</v>
      </c>
      <c r="AI15" s="54">
        <f t="shared" si="9"/>
        <v>2.556</v>
      </c>
      <c r="AJ15" s="53">
        <f t="shared" si="9"/>
        <v>2.5409999999999999</v>
      </c>
      <c r="AK15" s="54">
        <f t="shared" si="9"/>
        <v>2.5249999999999999</v>
      </c>
      <c r="AL15" s="53">
        <f t="shared" si="9"/>
        <v>2.5099999999999998</v>
      </c>
      <c r="AM15" s="54">
        <f t="shared" si="9"/>
        <v>2.4940000000000002</v>
      </c>
      <c r="AN15" s="53">
        <f t="shared" si="9"/>
        <v>2.4790000000000001</v>
      </c>
      <c r="AO15" s="54">
        <f t="shared" si="9"/>
        <v>2.464</v>
      </c>
      <c r="AP15" s="53">
        <f t="shared" si="9"/>
        <v>2.448</v>
      </c>
      <c r="AQ15" s="54">
        <f t="shared" si="9"/>
        <v>2.4329999999999998</v>
      </c>
      <c r="AR15" s="53">
        <f t="shared" si="9"/>
        <v>2.4169999999999998</v>
      </c>
      <c r="AS15" s="54">
        <f t="shared" si="9"/>
        <v>2.4020000000000001</v>
      </c>
      <c r="AT15" s="53">
        <f t="shared" si="9"/>
        <v>2.387</v>
      </c>
      <c r="AU15" s="69">
        <v>3.0839999999999999E-2</v>
      </c>
      <c r="AV15" s="96">
        <v>0</v>
      </c>
    </row>
    <row r="16" spans="1:48">
      <c r="A16" s="46"/>
      <c r="B16" s="114"/>
      <c r="C16" s="7" t="s">
        <v>17</v>
      </c>
      <c r="D16" s="4">
        <v>0.162337662337662</v>
      </c>
      <c r="E16" s="39">
        <f t="shared" si="5"/>
        <v>2.5000000000000001E-2</v>
      </c>
      <c r="F16" s="53">
        <f t="shared" si="6"/>
        <v>6.0060000000000127</v>
      </c>
      <c r="G16" s="54">
        <f t="shared" si="2"/>
        <v>5.9749999999999996</v>
      </c>
      <c r="H16" s="53">
        <f t="shared" si="2"/>
        <v>5.944</v>
      </c>
      <c r="I16" s="54">
        <f t="shared" si="2"/>
        <v>5.9130000000000003</v>
      </c>
      <c r="J16" s="53">
        <f t="shared" si="2"/>
        <v>5.8819999999999997</v>
      </c>
      <c r="K16" s="54">
        <f t="shared" si="2"/>
        <v>5.8520000000000003</v>
      </c>
      <c r="L16" s="53">
        <f t="shared" si="2"/>
        <v>5.8209999999999997</v>
      </c>
      <c r="M16" s="54">
        <f t="shared" si="2"/>
        <v>5.79</v>
      </c>
      <c r="N16" s="53">
        <f t="shared" si="2"/>
        <v>5.7590000000000003</v>
      </c>
      <c r="O16" s="54">
        <f t="shared" si="2"/>
        <v>5.7279999999999998</v>
      </c>
      <c r="P16" s="53">
        <f t="shared" si="2"/>
        <v>5.6980000000000004</v>
      </c>
      <c r="Q16" s="54">
        <f t="shared" si="2"/>
        <v>5.6669999999999998</v>
      </c>
      <c r="R16" s="53">
        <f t="shared" si="2"/>
        <v>5.6360000000000001</v>
      </c>
      <c r="S16" s="54">
        <f t="shared" si="2"/>
        <v>5.6050000000000004</v>
      </c>
      <c r="T16" s="53">
        <f t="shared" si="2"/>
        <v>5.5739999999999998</v>
      </c>
      <c r="U16" s="54">
        <f t="shared" si="10"/>
        <v>5.5439999999999996</v>
      </c>
      <c r="V16" s="53">
        <f t="shared" si="3"/>
        <v>5.5129999999999999</v>
      </c>
      <c r="W16" s="54">
        <f t="shared" si="3"/>
        <v>5.4820000000000002</v>
      </c>
      <c r="X16" s="53">
        <f t="shared" si="3"/>
        <v>5.4509999999999996</v>
      </c>
      <c r="Y16" s="54">
        <f t="shared" si="3"/>
        <v>5.42</v>
      </c>
      <c r="Z16" s="53">
        <f t="shared" si="3"/>
        <v>5.39</v>
      </c>
      <c r="AA16" s="54">
        <f t="shared" si="3"/>
        <v>5.359</v>
      </c>
      <c r="AB16" s="53">
        <f t="shared" si="9"/>
        <v>5.3280000000000003</v>
      </c>
      <c r="AC16" s="54">
        <f t="shared" si="9"/>
        <v>5.2969999999999997</v>
      </c>
      <c r="AD16" s="53">
        <f t="shared" si="9"/>
        <v>5.266</v>
      </c>
      <c r="AE16" s="54">
        <f t="shared" si="9"/>
        <v>5.2359999999999998</v>
      </c>
      <c r="AF16" s="53">
        <f t="shared" si="9"/>
        <v>5.2050000000000001</v>
      </c>
      <c r="AG16" s="54">
        <f t="shared" si="9"/>
        <v>5.1740000000000004</v>
      </c>
      <c r="AH16" s="53">
        <f t="shared" si="9"/>
        <v>5.1429999999999998</v>
      </c>
      <c r="AI16" s="54">
        <f t="shared" si="9"/>
        <v>5.1120000000000001</v>
      </c>
      <c r="AJ16" s="53">
        <f t="shared" si="9"/>
        <v>5.0819999999999999</v>
      </c>
      <c r="AK16" s="54">
        <f t="shared" si="9"/>
        <v>5.0510000000000002</v>
      </c>
      <c r="AL16" s="53">
        <f t="shared" si="9"/>
        <v>5.0199999999999996</v>
      </c>
      <c r="AM16" s="54">
        <f t="shared" si="9"/>
        <v>4.9889999999999999</v>
      </c>
      <c r="AN16" s="53">
        <f t="shared" si="9"/>
        <v>4.9580000000000002</v>
      </c>
      <c r="AO16" s="54">
        <f t="shared" si="9"/>
        <v>4.9279999999999999</v>
      </c>
      <c r="AP16" s="53">
        <f t="shared" si="9"/>
        <v>4.8970000000000002</v>
      </c>
      <c r="AQ16" s="54">
        <f t="shared" si="9"/>
        <v>4.8659999999999997</v>
      </c>
      <c r="AR16" s="53">
        <f t="shared" si="9"/>
        <v>4.835</v>
      </c>
      <c r="AS16" s="54">
        <f t="shared" si="9"/>
        <v>4.8040000000000003</v>
      </c>
      <c r="AT16" s="53">
        <f t="shared" si="9"/>
        <v>4.774</v>
      </c>
      <c r="AU16" s="69">
        <v>3.0030000000000001E-2</v>
      </c>
      <c r="AV16" s="96">
        <v>0</v>
      </c>
    </row>
    <row r="17" spans="1:48">
      <c r="A17" s="46"/>
      <c r="B17" s="114"/>
      <c r="C17" s="7" t="s">
        <v>18</v>
      </c>
      <c r="D17" s="4">
        <v>6.4935064935064901E-2</v>
      </c>
      <c r="E17" s="39">
        <f t="shared" si="5"/>
        <v>2.5000000000000001E-2</v>
      </c>
      <c r="F17" s="53">
        <f t="shared" si="6"/>
        <v>15.015000000000008</v>
      </c>
      <c r="G17" s="54">
        <f t="shared" si="2"/>
        <v>14.938000000000001</v>
      </c>
      <c r="H17" s="53">
        <f t="shared" si="2"/>
        <v>14.861000000000001</v>
      </c>
      <c r="I17" s="54">
        <f t="shared" si="2"/>
        <v>14.784000000000001</v>
      </c>
      <c r="J17" s="53">
        <f t="shared" si="2"/>
        <v>14.707000000000001</v>
      </c>
      <c r="K17" s="54">
        <f t="shared" si="2"/>
        <v>14.63</v>
      </c>
      <c r="L17" s="53">
        <f t="shared" si="2"/>
        <v>14.553000000000001</v>
      </c>
      <c r="M17" s="54">
        <f t="shared" si="2"/>
        <v>14.476000000000001</v>
      </c>
      <c r="N17" s="53">
        <f t="shared" si="2"/>
        <v>14.398999999999999</v>
      </c>
      <c r="O17" s="54">
        <f t="shared" si="2"/>
        <v>14.321999999999999</v>
      </c>
      <c r="P17" s="53">
        <f t="shared" si="2"/>
        <v>14.244999999999999</v>
      </c>
      <c r="Q17" s="54">
        <f t="shared" si="2"/>
        <v>14.167999999999999</v>
      </c>
      <c r="R17" s="53">
        <f t="shared" si="2"/>
        <v>14.090999999999999</v>
      </c>
      <c r="S17" s="54">
        <f t="shared" si="2"/>
        <v>14.013999999999999</v>
      </c>
      <c r="T17" s="53">
        <f t="shared" si="2"/>
        <v>13.936999999999999</v>
      </c>
      <c r="U17" s="54">
        <f t="shared" si="10"/>
        <v>13.86</v>
      </c>
      <c r="V17" s="53">
        <f t="shared" si="3"/>
        <v>13.782999999999999</v>
      </c>
      <c r="W17" s="54">
        <f t="shared" si="3"/>
        <v>13.706</v>
      </c>
      <c r="X17" s="53">
        <f t="shared" si="3"/>
        <v>13.629</v>
      </c>
      <c r="Y17" s="54">
        <f t="shared" si="3"/>
        <v>13.552</v>
      </c>
      <c r="Z17" s="53">
        <f t="shared" si="3"/>
        <v>13.475</v>
      </c>
      <c r="AA17" s="54">
        <f t="shared" si="3"/>
        <v>13.398</v>
      </c>
      <c r="AB17" s="53">
        <f t="shared" si="9"/>
        <v>13.321</v>
      </c>
      <c r="AC17" s="54">
        <f t="shared" si="9"/>
        <v>13.244</v>
      </c>
      <c r="AD17" s="53">
        <f t="shared" si="9"/>
        <v>13.167</v>
      </c>
      <c r="AE17" s="54">
        <f t="shared" si="9"/>
        <v>13.09</v>
      </c>
      <c r="AF17" s="53">
        <f t="shared" si="9"/>
        <v>13.013</v>
      </c>
      <c r="AG17" s="54">
        <f t="shared" si="9"/>
        <v>12.936</v>
      </c>
      <c r="AH17" s="53">
        <f t="shared" si="9"/>
        <v>12.859</v>
      </c>
      <c r="AI17" s="54">
        <f t="shared" si="9"/>
        <v>12.782</v>
      </c>
      <c r="AJ17" s="53">
        <f t="shared" si="9"/>
        <v>12.705</v>
      </c>
      <c r="AK17" s="54">
        <f t="shared" si="9"/>
        <v>12.628</v>
      </c>
      <c r="AL17" s="53">
        <f t="shared" si="9"/>
        <v>12.551</v>
      </c>
      <c r="AM17" s="54">
        <f t="shared" si="9"/>
        <v>12.474</v>
      </c>
      <c r="AN17" s="53">
        <f t="shared" si="9"/>
        <v>12.397</v>
      </c>
      <c r="AO17" s="54">
        <f t="shared" si="9"/>
        <v>12.32</v>
      </c>
      <c r="AP17" s="53">
        <f t="shared" si="9"/>
        <v>12.243</v>
      </c>
      <c r="AQ17" s="54">
        <f t="shared" si="9"/>
        <v>12.166</v>
      </c>
      <c r="AR17" s="53">
        <f t="shared" si="9"/>
        <v>12.089</v>
      </c>
      <c r="AS17" s="54">
        <f t="shared" si="9"/>
        <v>12.012</v>
      </c>
      <c r="AT17" s="53">
        <f t="shared" si="9"/>
        <v>11.935</v>
      </c>
      <c r="AU17" s="69">
        <v>3.0190000000000002E-2</v>
      </c>
      <c r="AV17" s="96">
        <v>0</v>
      </c>
    </row>
    <row r="18" spans="1:48">
      <c r="A18" s="46"/>
      <c r="B18" s="114"/>
      <c r="C18" s="7" t="s">
        <v>19</v>
      </c>
      <c r="D18" s="4">
        <v>1.298701298E-2</v>
      </c>
      <c r="E18" s="39">
        <f t="shared" si="5"/>
        <v>2.5000000000000001E-2</v>
      </c>
      <c r="F18" s="53">
        <f t="shared" si="6"/>
        <v>75.075000040540502</v>
      </c>
      <c r="G18" s="54">
        <f t="shared" si="2"/>
        <v>74.69</v>
      </c>
      <c r="H18" s="53">
        <f t="shared" si="2"/>
        <v>74.305000000000007</v>
      </c>
      <c r="I18" s="54">
        <f t="shared" si="2"/>
        <v>73.92</v>
      </c>
      <c r="J18" s="53">
        <f t="shared" si="2"/>
        <v>73.534999999999997</v>
      </c>
      <c r="K18" s="54">
        <f t="shared" si="2"/>
        <v>73.150000000000006</v>
      </c>
      <c r="L18" s="53">
        <f t="shared" si="2"/>
        <v>72.765000000000001</v>
      </c>
      <c r="M18" s="54">
        <f t="shared" si="2"/>
        <v>72.38</v>
      </c>
      <c r="N18" s="53">
        <f t="shared" si="2"/>
        <v>71.995000000000005</v>
      </c>
      <c r="O18" s="54">
        <f t="shared" si="2"/>
        <v>71.61</v>
      </c>
      <c r="P18" s="53">
        <f t="shared" si="2"/>
        <v>71.224999999999994</v>
      </c>
      <c r="Q18" s="54">
        <f t="shared" si="2"/>
        <v>70.84</v>
      </c>
      <c r="R18" s="53">
        <f t="shared" si="2"/>
        <v>70.454999999999998</v>
      </c>
      <c r="S18" s="54">
        <f t="shared" si="2"/>
        <v>70.069999999999993</v>
      </c>
      <c r="T18" s="53">
        <f t="shared" si="2"/>
        <v>69.685000000000002</v>
      </c>
      <c r="U18" s="54">
        <f t="shared" si="10"/>
        <v>69.3</v>
      </c>
      <c r="V18" s="53">
        <f t="shared" si="3"/>
        <v>68.915000000000006</v>
      </c>
      <c r="W18" s="54">
        <f t="shared" si="3"/>
        <v>68.53</v>
      </c>
      <c r="X18" s="53">
        <f t="shared" si="3"/>
        <v>68.144999999999996</v>
      </c>
      <c r="Y18" s="54">
        <f t="shared" si="3"/>
        <v>67.760000000000005</v>
      </c>
      <c r="Z18" s="53">
        <f t="shared" si="3"/>
        <v>67.375</v>
      </c>
      <c r="AA18" s="54">
        <f t="shared" si="3"/>
        <v>66.989999999999995</v>
      </c>
      <c r="AB18" s="53">
        <f t="shared" si="9"/>
        <v>66.605000000000004</v>
      </c>
      <c r="AC18" s="54">
        <f t="shared" si="9"/>
        <v>66.22</v>
      </c>
      <c r="AD18" s="53">
        <f t="shared" si="9"/>
        <v>65.834999999999994</v>
      </c>
      <c r="AE18" s="54">
        <f t="shared" si="9"/>
        <v>65.45</v>
      </c>
      <c r="AF18" s="53">
        <f t="shared" si="9"/>
        <v>65.064999999999998</v>
      </c>
      <c r="AG18" s="54">
        <f t="shared" si="9"/>
        <v>64.680000000000007</v>
      </c>
      <c r="AH18" s="53">
        <f t="shared" si="9"/>
        <v>64.295000000000002</v>
      </c>
      <c r="AI18" s="54">
        <f t="shared" si="9"/>
        <v>63.91</v>
      </c>
      <c r="AJ18" s="53">
        <f t="shared" si="9"/>
        <v>63.524999999999999</v>
      </c>
      <c r="AK18" s="54">
        <f t="shared" si="9"/>
        <v>63.14</v>
      </c>
      <c r="AL18" s="53">
        <f t="shared" si="9"/>
        <v>62.755000000000003</v>
      </c>
      <c r="AM18" s="54">
        <f t="shared" si="9"/>
        <v>62.37</v>
      </c>
      <c r="AN18" s="53">
        <f t="shared" si="9"/>
        <v>61.984999999999999</v>
      </c>
      <c r="AO18" s="54">
        <f t="shared" si="9"/>
        <v>61.6</v>
      </c>
      <c r="AP18" s="53">
        <f t="shared" si="9"/>
        <v>61.215000000000003</v>
      </c>
      <c r="AQ18" s="54">
        <f t="shared" si="9"/>
        <v>60.83</v>
      </c>
      <c r="AR18" s="53">
        <f t="shared" si="9"/>
        <v>60.445</v>
      </c>
      <c r="AS18" s="54">
        <f t="shared" si="9"/>
        <v>60.06</v>
      </c>
      <c r="AT18" s="53">
        <f t="shared" si="9"/>
        <v>59.674999999999997</v>
      </c>
      <c r="AU18" s="69">
        <v>0.03</v>
      </c>
      <c r="AV18" s="96">
        <v>0</v>
      </c>
    </row>
    <row r="19" spans="1:48">
      <c r="A19" s="46"/>
      <c r="B19" s="114"/>
      <c r="C19" s="7" t="s">
        <v>20</v>
      </c>
      <c r="D19" s="4">
        <v>2.1645021645021602E-3</v>
      </c>
      <c r="E19" s="39">
        <f t="shared" si="5"/>
        <v>2.5000000000000001E-2</v>
      </c>
      <c r="F19" s="53">
        <f t="shared" si="6"/>
        <v>450.4500000000009</v>
      </c>
      <c r="G19" s="54">
        <f t="shared" ref="G19:H39" si="11">ROUNDDOWN((1-$E19-($A$23-G$2))/$D19,3)</f>
        <v>448.14</v>
      </c>
      <c r="H19" s="53">
        <f t="shared" si="11"/>
        <v>445.83</v>
      </c>
      <c r="I19" s="54">
        <f t="shared" ref="I19:J39" si="12">ROUNDDOWN((1-$E19-($A$23-I$2))/$D19,3)</f>
        <v>443.52</v>
      </c>
      <c r="J19" s="53">
        <f t="shared" si="12"/>
        <v>441.21</v>
      </c>
      <c r="K19" s="54">
        <f t="shared" ref="K19:L39" si="13">ROUNDDOWN((1-$E19-($A$23-K$2))/$D19,3)</f>
        <v>438.9</v>
      </c>
      <c r="L19" s="53">
        <f t="shared" si="13"/>
        <v>436.59</v>
      </c>
      <c r="M19" s="54">
        <f t="shared" ref="M19:N39" si="14">ROUNDDOWN((1-$E19-($A$23-M$2))/$D19,3)</f>
        <v>434.28</v>
      </c>
      <c r="N19" s="53">
        <f t="shared" si="14"/>
        <v>431.97</v>
      </c>
      <c r="O19" s="54">
        <f t="shared" ref="O19:P39" si="15">ROUNDDOWN((1-$E19-($A$23-O$2))/$D19,3)</f>
        <v>429.66</v>
      </c>
      <c r="P19" s="53">
        <f t="shared" si="15"/>
        <v>427.35</v>
      </c>
      <c r="Q19" s="54">
        <f t="shared" ref="Q19:R39" si="16">ROUNDDOWN((1-$E19-($A$23-Q$2))/$D19,3)</f>
        <v>425.04</v>
      </c>
      <c r="R19" s="53">
        <f t="shared" si="16"/>
        <v>422.73</v>
      </c>
      <c r="S19" s="54">
        <f t="shared" ref="S19:T39" si="17">ROUNDDOWN((1-$E19-($A$23-S$2))/$D19,3)</f>
        <v>420.42</v>
      </c>
      <c r="T19" s="53">
        <f t="shared" si="17"/>
        <v>418.11</v>
      </c>
      <c r="U19" s="54">
        <f t="shared" si="10"/>
        <v>415.8</v>
      </c>
      <c r="V19" s="53">
        <f t="shared" si="3"/>
        <v>413.49</v>
      </c>
      <c r="W19" s="54">
        <f t="shared" si="3"/>
        <v>411.18</v>
      </c>
      <c r="X19" s="53">
        <f t="shared" si="3"/>
        <v>408.87</v>
      </c>
      <c r="Y19" s="54">
        <f t="shared" si="3"/>
        <v>406.56</v>
      </c>
      <c r="Z19" s="53">
        <f t="shared" si="3"/>
        <v>404.25</v>
      </c>
      <c r="AA19" s="54">
        <f t="shared" si="3"/>
        <v>401.94</v>
      </c>
      <c r="AB19" s="53">
        <f t="shared" si="9"/>
        <v>399.63</v>
      </c>
      <c r="AC19" s="54">
        <f t="shared" si="9"/>
        <v>397.32</v>
      </c>
      <c r="AD19" s="53">
        <f t="shared" si="9"/>
        <v>395.01</v>
      </c>
      <c r="AE19" s="54">
        <f t="shared" si="9"/>
        <v>392.7</v>
      </c>
      <c r="AF19" s="53">
        <f t="shared" si="9"/>
        <v>390.39</v>
      </c>
      <c r="AG19" s="54">
        <f t="shared" si="9"/>
        <v>388.08</v>
      </c>
      <c r="AH19" s="53">
        <f t="shared" si="9"/>
        <v>385.77</v>
      </c>
      <c r="AI19" s="54">
        <f t="shared" si="9"/>
        <v>383.46</v>
      </c>
      <c r="AJ19" s="53">
        <f t="shared" si="9"/>
        <v>381.15</v>
      </c>
      <c r="AK19" s="54">
        <f t="shared" si="9"/>
        <v>378.84</v>
      </c>
      <c r="AL19" s="53">
        <f t="shared" si="9"/>
        <v>376.53</v>
      </c>
      <c r="AM19" s="54">
        <f t="shared" si="9"/>
        <v>374.22</v>
      </c>
      <c r="AN19" s="53">
        <f t="shared" si="9"/>
        <v>371.91</v>
      </c>
      <c r="AO19" s="54">
        <f t="shared" si="9"/>
        <v>369.6</v>
      </c>
      <c r="AP19" s="53">
        <f t="shared" si="9"/>
        <v>367.29</v>
      </c>
      <c r="AQ19" s="54">
        <f t="shared" si="9"/>
        <v>364.98</v>
      </c>
      <c r="AR19" s="53">
        <f t="shared" si="9"/>
        <v>362.67</v>
      </c>
      <c r="AS19" s="54">
        <f t="shared" si="9"/>
        <v>360.36</v>
      </c>
      <c r="AT19" s="53">
        <f t="shared" si="9"/>
        <v>358.05</v>
      </c>
      <c r="AU19" s="69">
        <v>0.03</v>
      </c>
      <c r="AV19" s="96">
        <v>0</v>
      </c>
    </row>
    <row r="20" spans="1:48">
      <c r="A20" s="46"/>
      <c r="B20" s="127" t="s">
        <v>21</v>
      </c>
      <c r="C20" s="8">
        <v>6</v>
      </c>
      <c r="D20" s="5">
        <v>0.216450216450216</v>
      </c>
      <c r="E20" s="39">
        <f t="shared" si="5"/>
        <v>2.5000000000000001E-2</v>
      </c>
      <c r="F20" s="53">
        <f t="shared" si="6"/>
        <v>4.5045000000000091</v>
      </c>
      <c r="G20" s="54">
        <f t="shared" si="11"/>
        <v>4.4809999999999999</v>
      </c>
      <c r="H20" s="53">
        <f t="shared" si="11"/>
        <v>4.4580000000000002</v>
      </c>
      <c r="I20" s="54">
        <f t="shared" si="12"/>
        <v>4.4349999999999996</v>
      </c>
      <c r="J20" s="53">
        <f t="shared" si="12"/>
        <v>4.4119999999999999</v>
      </c>
      <c r="K20" s="54">
        <f t="shared" si="13"/>
        <v>4.3890000000000002</v>
      </c>
      <c r="L20" s="53">
        <f t="shared" si="13"/>
        <v>4.3650000000000002</v>
      </c>
      <c r="M20" s="54">
        <f t="shared" si="14"/>
        <v>4.3419999999999996</v>
      </c>
      <c r="N20" s="53">
        <f t="shared" si="14"/>
        <v>4.319</v>
      </c>
      <c r="O20" s="54">
        <f t="shared" si="15"/>
        <v>4.2960000000000003</v>
      </c>
      <c r="P20" s="53">
        <f t="shared" si="15"/>
        <v>4.2729999999999997</v>
      </c>
      <c r="Q20" s="54">
        <f t="shared" si="16"/>
        <v>4.25</v>
      </c>
      <c r="R20" s="53">
        <f t="shared" si="16"/>
        <v>4.2270000000000003</v>
      </c>
      <c r="S20" s="54">
        <f t="shared" si="17"/>
        <v>4.2039999999999997</v>
      </c>
      <c r="T20" s="53">
        <f t="shared" si="17"/>
        <v>4.181</v>
      </c>
      <c r="U20" s="54">
        <f t="shared" si="10"/>
        <v>4.1580000000000004</v>
      </c>
      <c r="V20" s="53">
        <f t="shared" si="3"/>
        <v>4.1340000000000003</v>
      </c>
      <c r="W20" s="54">
        <f t="shared" si="3"/>
        <v>4.1109999999999998</v>
      </c>
      <c r="X20" s="53">
        <f t="shared" si="3"/>
        <v>4.0880000000000001</v>
      </c>
      <c r="Y20" s="54">
        <f t="shared" si="3"/>
        <v>4.0650000000000004</v>
      </c>
      <c r="Z20" s="53">
        <f t="shared" si="3"/>
        <v>4.0419999999999998</v>
      </c>
      <c r="AA20" s="54">
        <f t="shared" si="3"/>
        <v>4.0190000000000001</v>
      </c>
      <c r="AB20" s="53">
        <f t="shared" si="9"/>
        <v>3.996</v>
      </c>
      <c r="AC20" s="54">
        <f t="shared" si="9"/>
        <v>3.9729999999999999</v>
      </c>
      <c r="AD20" s="53">
        <f t="shared" si="9"/>
        <v>3.95</v>
      </c>
      <c r="AE20" s="54">
        <f t="shared" si="9"/>
        <v>3.927</v>
      </c>
      <c r="AF20" s="53">
        <f t="shared" si="9"/>
        <v>3.903</v>
      </c>
      <c r="AG20" s="54">
        <f t="shared" si="9"/>
        <v>3.88</v>
      </c>
      <c r="AH20" s="53">
        <f t="shared" si="9"/>
        <v>3.8570000000000002</v>
      </c>
      <c r="AI20" s="54">
        <f t="shared" si="9"/>
        <v>3.8340000000000001</v>
      </c>
      <c r="AJ20" s="53">
        <f t="shared" ref="AJ20:AT20" si="18">ROUNDDOWN((1-$E20-($A$23-AJ$2))/$D20,3)</f>
        <v>3.8109999999999999</v>
      </c>
      <c r="AK20" s="54">
        <f t="shared" si="18"/>
        <v>3.7879999999999998</v>
      </c>
      <c r="AL20" s="53">
        <f t="shared" si="18"/>
        <v>3.7650000000000001</v>
      </c>
      <c r="AM20" s="54">
        <f t="shared" si="18"/>
        <v>3.742</v>
      </c>
      <c r="AN20" s="53">
        <f t="shared" si="18"/>
        <v>3.7189999999999999</v>
      </c>
      <c r="AO20" s="54">
        <f t="shared" si="18"/>
        <v>3.6960000000000002</v>
      </c>
      <c r="AP20" s="53">
        <f t="shared" si="18"/>
        <v>3.6720000000000002</v>
      </c>
      <c r="AQ20" s="54">
        <f t="shared" si="18"/>
        <v>3.649</v>
      </c>
      <c r="AR20" s="53">
        <f t="shared" si="18"/>
        <v>3.6259999999999999</v>
      </c>
      <c r="AS20" s="54">
        <f t="shared" si="18"/>
        <v>3.6030000000000002</v>
      </c>
      <c r="AT20" s="53">
        <f t="shared" si="18"/>
        <v>3.58</v>
      </c>
      <c r="AU20" s="69">
        <v>3.0300000000000001E-2</v>
      </c>
      <c r="AV20" s="96">
        <v>0</v>
      </c>
    </row>
    <row r="21" spans="1:48">
      <c r="A21" s="131" t="s">
        <v>262</v>
      </c>
      <c r="B21" s="114"/>
      <c r="C21" s="7" t="s">
        <v>22</v>
      </c>
      <c r="D21" s="5">
        <v>0.19480519480519401</v>
      </c>
      <c r="E21" s="39">
        <f t="shared" si="5"/>
        <v>2.5000000000000001E-2</v>
      </c>
      <c r="F21" s="53">
        <f t="shared" si="6"/>
        <v>5.0050000000000203</v>
      </c>
      <c r="G21" s="54">
        <f t="shared" si="11"/>
        <v>4.9790000000000001</v>
      </c>
      <c r="H21" s="53">
        <f t="shared" si="11"/>
        <v>4.9530000000000003</v>
      </c>
      <c r="I21" s="54">
        <f t="shared" si="12"/>
        <v>4.9279999999999999</v>
      </c>
      <c r="J21" s="53">
        <f t="shared" si="12"/>
        <v>4.9020000000000001</v>
      </c>
      <c r="K21" s="54">
        <f t="shared" si="13"/>
        <v>4.8760000000000003</v>
      </c>
      <c r="L21" s="53">
        <f t="shared" si="13"/>
        <v>4.851</v>
      </c>
      <c r="M21" s="54">
        <f t="shared" si="14"/>
        <v>4.8250000000000002</v>
      </c>
      <c r="N21" s="53">
        <f t="shared" si="14"/>
        <v>4.7990000000000004</v>
      </c>
      <c r="O21" s="54">
        <f t="shared" si="15"/>
        <v>4.774</v>
      </c>
      <c r="P21" s="53">
        <f t="shared" si="15"/>
        <v>4.7480000000000002</v>
      </c>
      <c r="Q21" s="54">
        <f t="shared" si="16"/>
        <v>4.7220000000000004</v>
      </c>
      <c r="R21" s="53">
        <f t="shared" si="16"/>
        <v>4.6970000000000001</v>
      </c>
      <c r="S21" s="54">
        <f t="shared" si="17"/>
        <v>4.6710000000000003</v>
      </c>
      <c r="T21" s="53">
        <f t="shared" si="17"/>
        <v>4.6449999999999996</v>
      </c>
      <c r="U21" s="54">
        <f t="shared" si="10"/>
        <v>4.62</v>
      </c>
      <c r="V21" s="53">
        <f t="shared" si="3"/>
        <v>4.5940000000000003</v>
      </c>
      <c r="W21" s="54">
        <f t="shared" si="3"/>
        <v>4.5679999999999996</v>
      </c>
      <c r="X21" s="53">
        <f t="shared" si="3"/>
        <v>4.5430000000000001</v>
      </c>
      <c r="Y21" s="54">
        <f t="shared" si="3"/>
        <v>4.5170000000000003</v>
      </c>
      <c r="Z21" s="53">
        <f t="shared" si="3"/>
        <v>4.4909999999999997</v>
      </c>
      <c r="AA21" s="54">
        <f t="shared" si="3"/>
        <v>4.4660000000000002</v>
      </c>
      <c r="AB21" s="53">
        <f t="shared" ref="AB21:AT34" si="19">ROUNDDOWN((1-$E21-($A$23-AB$2))/$D21,3)</f>
        <v>4.4400000000000004</v>
      </c>
      <c r="AC21" s="54">
        <f t="shared" si="19"/>
        <v>4.4139999999999997</v>
      </c>
      <c r="AD21" s="53">
        <f t="shared" si="19"/>
        <v>4.3890000000000002</v>
      </c>
      <c r="AE21" s="54">
        <f t="shared" si="19"/>
        <v>4.3630000000000004</v>
      </c>
      <c r="AF21" s="53">
        <f t="shared" si="19"/>
        <v>4.3369999999999997</v>
      </c>
      <c r="AG21" s="54">
        <f t="shared" si="19"/>
        <v>4.3120000000000003</v>
      </c>
      <c r="AH21" s="53">
        <f t="shared" si="19"/>
        <v>4.2859999999999996</v>
      </c>
      <c r="AI21" s="54">
        <f t="shared" si="19"/>
        <v>4.26</v>
      </c>
      <c r="AJ21" s="53">
        <f t="shared" si="19"/>
        <v>4.2350000000000003</v>
      </c>
      <c r="AK21" s="54">
        <f t="shared" si="19"/>
        <v>4.2089999999999996</v>
      </c>
      <c r="AL21" s="53">
        <f t="shared" si="19"/>
        <v>4.1829999999999998</v>
      </c>
      <c r="AM21" s="54">
        <f t="shared" si="19"/>
        <v>4.1580000000000004</v>
      </c>
      <c r="AN21" s="53">
        <f t="shared" si="19"/>
        <v>4.1319999999999997</v>
      </c>
      <c r="AO21" s="54">
        <f t="shared" si="19"/>
        <v>4.1059999999999999</v>
      </c>
      <c r="AP21" s="53">
        <f t="shared" si="19"/>
        <v>4.0810000000000004</v>
      </c>
      <c r="AQ21" s="54">
        <f t="shared" si="19"/>
        <v>4.0549999999999997</v>
      </c>
      <c r="AR21" s="53">
        <f t="shared" si="19"/>
        <v>4.0289999999999999</v>
      </c>
      <c r="AS21" s="54">
        <f t="shared" si="19"/>
        <v>4.0039999999999996</v>
      </c>
      <c r="AT21" s="53">
        <f t="shared" si="19"/>
        <v>3.9780000000000002</v>
      </c>
      <c r="AU21" s="69">
        <v>3.0839999999999999E-2</v>
      </c>
      <c r="AV21" s="96">
        <v>0</v>
      </c>
    </row>
    <row r="22" spans="1:48">
      <c r="A22" s="132"/>
      <c r="B22" s="114"/>
      <c r="C22" s="7" t="s">
        <v>23</v>
      </c>
      <c r="D22" s="5">
        <v>0.13636363636363599</v>
      </c>
      <c r="E22" s="39">
        <f t="shared" si="5"/>
        <v>2.5000000000000001E-2</v>
      </c>
      <c r="F22" s="53">
        <f t="shared" si="6"/>
        <v>7.150000000000019</v>
      </c>
      <c r="G22" s="54">
        <f t="shared" si="11"/>
        <v>7.1130000000000004</v>
      </c>
      <c r="H22" s="53">
        <f t="shared" si="11"/>
        <v>7.0759999999999996</v>
      </c>
      <c r="I22" s="54">
        <f t="shared" si="12"/>
        <v>7.04</v>
      </c>
      <c r="J22" s="53">
        <f t="shared" si="12"/>
        <v>7.0030000000000001</v>
      </c>
      <c r="K22" s="54">
        <f t="shared" si="13"/>
        <v>6.9660000000000002</v>
      </c>
      <c r="L22" s="53">
        <f t="shared" si="13"/>
        <v>6.93</v>
      </c>
      <c r="M22" s="54">
        <f t="shared" si="14"/>
        <v>6.8929999999999998</v>
      </c>
      <c r="N22" s="53">
        <f t="shared" si="14"/>
        <v>6.8559999999999999</v>
      </c>
      <c r="O22" s="54">
        <f t="shared" si="15"/>
        <v>6.82</v>
      </c>
      <c r="P22" s="53">
        <f t="shared" si="15"/>
        <v>6.7830000000000004</v>
      </c>
      <c r="Q22" s="54">
        <f t="shared" si="16"/>
        <v>6.7460000000000004</v>
      </c>
      <c r="R22" s="53">
        <f t="shared" si="16"/>
        <v>6.71</v>
      </c>
      <c r="S22" s="54">
        <f t="shared" si="17"/>
        <v>6.673</v>
      </c>
      <c r="T22" s="53">
        <f t="shared" si="17"/>
        <v>6.6360000000000001</v>
      </c>
      <c r="U22" s="54">
        <f t="shared" si="10"/>
        <v>6.6</v>
      </c>
      <c r="V22" s="53">
        <f t="shared" si="3"/>
        <v>6.5629999999999997</v>
      </c>
      <c r="W22" s="54">
        <f t="shared" si="3"/>
        <v>6.5259999999999998</v>
      </c>
      <c r="X22" s="53">
        <f t="shared" si="3"/>
        <v>6.49</v>
      </c>
      <c r="Y22" s="54">
        <f t="shared" si="3"/>
        <v>6.4530000000000003</v>
      </c>
      <c r="Z22" s="53">
        <f t="shared" si="3"/>
        <v>6.4160000000000004</v>
      </c>
      <c r="AA22" s="54">
        <f t="shared" si="3"/>
        <v>6.38</v>
      </c>
      <c r="AB22" s="53">
        <f t="shared" si="19"/>
        <v>6.343</v>
      </c>
      <c r="AC22" s="54">
        <f t="shared" si="19"/>
        <v>6.306</v>
      </c>
      <c r="AD22" s="53">
        <f t="shared" si="19"/>
        <v>6.27</v>
      </c>
      <c r="AE22" s="54">
        <f t="shared" si="19"/>
        <v>6.2329999999999997</v>
      </c>
      <c r="AF22" s="53">
        <f t="shared" si="19"/>
        <v>6.1959999999999997</v>
      </c>
      <c r="AG22" s="54">
        <f t="shared" si="19"/>
        <v>6.16</v>
      </c>
      <c r="AH22" s="53">
        <f t="shared" si="19"/>
        <v>6.1230000000000002</v>
      </c>
      <c r="AI22" s="54">
        <f t="shared" si="19"/>
        <v>6.0860000000000003</v>
      </c>
      <c r="AJ22" s="53">
        <f t="shared" si="19"/>
        <v>6.05</v>
      </c>
      <c r="AK22" s="54">
        <f t="shared" si="19"/>
        <v>6.0129999999999999</v>
      </c>
      <c r="AL22" s="53">
        <f t="shared" si="19"/>
        <v>5.976</v>
      </c>
      <c r="AM22" s="54">
        <f t="shared" si="19"/>
        <v>5.94</v>
      </c>
      <c r="AN22" s="53">
        <f t="shared" si="19"/>
        <v>5.9029999999999996</v>
      </c>
      <c r="AO22" s="54">
        <f t="shared" si="19"/>
        <v>5.8659999999999997</v>
      </c>
      <c r="AP22" s="53">
        <f t="shared" si="19"/>
        <v>5.83</v>
      </c>
      <c r="AQ22" s="54">
        <f t="shared" si="19"/>
        <v>5.7930000000000001</v>
      </c>
      <c r="AR22" s="53">
        <f t="shared" si="19"/>
        <v>5.7560000000000002</v>
      </c>
      <c r="AS22" s="54">
        <f t="shared" si="19"/>
        <v>5.72</v>
      </c>
      <c r="AT22" s="53">
        <f t="shared" si="19"/>
        <v>5.6829999999999998</v>
      </c>
      <c r="AU22" s="69">
        <v>3.0450000000000001E-2</v>
      </c>
      <c r="AV22" s="96">
        <v>0</v>
      </c>
    </row>
    <row r="23" spans="1:48">
      <c r="A23" s="133">
        <f>A26/1000</f>
        <v>7.4999999999999997E-2</v>
      </c>
      <c r="B23" s="114"/>
      <c r="C23" s="7" t="s">
        <v>24</v>
      </c>
      <c r="D23" s="5">
        <v>6.0606060606060601E-2</v>
      </c>
      <c r="E23" s="39">
        <f t="shared" si="5"/>
        <v>2.5000000000000001E-2</v>
      </c>
      <c r="F23" s="53">
        <f t="shared" si="6"/>
        <v>16.087500000000002</v>
      </c>
      <c r="G23" s="54">
        <f t="shared" si="11"/>
        <v>16.004999999999999</v>
      </c>
      <c r="H23" s="53">
        <f t="shared" si="11"/>
        <v>15.922000000000001</v>
      </c>
      <c r="I23" s="54">
        <f t="shared" si="12"/>
        <v>15.84</v>
      </c>
      <c r="J23" s="53">
        <f t="shared" si="12"/>
        <v>15.757</v>
      </c>
      <c r="K23" s="54">
        <f t="shared" si="13"/>
        <v>15.675000000000001</v>
      </c>
      <c r="L23" s="53">
        <f t="shared" si="13"/>
        <v>15.592000000000001</v>
      </c>
      <c r="M23" s="54">
        <f t="shared" si="14"/>
        <v>15.51</v>
      </c>
      <c r="N23" s="53">
        <f t="shared" si="14"/>
        <v>15.427</v>
      </c>
      <c r="O23" s="54">
        <f t="shared" si="15"/>
        <v>15.345000000000001</v>
      </c>
      <c r="P23" s="53">
        <f t="shared" si="15"/>
        <v>15.262</v>
      </c>
      <c r="Q23" s="54">
        <f t="shared" si="16"/>
        <v>15.18</v>
      </c>
      <c r="R23" s="53">
        <f t="shared" si="16"/>
        <v>15.097</v>
      </c>
      <c r="S23" s="54">
        <f t="shared" si="17"/>
        <v>15.015000000000001</v>
      </c>
      <c r="T23" s="53">
        <f t="shared" si="17"/>
        <v>14.932</v>
      </c>
      <c r="U23" s="54">
        <f t="shared" si="10"/>
        <v>14.85</v>
      </c>
      <c r="V23" s="53">
        <f t="shared" si="3"/>
        <v>14.766999999999999</v>
      </c>
      <c r="W23" s="54">
        <f t="shared" si="3"/>
        <v>14.685</v>
      </c>
      <c r="X23" s="53">
        <f t="shared" si="3"/>
        <v>14.602</v>
      </c>
      <c r="Y23" s="54">
        <f t="shared" si="3"/>
        <v>14.52</v>
      </c>
      <c r="Z23" s="53">
        <f t="shared" si="3"/>
        <v>14.436999999999999</v>
      </c>
      <c r="AA23" s="54">
        <f t="shared" si="3"/>
        <v>14.355</v>
      </c>
      <c r="AB23" s="53">
        <f t="shared" si="19"/>
        <v>14.272</v>
      </c>
      <c r="AC23" s="54">
        <f t="shared" si="19"/>
        <v>14.19</v>
      </c>
      <c r="AD23" s="53">
        <f t="shared" si="19"/>
        <v>14.106999999999999</v>
      </c>
      <c r="AE23" s="54">
        <f t="shared" si="19"/>
        <v>14.025</v>
      </c>
      <c r="AF23" s="53">
        <f t="shared" si="19"/>
        <v>13.942</v>
      </c>
      <c r="AG23" s="54">
        <f t="shared" si="19"/>
        <v>13.86</v>
      </c>
      <c r="AH23" s="53">
        <f t="shared" si="19"/>
        <v>13.776999999999999</v>
      </c>
      <c r="AI23" s="54">
        <f t="shared" si="19"/>
        <v>13.695</v>
      </c>
      <c r="AJ23" s="53">
        <f t="shared" si="19"/>
        <v>13.612</v>
      </c>
      <c r="AK23" s="54">
        <f t="shared" si="19"/>
        <v>13.53</v>
      </c>
      <c r="AL23" s="53">
        <f t="shared" si="19"/>
        <v>13.446999999999999</v>
      </c>
      <c r="AM23" s="54">
        <f t="shared" si="19"/>
        <v>13.365</v>
      </c>
      <c r="AN23" s="53">
        <f t="shared" si="19"/>
        <v>13.282</v>
      </c>
      <c r="AO23" s="54">
        <f t="shared" si="19"/>
        <v>13.2</v>
      </c>
      <c r="AP23" s="53">
        <f t="shared" si="19"/>
        <v>13.117000000000001</v>
      </c>
      <c r="AQ23" s="54">
        <f t="shared" si="19"/>
        <v>13.035</v>
      </c>
      <c r="AR23" s="53">
        <f t="shared" si="19"/>
        <v>12.952</v>
      </c>
      <c r="AS23" s="54">
        <f t="shared" si="19"/>
        <v>12.87</v>
      </c>
      <c r="AT23" s="53">
        <f t="shared" si="19"/>
        <v>12.787000000000001</v>
      </c>
      <c r="AU23" s="69">
        <v>0.03</v>
      </c>
      <c r="AV23" s="96">
        <v>0</v>
      </c>
    </row>
    <row r="24" spans="1:48">
      <c r="A24" s="133"/>
      <c r="B24" s="127" t="s">
        <v>25</v>
      </c>
      <c r="C24" s="7" t="s">
        <v>26</v>
      </c>
      <c r="D24" s="4">
        <v>0.45454545454545398</v>
      </c>
      <c r="E24" s="39">
        <f t="shared" si="5"/>
        <v>2.5000000000000001E-2</v>
      </c>
      <c r="F24" s="53">
        <f>ROUNDDOWN((1-E24)/D24,3)</f>
        <v>2.145</v>
      </c>
      <c r="G24" s="54">
        <f t="shared" si="11"/>
        <v>2.1339999999999999</v>
      </c>
      <c r="H24" s="53">
        <f t="shared" si="11"/>
        <v>2.1230000000000002</v>
      </c>
      <c r="I24" s="54">
        <f t="shared" si="12"/>
        <v>2.1120000000000001</v>
      </c>
      <c r="J24" s="53">
        <f t="shared" si="12"/>
        <v>2.101</v>
      </c>
      <c r="K24" s="54">
        <f t="shared" si="13"/>
        <v>2.09</v>
      </c>
      <c r="L24" s="53">
        <f t="shared" si="13"/>
        <v>2.0790000000000002</v>
      </c>
      <c r="M24" s="54">
        <f t="shared" si="14"/>
        <v>2.0680000000000001</v>
      </c>
      <c r="N24" s="53">
        <f t="shared" si="14"/>
        <v>2.0569999999999999</v>
      </c>
      <c r="O24" s="54">
        <f t="shared" si="15"/>
        <v>2.0459999999999998</v>
      </c>
      <c r="P24" s="53">
        <f t="shared" si="15"/>
        <v>2.0350000000000001</v>
      </c>
      <c r="Q24" s="54">
        <f t="shared" si="16"/>
        <v>2.024</v>
      </c>
      <c r="R24" s="53">
        <f t="shared" si="16"/>
        <v>2.0129999999999999</v>
      </c>
      <c r="S24" s="54">
        <f t="shared" si="17"/>
        <v>2.0019999999999998</v>
      </c>
      <c r="T24" s="53">
        <f t="shared" si="17"/>
        <v>1.9910000000000001</v>
      </c>
      <c r="U24" s="54">
        <f t="shared" si="10"/>
        <v>1.98</v>
      </c>
      <c r="V24" s="53">
        <f t="shared" si="3"/>
        <v>1.9690000000000001</v>
      </c>
      <c r="W24" s="54">
        <f t="shared" si="3"/>
        <v>1.958</v>
      </c>
      <c r="X24" s="53">
        <f t="shared" si="3"/>
        <v>1.9470000000000001</v>
      </c>
      <c r="Y24" s="54">
        <f t="shared" si="3"/>
        <v>1.9359999999999999</v>
      </c>
      <c r="Z24" s="53">
        <f t="shared" si="3"/>
        <v>1.925</v>
      </c>
      <c r="AA24" s="54">
        <f t="shared" si="3"/>
        <v>1.9139999999999999</v>
      </c>
      <c r="AB24" s="53">
        <f t="shared" si="19"/>
        <v>1.903</v>
      </c>
      <c r="AC24" s="54">
        <f t="shared" si="19"/>
        <v>1.8919999999999999</v>
      </c>
      <c r="AD24" s="53">
        <f t="shared" si="19"/>
        <v>1.881</v>
      </c>
      <c r="AE24" s="54">
        <f t="shared" si="19"/>
        <v>1.87</v>
      </c>
      <c r="AF24" s="53">
        <f t="shared" si="19"/>
        <v>1.859</v>
      </c>
      <c r="AG24" s="54">
        <f t="shared" si="19"/>
        <v>1.8480000000000001</v>
      </c>
      <c r="AH24" s="53">
        <f t="shared" si="19"/>
        <v>1.837</v>
      </c>
      <c r="AI24" s="54">
        <f t="shared" si="19"/>
        <v>1.8260000000000001</v>
      </c>
      <c r="AJ24" s="53">
        <f t="shared" si="19"/>
        <v>1.8149999999999999</v>
      </c>
      <c r="AK24" s="54">
        <f t="shared" si="19"/>
        <v>1.804</v>
      </c>
      <c r="AL24" s="53">
        <f t="shared" si="19"/>
        <v>1.7929999999999999</v>
      </c>
      <c r="AM24" s="54">
        <f t="shared" si="19"/>
        <v>1.782</v>
      </c>
      <c r="AN24" s="53">
        <f t="shared" si="19"/>
        <v>1.7709999999999999</v>
      </c>
      <c r="AO24" s="54">
        <f t="shared" si="19"/>
        <v>1.76</v>
      </c>
      <c r="AP24" s="53">
        <f t="shared" si="19"/>
        <v>1.7490000000000001</v>
      </c>
      <c r="AQ24" s="54">
        <f t="shared" si="19"/>
        <v>1.738</v>
      </c>
      <c r="AR24" s="53">
        <f t="shared" si="19"/>
        <v>1.7270000000000001</v>
      </c>
      <c r="AS24" s="54">
        <f t="shared" si="19"/>
        <v>1.716</v>
      </c>
      <c r="AT24" s="53">
        <f t="shared" si="19"/>
        <v>1.7050000000000001</v>
      </c>
      <c r="AU24" s="69">
        <v>3.1820000000000001E-2</v>
      </c>
      <c r="AV24" s="96">
        <v>0</v>
      </c>
    </row>
    <row r="25" spans="1:48">
      <c r="A25" s="46"/>
      <c r="B25" s="114"/>
      <c r="C25" s="7" t="s">
        <v>27</v>
      </c>
      <c r="D25" s="4">
        <v>0.18181818181818099</v>
      </c>
      <c r="E25" s="39">
        <f t="shared" si="5"/>
        <v>2.5000000000000001E-2</v>
      </c>
      <c r="F25" s="53">
        <f t="shared" ref="F25:F39" si="20">ROUNDDOWN((1-E25)/D25,3)</f>
        <v>5.3620000000000001</v>
      </c>
      <c r="G25" s="54">
        <f t="shared" si="11"/>
        <v>5.335</v>
      </c>
      <c r="H25" s="53">
        <f t="shared" si="11"/>
        <v>5.3070000000000004</v>
      </c>
      <c r="I25" s="54">
        <f t="shared" si="12"/>
        <v>5.28</v>
      </c>
      <c r="J25" s="53">
        <f t="shared" si="12"/>
        <v>5.2519999999999998</v>
      </c>
      <c r="K25" s="54">
        <f t="shared" si="13"/>
        <v>5.2249999999999996</v>
      </c>
      <c r="L25" s="53">
        <f t="shared" si="13"/>
        <v>5.1970000000000001</v>
      </c>
      <c r="M25" s="54">
        <f t="shared" si="14"/>
        <v>5.17</v>
      </c>
      <c r="N25" s="53">
        <f t="shared" si="14"/>
        <v>5.1420000000000003</v>
      </c>
      <c r="O25" s="54">
        <f t="shared" si="15"/>
        <v>5.1150000000000002</v>
      </c>
      <c r="P25" s="53">
        <f t="shared" si="15"/>
        <v>5.0869999999999997</v>
      </c>
      <c r="Q25" s="54">
        <f t="shared" si="16"/>
        <v>5.0599999999999996</v>
      </c>
      <c r="R25" s="53">
        <f t="shared" si="16"/>
        <v>5.032</v>
      </c>
      <c r="S25" s="54">
        <f t="shared" si="17"/>
        <v>5.0049999999999999</v>
      </c>
      <c r="T25" s="53">
        <f t="shared" si="17"/>
        <v>4.9770000000000003</v>
      </c>
      <c r="U25" s="54">
        <f t="shared" si="10"/>
        <v>4.95</v>
      </c>
      <c r="V25" s="53">
        <f t="shared" si="3"/>
        <v>4.9219999999999997</v>
      </c>
      <c r="W25" s="54">
        <f t="shared" si="3"/>
        <v>4.8949999999999996</v>
      </c>
      <c r="X25" s="53">
        <f t="shared" si="3"/>
        <v>4.867</v>
      </c>
      <c r="Y25" s="54">
        <f t="shared" si="3"/>
        <v>4.84</v>
      </c>
      <c r="Z25" s="53">
        <f t="shared" si="3"/>
        <v>4.8120000000000003</v>
      </c>
      <c r="AA25" s="54">
        <f t="shared" si="3"/>
        <v>4.7850000000000001</v>
      </c>
      <c r="AB25" s="53">
        <f t="shared" si="19"/>
        <v>4.7569999999999997</v>
      </c>
      <c r="AC25" s="54">
        <f t="shared" si="19"/>
        <v>4.7300000000000004</v>
      </c>
      <c r="AD25" s="53">
        <f t="shared" si="19"/>
        <v>4.702</v>
      </c>
      <c r="AE25" s="54">
        <f t="shared" si="19"/>
        <v>4.6749999999999998</v>
      </c>
      <c r="AF25" s="53">
        <f t="shared" si="19"/>
        <v>4.6470000000000002</v>
      </c>
      <c r="AG25" s="54">
        <f t="shared" si="19"/>
        <v>4.62</v>
      </c>
      <c r="AH25" s="53">
        <f t="shared" si="19"/>
        <v>4.5919999999999996</v>
      </c>
      <c r="AI25" s="54">
        <f t="shared" si="19"/>
        <v>4.5650000000000004</v>
      </c>
      <c r="AJ25" s="53">
        <f t="shared" si="19"/>
        <v>4.5369999999999999</v>
      </c>
      <c r="AK25" s="54">
        <f t="shared" si="19"/>
        <v>4.51</v>
      </c>
      <c r="AL25" s="53">
        <f t="shared" si="19"/>
        <v>4.4820000000000002</v>
      </c>
      <c r="AM25" s="54">
        <f t="shared" si="19"/>
        <v>4.4550000000000001</v>
      </c>
      <c r="AN25" s="53">
        <f t="shared" si="19"/>
        <v>4.4269999999999996</v>
      </c>
      <c r="AO25" s="54">
        <f t="shared" si="19"/>
        <v>4.4000000000000004</v>
      </c>
      <c r="AP25" s="53">
        <f t="shared" si="19"/>
        <v>4.3719999999999999</v>
      </c>
      <c r="AQ25" s="54">
        <f t="shared" si="19"/>
        <v>4.3449999999999998</v>
      </c>
      <c r="AR25" s="53">
        <f t="shared" si="19"/>
        <v>4.3170000000000002</v>
      </c>
      <c r="AS25" s="54">
        <f t="shared" si="19"/>
        <v>4.29</v>
      </c>
      <c r="AT25" s="53">
        <f t="shared" si="19"/>
        <v>4.2619999999999996</v>
      </c>
      <c r="AU25" s="69">
        <v>0.03</v>
      </c>
      <c r="AV25" s="96">
        <v>0</v>
      </c>
    </row>
    <row r="26" spans="1:48">
      <c r="A26" s="47">
        <v>75</v>
      </c>
      <c r="B26" s="114"/>
      <c r="C26" s="7" t="s">
        <v>28</v>
      </c>
      <c r="D26" s="4">
        <v>6.0606060599999997E-2</v>
      </c>
      <c r="E26" s="39">
        <f t="shared" si="5"/>
        <v>2.5000000000000001E-2</v>
      </c>
      <c r="F26" s="53">
        <f t="shared" si="20"/>
        <v>16.087</v>
      </c>
      <c r="G26" s="54">
        <f t="shared" si="11"/>
        <v>16.004999999999999</v>
      </c>
      <c r="H26" s="53">
        <f t="shared" si="11"/>
        <v>15.922000000000001</v>
      </c>
      <c r="I26" s="54">
        <f t="shared" si="12"/>
        <v>15.84</v>
      </c>
      <c r="J26" s="53">
        <f t="shared" si="12"/>
        <v>15.757</v>
      </c>
      <c r="K26" s="54">
        <f t="shared" si="13"/>
        <v>15.675000000000001</v>
      </c>
      <c r="L26" s="53">
        <f t="shared" si="13"/>
        <v>15.592000000000001</v>
      </c>
      <c r="M26" s="54">
        <f t="shared" si="14"/>
        <v>15.51</v>
      </c>
      <c r="N26" s="53">
        <f t="shared" si="14"/>
        <v>15.427</v>
      </c>
      <c r="O26" s="54">
        <f t="shared" si="15"/>
        <v>15.345000000000001</v>
      </c>
      <c r="P26" s="53">
        <f t="shared" si="15"/>
        <v>15.262</v>
      </c>
      <c r="Q26" s="54">
        <f t="shared" si="16"/>
        <v>15.18</v>
      </c>
      <c r="R26" s="53">
        <f t="shared" si="16"/>
        <v>15.097</v>
      </c>
      <c r="S26" s="54">
        <f t="shared" si="17"/>
        <v>15.015000000000001</v>
      </c>
      <c r="T26" s="53">
        <f t="shared" si="17"/>
        <v>14.932</v>
      </c>
      <c r="U26" s="54">
        <f t="shared" si="10"/>
        <v>14.85</v>
      </c>
      <c r="V26" s="53">
        <f t="shared" si="3"/>
        <v>14.766999999999999</v>
      </c>
      <c r="W26" s="54">
        <f t="shared" si="3"/>
        <v>14.685</v>
      </c>
      <c r="X26" s="53">
        <f t="shared" si="3"/>
        <v>14.602</v>
      </c>
      <c r="Y26" s="54">
        <f t="shared" si="3"/>
        <v>14.52</v>
      </c>
      <c r="Z26" s="53">
        <f t="shared" si="3"/>
        <v>14.436999999999999</v>
      </c>
      <c r="AA26" s="54">
        <f t="shared" si="3"/>
        <v>14.355</v>
      </c>
      <c r="AB26" s="53">
        <f t="shared" si="19"/>
        <v>14.272</v>
      </c>
      <c r="AC26" s="54">
        <f t="shared" si="19"/>
        <v>14.19</v>
      </c>
      <c r="AD26" s="53">
        <f t="shared" si="19"/>
        <v>14.106999999999999</v>
      </c>
      <c r="AE26" s="54">
        <f t="shared" si="19"/>
        <v>14.025</v>
      </c>
      <c r="AF26" s="53">
        <f t="shared" si="19"/>
        <v>13.942</v>
      </c>
      <c r="AG26" s="54">
        <f t="shared" si="19"/>
        <v>13.86</v>
      </c>
      <c r="AH26" s="53">
        <f t="shared" si="19"/>
        <v>13.776999999999999</v>
      </c>
      <c r="AI26" s="54">
        <f t="shared" si="19"/>
        <v>13.695</v>
      </c>
      <c r="AJ26" s="53">
        <f t="shared" si="19"/>
        <v>13.612</v>
      </c>
      <c r="AK26" s="54">
        <f t="shared" si="19"/>
        <v>13.53</v>
      </c>
      <c r="AL26" s="53">
        <f t="shared" si="19"/>
        <v>13.446999999999999</v>
      </c>
      <c r="AM26" s="54">
        <f t="shared" si="19"/>
        <v>13.365</v>
      </c>
      <c r="AN26" s="53">
        <f t="shared" si="19"/>
        <v>13.282</v>
      </c>
      <c r="AO26" s="54">
        <f t="shared" si="19"/>
        <v>13.2</v>
      </c>
      <c r="AP26" s="53">
        <f t="shared" si="19"/>
        <v>13.117000000000001</v>
      </c>
      <c r="AQ26" s="54">
        <f t="shared" si="19"/>
        <v>13.035</v>
      </c>
      <c r="AR26" s="53">
        <f t="shared" si="19"/>
        <v>12.952</v>
      </c>
      <c r="AS26" s="54">
        <f t="shared" si="19"/>
        <v>12.87</v>
      </c>
      <c r="AT26" s="53">
        <f t="shared" si="19"/>
        <v>12.787000000000001</v>
      </c>
      <c r="AU26" s="69">
        <v>0.03</v>
      </c>
      <c r="AV26" s="96">
        <v>0</v>
      </c>
    </row>
    <row r="27" spans="1:48">
      <c r="A27" s="46"/>
      <c r="B27" s="114"/>
      <c r="C27" s="7" t="s">
        <v>29</v>
      </c>
      <c r="D27" s="4">
        <v>1.5151515149999999E-2</v>
      </c>
      <c r="E27" s="39">
        <f t="shared" si="5"/>
        <v>2.5000000000000001E-2</v>
      </c>
      <c r="F27" s="53">
        <f t="shared" si="20"/>
        <v>64.349999999999994</v>
      </c>
      <c r="G27" s="54">
        <f t="shared" si="11"/>
        <v>64.02</v>
      </c>
      <c r="H27" s="53">
        <f t="shared" si="11"/>
        <v>63.69</v>
      </c>
      <c r="I27" s="54">
        <f t="shared" si="12"/>
        <v>63.36</v>
      </c>
      <c r="J27" s="53">
        <f t="shared" si="12"/>
        <v>63.03</v>
      </c>
      <c r="K27" s="54">
        <f t="shared" si="13"/>
        <v>62.7</v>
      </c>
      <c r="L27" s="53">
        <f t="shared" si="13"/>
        <v>62.37</v>
      </c>
      <c r="M27" s="54">
        <f t="shared" si="14"/>
        <v>62.04</v>
      </c>
      <c r="N27" s="53">
        <f t="shared" si="14"/>
        <v>61.71</v>
      </c>
      <c r="O27" s="54">
        <f t="shared" si="15"/>
        <v>61.38</v>
      </c>
      <c r="P27" s="53">
        <f t="shared" si="15"/>
        <v>61.05</v>
      </c>
      <c r="Q27" s="54">
        <f t="shared" si="16"/>
        <v>60.72</v>
      </c>
      <c r="R27" s="53">
        <f t="shared" si="16"/>
        <v>60.39</v>
      </c>
      <c r="S27" s="54">
        <f t="shared" si="17"/>
        <v>60.06</v>
      </c>
      <c r="T27" s="53">
        <f t="shared" si="17"/>
        <v>59.73</v>
      </c>
      <c r="U27" s="54">
        <f t="shared" si="10"/>
        <v>59.4</v>
      </c>
      <c r="V27" s="53">
        <f t="shared" si="3"/>
        <v>59.07</v>
      </c>
      <c r="W27" s="54">
        <f t="shared" si="3"/>
        <v>58.74</v>
      </c>
      <c r="X27" s="53">
        <f t="shared" si="3"/>
        <v>58.41</v>
      </c>
      <c r="Y27" s="54">
        <f t="shared" si="3"/>
        <v>58.08</v>
      </c>
      <c r="Z27" s="53">
        <f t="shared" si="3"/>
        <v>57.75</v>
      </c>
      <c r="AA27" s="54">
        <f t="shared" si="3"/>
        <v>57.42</v>
      </c>
      <c r="AB27" s="53">
        <f t="shared" si="19"/>
        <v>57.09</v>
      </c>
      <c r="AC27" s="54">
        <f t="shared" si="19"/>
        <v>56.76</v>
      </c>
      <c r="AD27" s="53">
        <f t="shared" si="19"/>
        <v>56.43</v>
      </c>
      <c r="AE27" s="54">
        <f t="shared" si="19"/>
        <v>56.1</v>
      </c>
      <c r="AF27" s="53">
        <f t="shared" si="19"/>
        <v>55.77</v>
      </c>
      <c r="AG27" s="54">
        <f t="shared" si="19"/>
        <v>55.44</v>
      </c>
      <c r="AH27" s="53">
        <f t="shared" si="19"/>
        <v>55.11</v>
      </c>
      <c r="AI27" s="54">
        <f t="shared" si="19"/>
        <v>54.78</v>
      </c>
      <c r="AJ27" s="53">
        <f t="shared" si="19"/>
        <v>54.45</v>
      </c>
      <c r="AK27" s="54">
        <f t="shared" si="19"/>
        <v>54.12</v>
      </c>
      <c r="AL27" s="53">
        <f t="shared" si="19"/>
        <v>53.79</v>
      </c>
      <c r="AM27" s="54">
        <f t="shared" si="19"/>
        <v>53.46</v>
      </c>
      <c r="AN27" s="53">
        <f t="shared" si="19"/>
        <v>53.13</v>
      </c>
      <c r="AO27" s="54">
        <f t="shared" si="19"/>
        <v>52.8</v>
      </c>
      <c r="AP27" s="53">
        <f t="shared" si="19"/>
        <v>52.47</v>
      </c>
      <c r="AQ27" s="54">
        <f t="shared" si="19"/>
        <v>52.14</v>
      </c>
      <c r="AR27" s="53">
        <f t="shared" si="19"/>
        <v>51.81</v>
      </c>
      <c r="AS27" s="54">
        <f t="shared" si="19"/>
        <v>51.48</v>
      </c>
      <c r="AT27" s="53">
        <f t="shared" si="19"/>
        <v>51.15</v>
      </c>
      <c r="AU27" s="69">
        <v>0.03</v>
      </c>
      <c r="AV27" s="96">
        <v>0</v>
      </c>
    </row>
    <row r="28" spans="1:48">
      <c r="A28" s="46"/>
      <c r="B28" s="114"/>
      <c r="C28" s="7" t="s">
        <v>30</v>
      </c>
      <c r="D28" s="4">
        <f>1/462</f>
        <v>2.1645021645021645E-3</v>
      </c>
      <c r="E28" s="39">
        <f t="shared" si="5"/>
        <v>2.5000000000000001E-2</v>
      </c>
      <c r="F28" s="53">
        <f t="shared" si="20"/>
        <v>450.45</v>
      </c>
      <c r="G28" s="54">
        <f t="shared" si="11"/>
        <v>448.14</v>
      </c>
      <c r="H28" s="53">
        <f t="shared" si="11"/>
        <v>445.83</v>
      </c>
      <c r="I28" s="54">
        <f t="shared" si="12"/>
        <v>443.52</v>
      </c>
      <c r="J28" s="53">
        <f t="shared" si="12"/>
        <v>441.21</v>
      </c>
      <c r="K28" s="54">
        <f t="shared" si="13"/>
        <v>438.9</v>
      </c>
      <c r="L28" s="53">
        <f t="shared" si="13"/>
        <v>436.59</v>
      </c>
      <c r="M28" s="54">
        <f t="shared" si="14"/>
        <v>434.28</v>
      </c>
      <c r="N28" s="53">
        <f t="shared" si="14"/>
        <v>431.97</v>
      </c>
      <c r="O28" s="54">
        <f t="shared" si="15"/>
        <v>429.66</v>
      </c>
      <c r="P28" s="53">
        <f t="shared" si="15"/>
        <v>427.35</v>
      </c>
      <c r="Q28" s="54">
        <f t="shared" si="16"/>
        <v>425.04</v>
      </c>
      <c r="R28" s="53">
        <f t="shared" si="16"/>
        <v>422.73</v>
      </c>
      <c r="S28" s="54">
        <f t="shared" si="17"/>
        <v>420.42</v>
      </c>
      <c r="T28" s="53">
        <f t="shared" si="17"/>
        <v>418.11</v>
      </c>
      <c r="U28" s="54">
        <f t="shared" si="10"/>
        <v>415.8</v>
      </c>
      <c r="V28" s="53">
        <f t="shared" si="3"/>
        <v>413.49</v>
      </c>
      <c r="W28" s="54">
        <f t="shared" si="3"/>
        <v>411.18</v>
      </c>
      <c r="X28" s="53">
        <f t="shared" si="3"/>
        <v>408.87</v>
      </c>
      <c r="Y28" s="54">
        <f t="shared" si="3"/>
        <v>406.56</v>
      </c>
      <c r="Z28" s="53">
        <f t="shared" si="3"/>
        <v>404.25</v>
      </c>
      <c r="AA28" s="54">
        <f t="shared" si="3"/>
        <v>401.94</v>
      </c>
      <c r="AB28" s="53">
        <f t="shared" si="19"/>
        <v>399.63</v>
      </c>
      <c r="AC28" s="54">
        <f t="shared" si="19"/>
        <v>397.32</v>
      </c>
      <c r="AD28" s="53">
        <f t="shared" si="19"/>
        <v>395.01</v>
      </c>
      <c r="AE28" s="54">
        <f t="shared" si="19"/>
        <v>392.7</v>
      </c>
      <c r="AF28" s="53">
        <f t="shared" si="19"/>
        <v>390.39</v>
      </c>
      <c r="AG28" s="54">
        <f t="shared" si="19"/>
        <v>388.08</v>
      </c>
      <c r="AH28" s="53">
        <f t="shared" si="19"/>
        <v>385.77</v>
      </c>
      <c r="AI28" s="54">
        <f t="shared" si="19"/>
        <v>383.46</v>
      </c>
      <c r="AJ28" s="53">
        <f t="shared" si="19"/>
        <v>381.15</v>
      </c>
      <c r="AK28" s="54">
        <f t="shared" si="19"/>
        <v>378.84</v>
      </c>
      <c r="AL28" s="53">
        <f t="shared" si="19"/>
        <v>376.53</v>
      </c>
      <c r="AM28" s="54">
        <f t="shared" si="19"/>
        <v>374.22</v>
      </c>
      <c r="AN28" s="53">
        <f t="shared" si="19"/>
        <v>371.91</v>
      </c>
      <c r="AO28" s="54">
        <f t="shared" si="19"/>
        <v>369.6</v>
      </c>
      <c r="AP28" s="53">
        <f t="shared" si="19"/>
        <v>367.29</v>
      </c>
      <c r="AQ28" s="54">
        <f t="shared" si="19"/>
        <v>364.98</v>
      </c>
      <c r="AR28" s="53">
        <f t="shared" si="19"/>
        <v>362.67</v>
      </c>
      <c r="AS28" s="54">
        <f t="shared" si="19"/>
        <v>360.36</v>
      </c>
      <c r="AT28" s="53">
        <f t="shared" si="19"/>
        <v>358.05</v>
      </c>
      <c r="AU28" s="69">
        <v>0.03</v>
      </c>
      <c r="AV28" s="96">
        <v>0</v>
      </c>
    </row>
    <row r="29" spans="1:48">
      <c r="A29" s="46"/>
      <c r="B29" s="114"/>
      <c r="C29" s="7" t="s">
        <v>31</v>
      </c>
      <c r="D29" s="4">
        <v>1.2987012987012899E-2</v>
      </c>
      <c r="E29" s="39">
        <f t="shared" si="5"/>
        <v>2.5000000000000001E-2</v>
      </c>
      <c r="F29" s="53">
        <f t="shared" si="20"/>
        <v>75.075000000000003</v>
      </c>
      <c r="G29" s="54">
        <f t="shared" si="11"/>
        <v>74.69</v>
      </c>
      <c r="H29" s="53">
        <f t="shared" si="11"/>
        <v>74.305000000000007</v>
      </c>
      <c r="I29" s="54">
        <f t="shared" si="12"/>
        <v>73.92</v>
      </c>
      <c r="J29" s="53">
        <f t="shared" si="12"/>
        <v>73.534999999999997</v>
      </c>
      <c r="K29" s="54">
        <f t="shared" si="13"/>
        <v>73.150000000000006</v>
      </c>
      <c r="L29" s="53">
        <f t="shared" si="13"/>
        <v>72.765000000000001</v>
      </c>
      <c r="M29" s="54">
        <f t="shared" si="14"/>
        <v>72.38</v>
      </c>
      <c r="N29" s="53">
        <f t="shared" si="14"/>
        <v>71.995000000000005</v>
      </c>
      <c r="O29" s="54">
        <f t="shared" si="15"/>
        <v>71.61</v>
      </c>
      <c r="P29" s="53">
        <f t="shared" si="15"/>
        <v>71.224999999999994</v>
      </c>
      <c r="Q29" s="54">
        <f t="shared" si="16"/>
        <v>70.84</v>
      </c>
      <c r="R29" s="53">
        <f t="shared" si="16"/>
        <v>70.454999999999998</v>
      </c>
      <c r="S29" s="54">
        <f t="shared" si="17"/>
        <v>70.069999999999993</v>
      </c>
      <c r="T29" s="53">
        <f t="shared" si="17"/>
        <v>69.685000000000002</v>
      </c>
      <c r="U29" s="54">
        <f t="shared" si="10"/>
        <v>69.3</v>
      </c>
      <c r="V29" s="53">
        <f t="shared" si="3"/>
        <v>68.915000000000006</v>
      </c>
      <c r="W29" s="54">
        <f t="shared" si="3"/>
        <v>68.53</v>
      </c>
      <c r="X29" s="53">
        <f t="shared" si="3"/>
        <v>68.144999999999996</v>
      </c>
      <c r="Y29" s="54">
        <f t="shared" si="3"/>
        <v>67.760000000000005</v>
      </c>
      <c r="Z29" s="53">
        <f t="shared" si="3"/>
        <v>67.375</v>
      </c>
      <c r="AA29" s="54">
        <f t="shared" si="3"/>
        <v>66.989999999999995</v>
      </c>
      <c r="AB29" s="53">
        <f t="shared" si="19"/>
        <v>66.605000000000004</v>
      </c>
      <c r="AC29" s="54">
        <f t="shared" si="19"/>
        <v>66.22</v>
      </c>
      <c r="AD29" s="53">
        <f t="shared" si="19"/>
        <v>65.834999999999994</v>
      </c>
      <c r="AE29" s="54">
        <f t="shared" si="19"/>
        <v>65.45</v>
      </c>
      <c r="AF29" s="53">
        <f t="shared" si="19"/>
        <v>65.064999999999998</v>
      </c>
      <c r="AG29" s="54">
        <f t="shared" si="19"/>
        <v>64.680000000000007</v>
      </c>
      <c r="AH29" s="53">
        <f t="shared" si="19"/>
        <v>64.295000000000002</v>
      </c>
      <c r="AI29" s="54">
        <f t="shared" si="19"/>
        <v>63.91</v>
      </c>
      <c r="AJ29" s="53">
        <f t="shared" si="19"/>
        <v>63.524999999999999</v>
      </c>
      <c r="AK29" s="54">
        <f t="shared" si="19"/>
        <v>63.14</v>
      </c>
      <c r="AL29" s="53">
        <f t="shared" si="19"/>
        <v>62.755000000000003</v>
      </c>
      <c r="AM29" s="54">
        <f t="shared" si="19"/>
        <v>62.37</v>
      </c>
      <c r="AN29" s="53">
        <f t="shared" si="19"/>
        <v>61.984999999999999</v>
      </c>
      <c r="AO29" s="54">
        <f t="shared" si="19"/>
        <v>61.6</v>
      </c>
      <c r="AP29" s="53">
        <f t="shared" si="19"/>
        <v>61.215000000000003</v>
      </c>
      <c r="AQ29" s="54">
        <f t="shared" si="19"/>
        <v>60.83</v>
      </c>
      <c r="AR29" s="53">
        <f t="shared" si="19"/>
        <v>60.445</v>
      </c>
      <c r="AS29" s="54">
        <f t="shared" si="19"/>
        <v>60.06</v>
      </c>
      <c r="AT29" s="53">
        <f t="shared" si="19"/>
        <v>59.674999999999997</v>
      </c>
      <c r="AU29" s="69">
        <v>0.03</v>
      </c>
      <c r="AV29" s="96">
        <v>0</v>
      </c>
    </row>
    <row r="30" spans="1:48">
      <c r="A30" s="46"/>
      <c r="B30" s="114"/>
      <c r="C30" s="7" t="s">
        <v>32</v>
      </c>
      <c r="D30" s="4">
        <v>4.5454545450000002E-2</v>
      </c>
      <c r="E30" s="39">
        <f t="shared" si="5"/>
        <v>2.5000000000000001E-2</v>
      </c>
      <c r="F30" s="53">
        <f t="shared" si="20"/>
        <v>21.45</v>
      </c>
      <c r="G30" s="54">
        <f t="shared" si="11"/>
        <v>21.34</v>
      </c>
      <c r="H30" s="53">
        <f t="shared" si="11"/>
        <v>21.23</v>
      </c>
      <c r="I30" s="54">
        <f t="shared" si="12"/>
        <v>21.12</v>
      </c>
      <c r="J30" s="53">
        <f t="shared" si="12"/>
        <v>21.01</v>
      </c>
      <c r="K30" s="54">
        <f t="shared" si="13"/>
        <v>20.9</v>
      </c>
      <c r="L30" s="53">
        <f t="shared" si="13"/>
        <v>20.79</v>
      </c>
      <c r="M30" s="54">
        <f t="shared" si="14"/>
        <v>20.68</v>
      </c>
      <c r="N30" s="53">
        <f t="shared" si="14"/>
        <v>20.57</v>
      </c>
      <c r="O30" s="54">
        <f t="shared" si="15"/>
        <v>20.46</v>
      </c>
      <c r="P30" s="53">
        <f t="shared" si="15"/>
        <v>20.350000000000001</v>
      </c>
      <c r="Q30" s="54">
        <f t="shared" si="16"/>
        <v>20.239999999999998</v>
      </c>
      <c r="R30" s="53">
        <f t="shared" si="16"/>
        <v>20.13</v>
      </c>
      <c r="S30" s="54">
        <f t="shared" si="17"/>
        <v>20.02</v>
      </c>
      <c r="T30" s="53">
        <f t="shared" si="17"/>
        <v>19.91</v>
      </c>
      <c r="U30" s="54">
        <f t="shared" si="10"/>
        <v>19.8</v>
      </c>
      <c r="V30" s="53">
        <f t="shared" si="3"/>
        <v>19.690000000000001</v>
      </c>
      <c r="W30" s="54">
        <f t="shared" si="3"/>
        <v>19.579999999999998</v>
      </c>
      <c r="X30" s="53">
        <f t="shared" si="3"/>
        <v>19.47</v>
      </c>
      <c r="Y30" s="54">
        <f t="shared" si="3"/>
        <v>19.36</v>
      </c>
      <c r="Z30" s="53">
        <f t="shared" si="3"/>
        <v>19.25</v>
      </c>
      <c r="AA30" s="54">
        <f t="shared" si="3"/>
        <v>19.14</v>
      </c>
      <c r="AB30" s="53">
        <f t="shared" si="19"/>
        <v>19.03</v>
      </c>
      <c r="AC30" s="54">
        <f t="shared" si="19"/>
        <v>18.920000000000002</v>
      </c>
      <c r="AD30" s="53">
        <f t="shared" si="19"/>
        <v>18.809999999999999</v>
      </c>
      <c r="AE30" s="54">
        <f t="shared" si="19"/>
        <v>18.7</v>
      </c>
      <c r="AF30" s="53">
        <f t="shared" si="19"/>
        <v>18.59</v>
      </c>
      <c r="AG30" s="54">
        <f t="shared" si="19"/>
        <v>18.48</v>
      </c>
      <c r="AH30" s="53">
        <f t="shared" si="19"/>
        <v>18.37</v>
      </c>
      <c r="AI30" s="54">
        <f t="shared" si="19"/>
        <v>18.260000000000002</v>
      </c>
      <c r="AJ30" s="53">
        <f t="shared" si="19"/>
        <v>18.149999999999999</v>
      </c>
      <c r="AK30" s="54">
        <f t="shared" si="19"/>
        <v>18.04</v>
      </c>
      <c r="AL30" s="53">
        <f t="shared" si="19"/>
        <v>17.93</v>
      </c>
      <c r="AM30" s="54">
        <f t="shared" si="19"/>
        <v>17.82</v>
      </c>
      <c r="AN30" s="53">
        <f t="shared" si="19"/>
        <v>17.71</v>
      </c>
      <c r="AO30" s="54">
        <f t="shared" si="19"/>
        <v>17.600000000000001</v>
      </c>
      <c r="AP30" s="53">
        <f t="shared" si="19"/>
        <v>17.489999999999998</v>
      </c>
      <c r="AQ30" s="54">
        <f t="shared" si="19"/>
        <v>17.38</v>
      </c>
      <c r="AR30" s="53">
        <f t="shared" si="19"/>
        <v>17.27</v>
      </c>
      <c r="AS30" s="54">
        <f t="shared" si="19"/>
        <v>17.16</v>
      </c>
      <c r="AT30" s="53">
        <f t="shared" si="19"/>
        <v>17.05</v>
      </c>
      <c r="AU30" s="69">
        <v>0.03</v>
      </c>
      <c r="AV30" s="96">
        <v>0</v>
      </c>
    </row>
    <row r="31" spans="1:48">
      <c r="A31" s="46"/>
      <c r="B31" s="114"/>
      <c r="C31" s="7" t="s">
        <v>33</v>
      </c>
      <c r="D31" s="4">
        <v>0.12121212121212099</v>
      </c>
      <c r="E31" s="39">
        <f t="shared" si="5"/>
        <v>2.5000000000000001E-2</v>
      </c>
      <c r="F31" s="53">
        <f t="shared" si="20"/>
        <v>8.0429999999999993</v>
      </c>
      <c r="G31" s="54">
        <f t="shared" si="11"/>
        <v>8.0020000000000007</v>
      </c>
      <c r="H31" s="53">
        <f t="shared" si="11"/>
        <v>7.9610000000000003</v>
      </c>
      <c r="I31" s="54">
        <f t="shared" si="12"/>
        <v>7.92</v>
      </c>
      <c r="J31" s="53">
        <f t="shared" si="12"/>
        <v>7.8780000000000001</v>
      </c>
      <c r="K31" s="54">
        <f t="shared" si="13"/>
        <v>7.8369999999999997</v>
      </c>
      <c r="L31" s="53">
        <f t="shared" si="13"/>
        <v>7.7960000000000003</v>
      </c>
      <c r="M31" s="54">
        <f t="shared" si="14"/>
        <v>7.7549999999999999</v>
      </c>
      <c r="N31" s="53">
        <f t="shared" si="14"/>
        <v>7.7130000000000001</v>
      </c>
      <c r="O31" s="54">
        <f t="shared" si="15"/>
        <v>7.6719999999999997</v>
      </c>
      <c r="P31" s="53">
        <f t="shared" si="15"/>
        <v>7.6310000000000002</v>
      </c>
      <c r="Q31" s="54">
        <f t="shared" si="16"/>
        <v>7.59</v>
      </c>
      <c r="R31" s="53">
        <f t="shared" si="16"/>
        <v>7.548</v>
      </c>
      <c r="S31" s="54">
        <f t="shared" si="17"/>
        <v>7.5069999999999997</v>
      </c>
      <c r="T31" s="53">
        <f t="shared" si="17"/>
        <v>7.4660000000000002</v>
      </c>
      <c r="U31" s="54">
        <f t="shared" si="10"/>
        <v>7.4249999999999998</v>
      </c>
      <c r="V31" s="53">
        <f t="shared" si="3"/>
        <v>7.383</v>
      </c>
      <c r="W31" s="54">
        <f t="shared" si="3"/>
        <v>7.3419999999999996</v>
      </c>
      <c r="X31" s="53">
        <f t="shared" si="3"/>
        <v>7.3010000000000002</v>
      </c>
      <c r="Y31" s="54">
        <f t="shared" si="3"/>
        <v>7.26</v>
      </c>
      <c r="Z31" s="53">
        <f t="shared" si="3"/>
        <v>7.218</v>
      </c>
      <c r="AA31" s="54">
        <f t="shared" si="3"/>
        <v>7.1769999999999996</v>
      </c>
      <c r="AB31" s="53">
        <f t="shared" si="19"/>
        <v>7.1360000000000001</v>
      </c>
      <c r="AC31" s="54">
        <f t="shared" si="19"/>
        <v>7.0949999999999998</v>
      </c>
      <c r="AD31" s="53">
        <f t="shared" si="19"/>
        <v>7.0529999999999999</v>
      </c>
      <c r="AE31" s="54">
        <f t="shared" si="19"/>
        <v>7.0119999999999996</v>
      </c>
      <c r="AF31" s="53">
        <f t="shared" si="19"/>
        <v>6.9710000000000001</v>
      </c>
      <c r="AG31" s="54">
        <f t="shared" si="19"/>
        <v>6.93</v>
      </c>
      <c r="AH31" s="53">
        <f t="shared" si="19"/>
        <v>6.8879999999999999</v>
      </c>
      <c r="AI31" s="54">
        <f t="shared" si="19"/>
        <v>6.8470000000000004</v>
      </c>
      <c r="AJ31" s="53">
        <f t="shared" si="19"/>
        <v>6.806</v>
      </c>
      <c r="AK31" s="54">
        <f t="shared" si="19"/>
        <v>6.7649999999999997</v>
      </c>
      <c r="AL31" s="53">
        <f t="shared" si="19"/>
        <v>6.7229999999999999</v>
      </c>
      <c r="AM31" s="54">
        <f t="shared" si="19"/>
        <v>6.6820000000000004</v>
      </c>
      <c r="AN31" s="53">
        <f t="shared" si="19"/>
        <v>6.641</v>
      </c>
      <c r="AO31" s="54">
        <f t="shared" si="19"/>
        <v>6.6</v>
      </c>
      <c r="AP31" s="53">
        <f t="shared" si="19"/>
        <v>6.5579999999999998</v>
      </c>
      <c r="AQ31" s="54">
        <f t="shared" si="19"/>
        <v>6.5170000000000003</v>
      </c>
      <c r="AR31" s="53">
        <f t="shared" si="19"/>
        <v>6.476</v>
      </c>
      <c r="AS31" s="54">
        <f t="shared" si="19"/>
        <v>6.4349999999999996</v>
      </c>
      <c r="AT31" s="53">
        <f t="shared" si="19"/>
        <v>6.3929999999999998</v>
      </c>
      <c r="AU31" s="69">
        <v>3.0300000000000001E-2</v>
      </c>
      <c r="AV31" s="96">
        <v>0</v>
      </c>
    </row>
    <row r="32" spans="1:48">
      <c r="A32" s="46"/>
      <c r="B32" s="128" t="s">
        <v>34</v>
      </c>
      <c r="C32" s="1" t="s">
        <v>26</v>
      </c>
      <c r="D32" s="5">
        <v>0.45454545454545398</v>
      </c>
      <c r="E32" s="39">
        <f t="shared" si="5"/>
        <v>2.5000000000000001E-2</v>
      </c>
      <c r="F32" s="53">
        <f t="shared" si="20"/>
        <v>2.145</v>
      </c>
      <c r="G32" s="54">
        <f t="shared" si="11"/>
        <v>2.1339999999999999</v>
      </c>
      <c r="H32" s="53">
        <f t="shared" si="11"/>
        <v>2.1230000000000002</v>
      </c>
      <c r="I32" s="54">
        <f t="shared" si="12"/>
        <v>2.1120000000000001</v>
      </c>
      <c r="J32" s="53">
        <f t="shared" si="12"/>
        <v>2.101</v>
      </c>
      <c r="K32" s="54">
        <f t="shared" si="13"/>
        <v>2.09</v>
      </c>
      <c r="L32" s="53">
        <f t="shared" si="13"/>
        <v>2.0790000000000002</v>
      </c>
      <c r="M32" s="54">
        <f t="shared" si="14"/>
        <v>2.0680000000000001</v>
      </c>
      <c r="N32" s="53">
        <f t="shared" si="14"/>
        <v>2.0569999999999999</v>
      </c>
      <c r="O32" s="54">
        <f t="shared" si="15"/>
        <v>2.0459999999999998</v>
      </c>
      <c r="P32" s="53">
        <f t="shared" si="15"/>
        <v>2.0350000000000001</v>
      </c>
      <c r="Q32" s="54">
        <f t="shared" si="16"/>
        <v>2.024</v>
      </c>
      <c r="R32" s="53">
        <f t="shared" si="16"/>
        <v>2.0129999999999999</v>
      </c>
      <c r="S32" s="54">
        <f t="shared" si="17"/>
        <v>2.0019999999999998</v>
      </c>
      <c r="T32" s="53">
        <f t="shared" si="17"/>
        <v>1.9910000000000001</v>
      </c>
      <c r="U32" s="54">
        <f t="shared" si="10"/>
        <v>1.98</v>
      </c>
      <c r="V32" s="53">
        <f t="shared" si="3"/>
        <v>1.9690000000000001</v>
      </c>
      <c r="W32" s="54">
        <f t="shared" si="3"/>
        <v>1.958</v>
      </c>
      <c r="X32" s="53">
        <f t="shared" si="3"/>
        <v>1.9470000000000001</v>
      </c>
      <c r="Y32" s="54">
        <f t="shared" si="3"/>
        <v>1.9359999999999999</v>
      </c>
      <c r="Z32" s="53">
        <f t="shared" si="3"/>
        <v>1.925</v>
      </c>
      <c r="AA32" s="54">
        <f t="shared" si="3"/>
        <v>1.9139999999999999</v>
      </c>
      <c r="AB32" s="53">
        <f t="shared" si="19"/>
        <v>1.903</v>
      </c>
      <c r="AC32" s="54">
        <f t="shared" si="19"/>
        <v>1.8919999999999999</v>
      </c>
      <c r="AD32" s="53">
        <f t="shared" si="19"/>
        <v>1.881</v>
      </c>
      <c r="AE32" s="54">
        <f t="shared" si="19"/>
        <v>1.87</v>
      </c>
      <c r="AF32" s="53">
        <f t="shared" si="19"/>
        <v>1.859</v>
      </c>
      <c r="AG32" s="54">
        <f t="shared" si="19"/>
        <v>1.8480000000000001</v>
      </c>
      <c r="AH32" s="53">
        <f t="shared" si="19"/>
        <v>1.837</v>
      </c>
      <c r="AI32" s="54">
        <f t="shared" si="19"/>
        <v>1.8260000000000001</v>
      </c>
      <c r="AJ32" s="53">
        <f t="shared" si="19"/>
        <v>1.8149999999999999</v>
      </c>
      <c r="AK32" s="54">
        <f t="shared" si="19"/>
        <v>1.804</v>
      </c>
      <c r="AL32" s="53">
        <f t="shared" si="19"/>
        <v>1.7929999999999999</v>
      </c>
      <c r="AM32" s="54">
        <f t="shared" si="19"/>
        <v>1.782</v>
      </c>
      <c r="AN32" s="53">
        <f t="shared" si="19"/>
        <v>1.7709999999999999</v>
      </c>
      <c r="AO32" s="54">
        <f t="shared" si="19"/>
        <v>1.76</v>
      </c>
      <c r="AP32" s="53">
        <f t="shared" si="19"/>
        <v>1.7490000000000001</v>
      </c>
      <c r="AQ32" s="54">
        <f t="shared" si="19"/>
        <v>1.738</v>
      </c>
      <c r="AR32" s="53">
        <f t="shared" si="19"/>
        <v>1.7270000000000001</v>
      </c>
      <c r="AS32" s="54">
        <f t="shared" si="19"/>
        <v>1.716</v>
      </c>
      <c r="AT32" s="53">
        <f t="shared" si="19"/>
        <v>1.7050000000000001</v>
      </c>
      <c r="AU32" s="69">
        <v>3.1820000000000001E-2</v>
      </c>
      <c r="AV32" s="96">
        <v>0</v>
      </c>
    </row>
    <row r="33" spans="1:48">
      <c r="A33" s="46"/>
      <c r="B33" s="111"/>
      <c r="C33" s="1" t="s">
        <v>27</v>
      </c>
      <c r="D33" s="5">
        <v>0.18181818181818099</v>
      </c>
      <c r="E33" s="39">
        <f t="shared" si="5"/>
        <v>2.5000000000000001E-2</v>
      </c>
      <c r="F33" s="53">
        <f t="shared" si="20"/>
        <v>5.3620000000000001</v>
      </c>
      <c r="G33" s="54">
        <f t="shared" si="11"/>
        <v>5.335</v>
      </c>
      <c r="H33" s="53">
        <f t="shared" si="11"/>
        <v>5.3070000000000004</v>
      </c>
      <c r="I33" s="54">
        <f t="shared" si="12"/>
        <v>5.28</v>
      </c>
      <c r="J33" s="53">
        <f t="shared" si="12"/>
        <v>5.2519999999999998</v>
      </c>
      <c r="K33" s="54">
        <f t="shared" si="13"/>
        <v>5.2249999999999996</v>
      </c>
      <c r="L33" s="53">
        <f t="shared" si="13"/>
        <v>5.1970000000000001</v>
      </c>
      <c r="M33" s="54">
        <f t="shared" si="14"/>
        <v>5.17</v>
      </c>
      <c r="N33" s="53">
        <f t="shared" si="14"/>
        <v>5.1420000000000003</v>
      </c>
      <c r="O33" s="54">
        <f t="shared" si="15"/>
        <v>5.1150000000000002</v>
      </c>
      <c r="P33" s="53">
        <f t="shared" si="15"/>
        <v>5.0869999999999997</v>
      </c>
      <c r="Q33" s="54">
        <f t="shared" si="16"/>
        <v>5.0599999999999996</v>
      </c>
      <c r="R33" s="53">
        <f t="shared" si="16"/>
        <v>5.032</v>
      </c>
      <c r="S33" s="54">
        <f t="shared" si="17"/>
        <v>5.0049999999999999</v>
      </c>
      <c r="T33" s="53">
        <f t="shared" si="17"/>
        <v>4.9770000000000003</v>
      </c>
      <c r="U33" s="54">
        <f t="shared" si="10"/>
        <v>4.95</v>
      </c>
      <c r="V33" s="53">
        <f t="shared" si="3"/>
        <v>4.9219999999999997</v>
      </c>
      <c r="W33" s="54">
        <f t="shared" si="3"/>
        <v>4.8949999999999996</v>
      </c>
      <c r="X33" s="53">
        <f t="shared" si="3"/>
        <v>4.867</v>
      </c>
      <c r="Y33" s="54">
        <f t="shared" si="3"/>
        <v>4.84</v>
      </c>
      <c r="Z33" s="53">
        <f t="shared" si="3"/>
        <v>4.8120000000000003</v>
      </c>
      <c r="AA33" s="54">
        <f t="shared" si="3"/>
        <v>4.7850000000000001</v>
      </c>
      <c r="AB33" s="53">
        <f t="shared" si="19"/>
        <v>4.7569999999999997</v>
      </c>
      <c r="AC33" s="54">
        <f t="shared" si="19"/>
        <v>4.7300000000000004</v>
      </c>
      <c r="AD33" s="53">
        <f t="shared" si="19"/>
        <v>4.702</v>
      </c>
      <c r="AE33" s="54">
        <f t="shared" si="19"/>
        <v>4.6749999999999998</v>
      </c>
      <c r="AF33" s="53">
        <f t="shared" si="19"/>
        <v>4.6470000000000002</v>
      </c>
      <c r="AG33" s="54">
        <f t="shared" si="19"/>
        <v>4.62</v>
      </c>
      <c r="AH33" s="53">
        <f t="shared" si="19"/>
        <v>4.5919999999999996</v>
      </c>
      <c r="AI33" s="54">
        <f t="shared" si="19"/>
        <v>4.5650000000000004</v>
      </c>
      <c r="AJ33" s="53">
        <f t="shared" si="19"/>
        <v>4.5369999999999999</v>
      </c>
      <c r="AK33" s="54">
        <f t="shared" si="19"/>
        <v>4.51</v>
      </c>
      <c r="AL33" s="53">
        <f t="shared" si="19"/>
        <v>4.4820000000000002</v>
      </c>
      <c r="AM33" s="54">
        <f t="shared" si="19"/>
        <v>4.4550000000000001</v>
      </c>
      <c r="AN33" s="53">
        <f t="shared" si="19"/>
        <v>4.4269999999999996</v>
      </c>
      <c r="AO33" s="54">
        <f t="shared" si="19"/>
        <v>4.4000000000000004</v>
      </c>
      <c r="AP33" s="53">
        <f t="shared" si="19"/>
        <v>4.3719999999999999</v>
      </c>
      <c r="AQ33" s="54">
        <f t="shared" si="19"/>
        <v>4.3449999999999998</v>
      </c>
      <c r="AR33" s="53">
        <f t="shared" si="19"/>
        <v>4.3170000000000002</v>
      </c>
      <c r="AS33" s="54">
        <f t="shared" si="19"/>
        <v>4.29</v>
      </c>
      <c r="AT33" s="53">
        <f t="shared" si="19"/>
        <v>4.2619999999999996</v>
      </c>
      <c r="AU33" s="69">
        <v>0.03</v>
      </c>
      <c r="AV33" s="96">
        <v>0</v>
      </c>
    </row>
    <row r="34" spans="1:48">
      <c r="A34" s="46"/>
      <c r="B34" s="111"/>
      <c r="C34" s="1" t="s">
        <v>28</v>
      </c>
      <c r="D34" s="5">
        <v>6.0606060599999997E-2</v>
      </c>
      <c r="E34" s="39">
        <f t="shared" si="5"/>
        <v>2.5000000000000001E-2</v>
      </c>
      <c r="F34" s="53">
        <f t="shared" si="20"/>
        <v>16.087</v>
      </c>
      <c r="G34" s="54">
        <f t="shared" si="11"/>
        <v>16.004999999999999</v>
      </c>
      <c r="H34" s="53">
        <f t="shared" si="11"/>
        <v>15.922000000000001</v>
      </c>
      <c r="I34" s="54">
        <f t="shared" si="12"/>
        <v>15.84</v>
      </c>
      <c r="J34" s="53">
        <f t="shared" si="12"/>
        <v>15.757</v>
      </c>
      <c r="K34" s="54">
        <f t="shared" si="13"/>
        <v>15.675000000000001</v>
      </c>
      <c r="L34" s="53">
        <f t="shared" si="13"/>
        <v>15.592000000000001</v>
      </c>
      <c r="M34" s="54">
        <f t="shared" si="14"/>
        <v>15.51</v>
      </c>
      <c r="N34" s="53">
        <f t="shared" si="14"/>
        <v>15.427</v>
      </c>
      <c r="O34" s="54">
        <f t="shared" si="15"/>
        <v>15.345000000000001</v>
      </c>
      <c r="P34" s="53">
        <f t="shared" si="15"/>
        <v>15.262</v>
      </c>
      <c r="Q34" s="54">
        <f t="shared" si="16"/>
        <v>15.18</v>
      </c>
      <c r="R34" s="53">
        <f t="shared" si="16"/>
        <v>15.097</v>
      </c>
      <c r="S34" s="54">
        <f t="shared" si="17"/>
        <v>15.015000000000001</v>
      </c>
      <c r="T34" s="53">
        <f t="shared" si="17"/>
        <v>14.932</v>
      </c>
      <c r="U34" s="54">
        <f t="shared" si="10"/>
        <v>14.85</v>
      </c>
      <c r="V34" s="53">
        <f t="shared" si="3"/>
        <v>14.766999999999999</v>
      </c>
      <c r="W34" s="54">
        <f t="shared" si="3"/>
        <v>14.685</v>
      </c>
      <c r="X34" s="53">
        <f t="shared" si="3"/>
        <v>14.602</v>
      </c>
      <c r="Y34" s="54">
        <f t="shared" si="3"/>
        <v>14.52</v>
      </c>
      <c r="Z34" s="53">
        <f t="shared" si="3"/>
        <v>14.436999999999999</v>
      </c>
      <c r="AA34" s="54">
        <f t="shared" si="3"/>
        <v>14.355</v>
      </c>
      <c r="AB34" s="53">
        <f t="shared" si="19"/>
        <v>14.272</v>
      </c>
      <c r="AC34" s="54">
        <f t="shared" si="19"/>
        <v>14.19</v>
      </c>
      <c r="AD34" s="53">
        <f t="shared" si="19"/>
        <v>14.106999999999999</v>
      </c>
      <c r="AE34" s="54">
        <f t="shared" si="19"/>
        <v>14.025</v>
      </c>
      <c r="AF34" s="53">
        <f t="shared" si="19"/>
        <v>13.942</v>
      </c>
      <c r="AG34" s="54">
        <f t="shared" si="19"/>
        <v>13.86</v>
      </c>
      <c r="AH34" s="53">
        <f t="shared" si="19"/>
        <v>13.776999999999999</v>
      </c>
      <c r="AI34" s="54">
        <f t="shared" si="19"/>
        <v>13.695</v>
      </c>
      <c r="AJ34" s="53">
        <f t="shared" ref="AJ34:AT34" si="21">ROUNDDOWN((1-$E34-($A$23-AJ$2))/$D34,3)</f>
        <v>13.612</v>
      </c>
      <c r="AK34" s="54">
        <f t="shared" si="21"/>
        <v>13.53</v>
      </c>
      <c r="AL34" s="53">
        <f t="shared" si="21"/>
        <v>13.446999999999999</v>
      </c>
      <c r="AM34" s="54">
        <f t="shared" si="21"/>
        <v>13.365</v>
      </c>
      <c r="AN34" s="53">
        <f t="shared" si="21"/>
        <v>13.282</v>
      </c>
      <c r="AO34" s="54">
        <f t="shared" si="21"/>
        <v>13.2</v>
      </c>
      <c r="AP34" s="53">
        <f t="shared" si="21"/>
        <v>13.117000000000001</v>
      </c>
      <c r="AQ34" s="54">
        <f t="shared" si="21"/>
        <v>13.035</v>
      </c>
      <c r="AR34" s="53">
        <f t="shared" si="21"/>
        <v>12.952</v>
      </c>
      <c r="AS34" s="54">
        <f t="shared" si="21"/>
        <v>12.87</v>
      </c>
      <c r="AT34" s="53">
        <f t="shared" si="21"/>
        <v>12.787000000000001</v>
      </c>
      <c r="AU34" s="69">
        <v>0.03</v>
      </c>
      <c r="AV34" s="96">
        <v>0</v>
      </c>
    </row>
    <row r="35" spans="1:48">
      <c r="A35" s="46"/>
      <c r="B35" s="111"/>
      <c r="C35" s="1" t="s">
        <v>29</v>
      </c>
      <c r="D35" s="5">
        <v>1.5151515149999999E-2</v>
      </c>
      <c r="E35" s="39">
        <f t="shared" si="5"/>
        <v>2.5000000000000001E-2</v>
      </c>
      <c r="F35" s="53">
        <f t="shared" si="20"/>
        <v>64.349999999999994</v>
      </c>
      <c r="G35" s="54">
        <f t="shared" si="11"/>
        <v>64.02</v>
      </c>
      <c r="H35" s="53">
        <f t="shared" si="11"/>
        <v>63.69</v>
      </c>
      <c r="I35" s="54">
        <f t="shared" si="12"/>
        <v>63.36</v>
      </c>
      <c r="J35" s="53">
        <f t="shared" si="12"/>
        <v>63.03</v>
      </c>
      <c r="K35" s="54">
        <f t="shared" si="13"/>
        <v>62.7</v>
      </c>
      <c r="L35" s="53">
        <f t="shared" si="13"/>
        <v>62.37</v>
      </c>
      <c r="M35" s="54">
        <f t="shared" si="14"/>
        <v>62.04</v>
      </c>
      <c r="N35" s="53">
        <f t="shared" si="14"/>
        <v>61.71</v>
      </c>
      <c r="O35" s="54">
        <f t="shared" si="15"/>
        <v>61.38</v>
      </c>
      <c r="P35" s="53">
        <f t="shared" si="15"/>
        <v>61.05</v>
      </c>
      <c r="Q35" s="54">
        <f t="shared" si="16"/>
        <v>60.72</v>
      </c>
      <c r="R35" s="53">
        <f t="shared" si="16"/>
        <v>60.39</v>
      </c>
      <c r="S35" s="54">
        <f t="shared" si="17"/>
        <v>60.06</v>
      </c>
      <c r="T35" s="53">
        <f t="shared" si="17"/>
        <v>59.73</v>
      </c>
      <c r="U35" s="54">
        <f t="shared" si="10"/>
        <v>59.4</v>
      </c>
      <c r="V35" s="53">
        <f t="shared" si="3"/>
        <v>59.07</v>
      </c>
      <c r="W35" s="54">
        <f t="shared" si="3"/>
        <v>58.74</v>
      </c>
      <c r="X35" s="53">
        <f t="shared" si="3"/>
        <v>58.41</v>
      </c>
      <c r="Y35" s="54">
        <f t="shared" si="3"/>
        <v>58.08</v>
      </c>
      <c r="Z35" s="53">
        <f t="shared" si="3"/>
        <v>57.75</v>
      </c>
      <c r="AA35" s="54">
        <f t="shared" si="3"/>
        <v>57.42</v>
      </c>
      <c r="AB35" s="53">
        <f t="shared" ref="AB35:AT39" si="22">ROUNDDOWN((1-$E35-($A$23-AB$2))/$D35,3)</f>
        <v>57.09</v>
      </c>
      <c r="AC35" s="54">
        <f t="shared" si="22"/>
        <v>56.76</v>
      </c>
      <c r="AD35" s="53">
        <f t="shared" si="22"/>
        <v>56.43</v>
      </c>
      <c r="AE35" s="54">
        <f t="shared" si="22"/>
        <v>56.1</v>
      </c>
      <c r="AF35" s="53">
        <f t="shared" si="22"/>
        <v>55.77</v>
      </c>
      <c r="AG35" s="54">
        <f t="shared" si="22"/>
        <v>55.44</v>
      </c>
      <c r="AH35" s="53">
        <f t="shared" si="22"/>
        <v>55.11</v>
      </c>
      <c r="AI35" s="54">
        <f t="shared" si="22"/>
        <v>54.78</v>
      </c>
      <c r="AJ35" s="53">
        <f t="shared" si="22"/>
        <v>54.45</v>
      </c>
      <c r="AK35" s="54">
        <f t="shared" si="22"/>
        <v>54.12</v>
      </c>
      <c r="AL35" s="53">
        <f t="shared" si="22"/>
        <v>53.79</v>
      </c>
      <c r="AM35" s="54">
        <f t="shared" si="22"/>
        <v>53.46</v>
      </c>
      <c r="AN35" s="53">
        <f t="shared" si="22"/>
        <v>53.13</v>
      </c>
      <c r="AO35" s="54">
        <f t="shared" si="22"/>
        <v>52.8</v>
      </c>
      <c r="AP35" s="53">
        <f t="shared" si="22"/>
        <v>52.47</v>
      </c>
      <c r="AQ35" s="54">
        <f t="shared" si="22"/>
        <v>52.14</v>
      </c>
      <c r="AR35" s="53">
        <f t="shared" si="22"/>
        <v>51.81</v>
      </c>
      <c r="AS35" s="54">
        <f t="shared" si="22"/>
        <v>51.48</v>
      </c>
      <c r="AT35" s="53">
        <f t="shared" si="22"/>
        <v>51.15</v>
      </c>
      <c r="AU35" s="69">
        <v>0.03</v>
      </c>
      <c r="AV35" s="96">
        <v>0</v>
      </c>
    </row>
    <row r="36" spans="1:48">
      <c r="A36" s="46"/>
      <c r="B36" s="111"/>
      <c r="C36" s="1" t="s">
        <v>30</v>
      </c>
      <c r="D36" s="5">
        <f>1/462</f>
        <v>2.1645021645021645E-3</v>
      </c>
      <c r="E36" s="39">
        <f t="shared" si="5"/>
        <v>2.5000000000000001E-2</v>
      </c>
      <c r="F36" s="53">
        <f t="shared" si="20"/>
        <v>450.45</v>
      </c>
      <c r="G36" s="54">
        <f t="shared" si="11"/>
        <v>448.14</v>
      </c>
      <c r="H36" s="53">
        <f t="shared" si="11"/>
        <v>445.83</v>
      </c>
      <c r="I36" s="54">
        <f t="shared" si="12"/>
        <v>443.52</v>
      </c>
      <c r="J36" s="53">
        <f t="shared" si="12"/>
        <v>441.21</v>
      </c>
      <c r="K36" s="54">
        <f t="shared" si="13"/>
        <v>438.9</v>
      </c>
      <c r="L36" s="53">
        <f t="shared" si="13"/>
        <v>436.59</v>
      </c>
      <c r="M36" s="54">
        <f t="shared" si="14"/>
        <v>434.28</v>
      </c>
      <c r="N36" s="53">
        <f t="shared" si="14"/>
        <v>431.97</v>
      </c>
      <c r="O36" s="54">
        <f t="shared" si="15"/>
        <v>429.66</v>
      </c>
      <c r="P36" s="53">
        <f t="shared" si="15"/>
        <v>427.35</v>
      </c>
      <c r="Q36" s="54">
        <f t="shared" si="16"/>
        <v>425.04</v>
      </c>
      <c r="R36" s="53">
        <f t="shared" si="16"/>
        <v>422.73</v>
      </c>
      <c r="S36" s="54">
        <f t="shared" si="17"/>
        <v>420.42</v>
      </c>
      <c r="T36" s="53">
        <f t="shared" si="17"/>
        <v>418.11</v>
      </c>
      <c r="U36" s="54">
        <f t="shared" si="10"/>
        <v>415.8</v>
      </c>
      <c r="V36" s="53">
        <f t="shared" si="3"/>
        <v>413.49</v>
      </c>
      <c r="W36" s="54">
        <f t="shared" si="3"/>
        <v>411.18</v>
      </c>
      <c r="X36" s="53">
        <f t="shared" si="3"/>
        <v>408.87</v>
      </c>
      <c r="Y36" s="54">
        <f t="shared" si="3"/>
        <v>406.56</v>
      </c>
      <c r="Z36" s="53">
        <f t="shared" si="3"/>
        <v>404.25</v>
      </c>
      <c r="AA36" s="54">
        <f t="shared" si="3"/>
        <v>401.94</v>
      </c>
      <c r="AB36" s="53">
        <f t="shared" si="22"/>
        <v>399.63</v>
      </c>
      <c r="AC36" s="54">
        <f t="shared" si="22"/>
        <v>397.32</v>
      </c>
      <c r="AD36" s="53">
        <f t="shared" si="22"/>
        <v>395.01</v>
      </c>
      <c r="AE36" s="54">
        <f t="shared" si="22"/>
        <v>392.7</v>
      </c>
      <c r="AF36" s="53">
        <f t="shared" si="22"/>
        <v>390.39</v>
      </c>
      <c r="AG36" s="54">
        <f t="shared" si="22"/>
        <v>388.08</v>
      </c>
      <c r="AH36" s="53">
        <f t="shared" si="22"/>
        <v>385.77</v>
      </c>
      <c r="AI36" s="54">
        <f t="shared" si="22"/>
        <v>383.46</v>
      </c>
      <c r="AJ36" s="53">
        <f t="shared" si="22"/>
        <v>381.15</v>
      </c>
      <c r="AK36" s="54">
        <f t="shared" si="22"/>
        <v>378.84</v>
      </c>
      <c r="AL36" s="53">
        <f t="shared" si="22"/>
        <v>376.53</v>
      </c>
      <c r="AM36" s="54">
        <f t="shared" si="22"/>
        <v>374.22</v>
      </c>
      <c r="AN36" s="53">
        <f t="shared" si="22"/>
        <v>371.91</v>
      </c>
      <c r="AO36" s="54">
        <f t="shared" si="22"/>
        <v>369.6</v>
      </c>
      <c r="AP36" s="53">
        <f t="shared" si="22"/>
        <v>367.29</v>
      </c>
      <c r="AQ36" s="54">
        <f t="shared" si="22"/>
        <v>364.98</v>
      </c>
      <c r="AR36" s="53">
        <f t="shared" si="22"/>
        <v>362.67</v>
      </c>
      <c r="AS36" s="54">
        <f t="shared" si="22"/>
        <v>360.36</v>
      </c>
      <c r="AT36" s="53">
        <f t="shared" si="22"/>
        <v>358.05</v>
      </c>
      <c r="AU36" s="69">
        <v>0.03</v>
      </c>
      <c r="AV36" s="96">
        <v>0</v>
      </c>
    </row>
    <row r="37" spans="1:48">
      <c r="A37" s="46"/>
      <c r="B37" s="111"/>
      <c r="C37" s="1" t="s">
        <v>31</v>
      </c>
      <c r="D37" s="5">
        <v>1.2987012987012899E-2</v>
      </c>
      <c r="E37" s="39">
        <f t="shared" si="5"/>
        <v>2.5000000000000001E-2</v>
      </c>
      <c r="F37" s="53">
        <f t="shared" si="20"/>
        <v>75.075000000000003</v>
      </c>
      <c r="G37" s="54">
        <f t="shared" si="11"/>
        <v>74.69</v>
      </c>
      <c r="H37" s="53">
        <f t="shared" si="11"/>
        <v>74.305000000000007</v>
      </c>
      <c r="I37" s="54">
        <f t="shared" si="12"/>
        <v>73.92</v>
      </c>
      <c r="J37" s="53">
        <f t="shared" si="12"/>
        <v>73.534999999999997</v>
      </c>
      <c r="K37" s="54">
        <f t="shared" si="13"/>
        <v>73.150000000000006</v>
      </c>
      <c r="L37" s="53">
        <f t="shared" si="13"/>
        <v>72.765000000000001</v>
      </c>
      <c r="M37" s="54">
        <f t="shared" si="14"/>
        <v>72.38</v>
      </c>
      <c r="N37" s="53">
        <f t="shared" si="14"/>
        <v>71.995000000000005</v>
      </c>
      <c r="O37" s="54">
        <f t="shared" si="15"/>
        <v>71.61</v>
      </c>
      <c r="P37" s="53">
        <f t="shared" si="15"/>
        <v>71.224999999999994</v>
      </c>
      <c r="Q37" s="54">
        <f t="shared" si="16"/>
        <v>70.84</v>
      </c>
      <c r="R37" s="53">
        <f t="shared" si="16"/>
        <v>70.454999999999998</v>
      </c>
      <c r="S37" s="54">
        <f t="shared" si="17"/>
        <v>70.069999999999993</v>
      </c>
      <c r="T37" s="53">
        <f t="shared" si="17"/>
        <v>69.685000000000002</v>
      </c>
      <c r="U37" s="54">
        <f t="shared" si="10"/>
        <v>69.3</v>
      </c>
      <c r="V37" s="53">
        <f t="shared" si="3"/>
        <v>68.915000000000006</v>
      </c>
      <c r="W37" s="54">
        <f t="shared" si="3"/>
        <v>68.53</v>
      </c>
      <c r="X37" s="53">
        <f t="shared" si="3"/>
        <v>68.144999999999996</v>
      </c>
      <c r="Y37" s="54">
        <f t="shared" si="3"/>
        <v>67.760000000000005</v>
      </c>
      <c r="Z37" s="53">
        <f t="shared" si="3"/>
        <v>67.375</v>
      </c>
      <c r="AA37" s="54">
        <f t="shared" si="3"/>
        <v>66.989999999999995</v>
      </c>
      <c r="AB37" s="53">
        <f t="shared" si="22"/>
        <v>66.605000000000004</v>
      </c>
      <c r="AC37" s="54">
        <f t="shared" si="22"/>
        <v>66.22</v>
      </c>
      <c r="AD37" s="53">
        <f t="shared" si="22"/>
        <v>65.834999999999994</v>
      </c>
      <c r="AE37" s="54">
        <f t="shared" si="22"/>
        <v>65.45</v>
      </c>
      <c r="AF37" s="53">
        <f t="shared" si="22"/>
        <v>65.064999999999998</v>
      </c>
      <c r="AG37" s="54">
        <f t="shared" si="22"/>
        <v>64.680000000000007</v>
      </c>
      <c r="AH37" s="53">
        <f t="shared" si="22"/>
        <v>64.295000000000002</v>
      </c>
      <c r="AI37" s="54">
        <f t="shared" si="22"/>
        <v>63.91</v>
      </c>
      <c r="AJ37" s="53">
        <f t="shared" si="22"/>
        <v>63.524999999999999</v>
      </c>
      <c r="AK37" s="54">
        <f t="shared" si="22"/>
        <v>63.14</v>
      </c>
      <c r="AL37" s="53">
        <f t="shared" si="22"/>
        <v>62.755000000000003</v>
      </c>
      <c r="AM37" s="54">
        <f t="shared" si="22"/>
        <v>62.37</v>
      </c>
      <c r="AN37" s="53">
        <f t="shared" si="22"/>
        <v>61.984999999999999</v>
      </c>
      <c r="AO37" s="54">
        <f t="shared" si="22"/>
        <v>61.6</v>
      </c>
      <c r="AP37" s="53">
        <f t="shared" si="22"/>
        <v>61.215000000000003</v>
      </c>
      <c r="AQ37" s="54">
        <f t="shared" si="22"/>
        <v>60.83</v>
      </c>
      <c r="AR37" s="53">
        <f t="shared" si="22"/>
        <v>60.445</v>
      </c>
      <c r="AS37" s="54">
        <f t="shared" si="22"/>
        <v>60.06</v>
      </c>
      <c r="AT37" s="53">
        <f t="shared" si="22"/>
        <v>59.674999999999997</v>
      </c>
      <c r="AU37" s="69">
        <v>0.03</v>
      </c>
      <c r="AV37" s="96">
        <v>0</v>
      </c>
    </row>
    <row r="38" spans="1:48">
      <c r="A38" s="46"/>
      <c r="B38" s="111"/>
      <c r="C38" s="1" t="s">
        <v>32</v>
      </c>
      <c r="D38" s="5">
        <v>4.5454545450000002E-2</v>
      </c>
      <c r="E38" s="39">
        <f t="shared" si="5"/>
        <v>2.5000000000000001E-2</v>
      </c>
      <c r="F38" s="53">
        <f t="shared" si="20"/>
        <v>21.45</v>
      </c>
      <c r="G38" s="54">
        <f t="shared" si="11"/>
        <v>21.34</v>
      </c>
      <c r="H38" s="53">
        <f t="shared" si="11"/>
        <v>21.23</v>
      </c>
      <c r="I38" s="54">
        <f t="shared" si="12"/>
        <v>21.12</v>
      </c>
      <c r="J38" s="53">
        <f t="shared" si="12"/>
        <v>21.01</v>
      </c>
      <c r="K38" s="54">
        <f t="shared" si="13"/>
        <v>20.9</v>
      </c>
      <c r="L38" s="53">
        <f t="shared" si="13"/>
        <v>20.79</v>
      </c>
      <c r="M38" s="54">
        <f t="shared" si="14"/>
        <v>20.68</v>
      </c>
      <c r="N38" s="53">
        <f t="shared" si="14"/>
        <v>20.57</v>
      </c>
      <c r="O38" s="54">
        <f t="shared" si="15"/>
        <v>20.46</v>
      </c>
      <c r="P38" s="53">
        <f t="shared" si="15"/>
        <v>20.350000000000001</v>
      </c>
      <c r="Q38" s="54">
        <f t="shared" si="16"/>
        <v>20.239999999999998</v>
      </c>
      <c r="R38" s="53">
        <f t="shared" si="16"/>
        <v>20.13</v>
      </c>
      <c r="S38" s="54">
        <f t="shared" si="17"/>
        <v>20.02</v>
      </c>
      <c r="T38" s="53">
        <f t="shared" si="17"/>
        <v>19.91</v>
      </c>
      <c r="U38" s="54">
        <f t="shared" si="10"/>
        <v>19.8</v>
      </c>
      <c r="V38" s="53">
        <f t="shared" si="3"/>
        <v>19.690000000000001</v>
      </c>
      <c r="W38" s="54">
        <f t="shared" si="3"/>
        <v>19.579999999999998</v>
      </c>
      <c r="X38" s="53">
        <f t="shared" si="3"/>
        <v>19.47</v>
      </c>
      <c r="Y38" s="54">
        <f t="shared" si="3"/>
        <v>19.36</v>
      </c>
      <c r="Z38" s="53">
        <f t="shared" si="3"/>
        <v>19.25</v>
      </c>
      <c r="AA38" s="54">
        <f t="shared" si="3"/>
        <v>19.14</v>
      </c>
      <c r="AB38" s="53">
        <f t="shared" si="22"/>
        <v>19.03</v>
      </c>
      <c r="AC38" s="54">
        <f t="shared" si="22"/>
        <v>18.920000000000002</v>
      </c>
      <c r="AD38" s="53">
        <f t="shared" si="22"/>
        <v>18.809999999999999</v>
      </c>
      <c r="AE38" s="54">
        <f t="shared" si="22"/>
        <v>18.7</v>
      </c>
      <c r="AF38" s="53">
        <f t="shared" si="22"/>
        <v>18.59</v>
      </c>
      <c r="AG38" s="54">
        <f t="shared" si="22"/>
        <v>18.48</v>
      </c>
      <c r="AH38" s="53">
        <f t="shared" si="22"/>
        <v>18.37</v>
      </c>
      <c r="AI38" s="54">
        <f t="shared" si="22"/>
        <v>18.260000000000002</v>
      </c>
      <c r="AJ38" s="53">
        <f t="shared" si="22"/>
        <v>18.149999999999999</v>
      </c>
      <c r="AK38" s="54">
        <f t="shared" si="22"/>
        <v>18.04</v>
      </c>
      <c r="AL38" s="53">
        <f t="shared" si="22"/>
        <v>17.93</v>
      </c>
      <c r="AM38" s="54">
        <f t="shared" si="22"/>
        <v>17.82</v>
      </c>
      <c r="AN38" s="53">
        <f t="shared" si="22"/>
        <v>17.71</v>
      </c>
      <c r="AO38" s="54">
        <f t="shared" si="22"/>
        <v>17.600000000000001</v>
      </c>
      <c r="AP38" s="53">
        <f t="shared" si="22"/>
        <v>17.489999999999998</v>
      </c>
      <c r="AQ38" s="54">
        <f t="shared" si="22"/>
        <v>17.38</v>
      </c>
      <c r="AR38" s="53">
        <f t="shared" si="22"/>
        <v>17.27</v>
      </c>
      <c r="AS38" s="54">
        <f t="shared" si="22"/>
        <v>17.16</v>
      </c>
      <c r="AT38" s="53">
        <f t="shared" si="22"/>
        <v>17.05</v>
      </c>
      <c r="AU38" s="69">
        <v>0.03</v>
      </c>
      <c r="AV38" s="96">
        <v>0</v>
      </c>
    </row>
    <row r="39" spans="1:48">
      <c r="A39" s="46"/>
      <c r="B39" s="111"/>
      <c r="C39" s="1" t="s">
        <v>33</v>
      </c>
      <c r="D39" s="5">
        <v>0.12121212121212099</v>
      </c>
      <c r="E39" s="39">
        <f t="shared" si="5"/>
        <v>2.5000000000000001E-2</v>
      </c>
      <c r="F39" s="53">
        <f t="shared" si="20"/>
        <v>8.0429999999999993</v>
      </c>
      <c r="G39" s="54">
        <f t="shared" si="11"/>
        <v>8.0020000000000007</v>
      </c>
      <c r="H39" s="53">
        <f t="shared" si="11"/>
        <v>7.9610000000000003</v>
      </c>
      <c r="I39" s="54">
        <f t="shared" si="12"/>
        <v>7.92</v>
      </c>
      <c r="J39" s="53">
        <f t="shared" si="12"/>
        <v>7.8780000000000001</v>
      </c>
      <c r="K39" s="54">
        <f t="shared" si="13"/>
        <v>7.8369999999999997</v>
      </c>
      <c r="L39" s="53">
        <f t="shared" si="13"/>
        <v>7.7960000000000003</v>
      </c>
      <c r="M39" s="54">
        <f t="shared" si="14"/>
        <v>7.7549999999999999</v>
      </c>
      <c r="N39" s="53">
        <f t="shared" si="14"/>
        <v>7.7130000000000001</v>
      </c>
      <c r="O39" s="54">
        <f t="shared" si="15"/>
        <v>7.6719999999999997</v>
      </c>
      <c r="P39" s="53">
        <f t="shared" si="15"/>
        <v>7.6310000000000002</v>
      </c>
      <c r="Q39" s="54">
        <f t="shared" si="16"/>
        <v>7.59</v>
      </c>
      <c r="R39" s="53">
        <f t="shared" si="16"/>
        <v>7.548</v>
      </c>
      <c r="S39" s="54">
        <f t="shared" si="17"/>
        <v>7.5069999999999997</v>
      </c>
      <c r="T39" s="53">
        <f t="shared" si="17"/>
        <v>7.4660000000000002</v>
      </c>
      <c r="U39" s="54">
        <f t="shared" si="10"/>
        <v>7.4249999999999998</v>
      </c>
      <c r="V39" s="53">
        <f t="shared" si="3"/>
        <v>7.383</v>
      </c>
      <c r="W39" s="54">
        <f t="shared" si="3"/>
        <v>7.3419999999999996</v>
      </c>
      <c r="X39" s="53">
        <f t="shared" si="3"/>
        <v>7.3010000000000002</v>
      </c>
      <c r="Y39" s="54">
        <f t="shared" si="3"/>
        <v>7.26</v>
      </c>
      <c r="Z39" s="53">
        <f t="shared" si="3"/>
        <v>7.218</v>
      </c>
      <c r="AA39" s="54">
        <f t="shared" si="3"/>
        <v>7.1769999999999996</v>
      </c>
      <c r="AB39" s="53">
        <f t="shared" si="22"/>
        <v>7.1360000000000001</v>
      </c>
      <c r="AC39" s="54">
        <f t="shared" si="22"/>
        <v>7.0949999999999998</v>
      </c>
      <c r="AD39" s="53">
        <f t="shared" si="22"/>
        <v>7.0529999999999999</v>
      </c>
      <c r="AE39" s="54">
        <f t="shared" si="22"/>
        <v>7.0119999999999996</v>
      </c>
      <c r="AF39" s="53">
        <f t="shared" si="22"/>
        <v>6.9710000000000001</v>
      </c>
      <c r="AG39" s="54">
        <f t="shared" si="22"/>
        <v>6.93</v>
      </c>
      <c r="AH39" s="53">
        <f t="shared" si="22"/>
        <v>6.8879999999999999</v>
      </c>
      <c r="AI39" s="54">
        <f t="shared" si="22"/>
        <v>6.8470000000000004</v>
      </c>
      <c r="AJ39" s="53">
        <f t="shared" si="22"/>
        <v>6.806</v>
      </c>
      <c r="AK39" s="54">
        <f t="shared" si="22"/>
        <v>6.7649999999999997</v>
      </c>
      <c r="AL39" s="53">
        <f t="shared" si="22"/>
        <v>6.7229999999999999</v>
      </c>
      <c r="AM39" s="54">
        <f t="shared" si="22"/>
        <v>6.6820000000000004</v>
      </c>
      <c r="AN39" s="53">
        <f t="shared" si="22"/>
        <v>6.641</v>
      </c>
      <c r="AO39" s="54">
        <f t="shared" si="22"/>
        <v>6.6</v>
      </c>
      <c r="AP39" s="53">
        <f t="shared" si="22"/>
        <v>6.5579999999999998</v>
      </c>
      <c r="AQ39" s="54">
        <f t="shared" si="22"/>
        <v>6.5170000000000003</v>
      </c>
      <c r="AR39" s="53">
        <f t="shared" si="22"/>
        <v>6.476</v>
      </c>
      <c r="AS39" s="54">
        <f t="shared" si="22"/>
        <v>6.4349999999999996</v>
      </c>
      <c r="AT39" s="53">
        <f t="shared" si="22"/>
        <v>6.3929999999999998</v>
      </c>
      <c r="AU39" s="69">
        <v>3.0300000000000001E-2</v>
      </c>
      <c r="AV39" s="96">
        <v>0</v>
      </c>
    </row>
    <row r="42" spans="1:48">
      <c r="E42" s="45">
        <v>25</v>
      </c>
    </row>
    <row r="47" spans="1:48" ht="16.5" customHeight="1"/>
    <row r="48" spans="1:48" ht="16.5" customHeight="1"/>
  </sheetData>
  <mergeCells count="18">
    <mergeCell ref="A1:A2"/>
    <mergeCell ref="B1:B2"/>
    <mergeCell ref="C1:C2"/>
    <mergeCell ref="D1:D2"/>
    <mergeCell ref="E1:E2"/>
    <mergeCell ref="A5:A6"/>
    <mergeCell ref="A3:A4"/>
    <mergeCell ref="B20:B23"/>
    <mergeCell ref="B24:B31"/>
    <mergeCell ref="B32:B39"/>
    <mergeCell ref="B3:B4"/>
    <mergeCell ref="B5:B6"/>
    <mergeCell ref="B7:B8"/>
    <mergeCell ref="B9:B10"/>
    <mergeCell ref="B12:B13"/>
    <mergeCell ref="B14:B19"/>
    <mergeCell ref="A21:A22"/>
    <mergeCell ref="A23:A24"/>
  </mergeCells>
  <phoneticPr fontId="1" type="noConversion"/>
  <conditionalFormatting sqref="G2:AT2">
    <cfRule type="expression" dxfId="29" priority="3">
      <formula>G$2&lt;-0.00001</formula>
    </cfRule>
  </conditionalFormatting>
  <conditionalFormatting sqref="G3:AT39">
    <cfRule type="expression" dxfId="28" priority="2">
      <formula>G$2&lt;-0.00001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0</xdr:col>
                    <xdr:colOff>76200</xdr:colOff>
                    <xdr:row>5</xdr:row>
                    <xdr:rowOff>190500</xdr:rowOff>
                  </from>
                  <to>
                    <xdr:col>0</xdr:col>
                    <xdr:colOff>838200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0</xdr:col>
                    <xdr:colOff>123825</xdr:colOff>
                    <xdr:row>24</xdr:row>
                    <xdr:rowOff>28575</xdr:rowOff>
                  </from>
                  <to>
                    <xdr:col>0</xdr:col>
                    <xdr:colOff>762000</xdr:colOff>
                    <xdr:row>37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D558-4B3E-4265-ADED-5F4C87E730BC}">
  <dimension ref="A1:AX24"/>
  <sheetViews>
    <sheetView zoomScaleNormal="100" workbookViewId="0">
      <selection activeCell="F3" sqref="F3:F23"/>
    </sheetView>
  </sheetViews>
  <sheetFormatPr defaultRowHeight="15.75"/>
  <cols>
    <col min="1" max="1" width="11.42578125" customWidth="1"/>
    <col min="2" max="2" width="12.7109375" customWidth="1"/>
    <col min="3" max="3" width="15" customWidth="1"/>
    <col min="4" max="4" width="16.42578125" customWidth="1"/>
    <col min="5" max="5" width="14.42578125" customWidth="1"/>
    <col min="6" max="6" width="14.85546875" customWidth="1"/>
    <col min="7" max="7" width="16" customWidth="1"/>
    <col min="8" max="8" width="19.140625" customWidth="1"/>
    <col min="9" max="9" width="14.7109375" customWidth="1"/>
    <col min="10" max="10" width="15.140625" customWidth="1"/>
    <col min="11" max="11" width="13.85546875" customWidth="1"/>
    <col min="12" max="12" width="12.28515625" customWidth="1"/>
    <col min="13" max="13" width="13.42578125" customWidth="1"/>
    <col min="14" max="14" width="14.28515625" customWidth="1"/>
    <col min="15" max="15" width="12.140625" customWidth="1"/>
    <col min="16" max="16" width="11.85546875" customWidth="1"/>
    <col min="17" max="17" width="12.42578125" customWidth="1"/>
    <col min="18" max="18" width="12.7109375" customWidth="1"/>
    <col min="19" max="19" width="10.5703125" customWidth="1"/>
    <col min="20" max="20" width="11.5703125" customWidth="1"/>
    <col min="21" max="21" width="11.42578125" customWidth="1"/>
    <col min="22" max="22" width="15.42578125" customWidth="1"/>
    <col min="23" max="23" width="13.28515625" customWidth="1"/>
    <col min="24" max="24" width="13" customWidth="1"/>
    <col min="25" max="25" width="12.140625" customWidth="1"/>
    <col min="26" max="26" width="12.5703125" customWidth="1"/>
    <col min="27" max="27" width="16.140625" customWidth="1"/>
    <col min="28" max="28" width="14.7109375" customWidth="1"/>
    <col min="29" max="29" width="16.7109375" customWidth="1"/>
    <col min="30" max="30" width="14.7109375" customWidth="1"/>
    <col min="31" max="31" width="13.28515625" customWidth="1"/>
    <col min="32" max="32" width="14" customWidth="1"/>
    <col min="33" max="33" width="13.28515625" customWidth="1"/>
    <col min="34" max="34" width="12.140625" customWidth="1"/>
    <col min="35" max="35" width="12.85546875" customWidth="1"/>
    <col min="36" max="36" width="15.7109375" customWidth="1"/>
    <col min="37" max="37" width="13.42578125" customWidth="1"/>
    <col min="38" max="38" width="14.85546875" customWidth="1"/>
    <col min="39" max="39" width="14.7109375" customWidth="1"/>
    <col min="40" max="40" width="11.85546875" customWidth="1"/>
    <col min="41" max="41" width="12.85546875" customWidth="1"/>
    <col min="42" max="43" width="13.42578125" customWidth="1"/>
    <col min="44" max="44" width="14.7109375" customWidth="1"/>
    <col min="45" max="45" width="12.5703125" customWidth="1"/>
    <col min="46" max="46" width="12.140625" customWidth="1"/>
    <col min="49" max="49" width="9.140625" customWidth="1"/>
  </cols>
  <sheetData>
    <row r="1" spans="1:50" ht="15.75" customHeight="1">
      <c r="A1" s="48"/>
      <c r="B1" s="117"/>
      <c r="C1" s="117"/>
      <c r="D1" s="120" t="s">
        <v>0</v>
      </c>
      <c r="E1" s="121" t="s">
        <v>279</v>
      </c>
      <c r="F1" s="44" t="s">
        <v>261</v>
      </c>
      <c r="G1" s="42" t="s">
        <v>237</v>
      </c>
      <c r="H1" s="42" t="s">
        <v>238</v>
      </c>
      <c r="I1" s="42" t="s">
        <v>239</v>
      </c>
      <c r="J1" s="42" t="s">
        <v>240</v>
      </c>
      <c r="K1" s="42" t="s">
        <v>241</v>
      </c>
      <c r="L1" s="42" t="s">
        <v>242</v>
      </c>
      <c r="M1" s="42" t="s">
        <v>243</v>
      </c>
      <c r="N1" s="42" t="s">
        <v>244</v>
      </c>
      <c r="O1" s="42" t="s">
        <v>245</v>
      </c>
      <c r="P1" s="42" t="s">
        <v>246</v>
      </c>
      <c r="Q1" s="42" t="s">
        <v>247</v>
      </c>
      <c r="R1" s="42" t="s">
        <v>248</v>
      </c>
      <c r="S1" s="42" t="s">
        <v>249</v>
      </c>
      <c r="T1" s="42" t="s">
        <v>250</v>
      </c>
      <c r="U1" s="42" t="s">
        <v>251</v>
      </c>
      <c r="V1" s="42" t="s">
        <v>252</v>
      </c>
      <c r="W1" s="42" t="s">
        <v>253</v>
      </c>
      <c r="X1" s="42" t="s">
        <v>254</v>
      </c>
      <c r="Y1" s="42" t="s">
        <v>255</v>
      </c>
      <c r="Z1" s="42" t="s">
        <v>256</v>
      </c>
      <c r="AA1" s="42" t="s">
        <v>257</v>
      </c>
      <c r="AB1" s="42" t="s">
        <v>258</v>
      </c>
      <c r="AC1" s="42" t="s">
        <v>259</v>
      </c>
      <c r="AD1" s="42" t="s">
        <v>260</v>
      </c>
      <c r="AE1" s="42" t="s">
        <v>263</v>
      </c>
      <c r="AF1" s="42" t="s">
        <v>264</v>
      </c>
      <c r="AG1" s="42" t="s">
        <v>266</v>
      </c>
      <c r="AH1" s="42" t="s">
        <v>265</v>
      </c>
      <c r="AI1" s="42" t="s">
        <v>267</v>
      </c>
      <c r="AJ1" s="42" t="s">
        <v>268</v>
      </c>
      <c r="AK1" s="42" t="s">
        <v>269</v>
      </c>
      <c r="AL1" s="42" t="s">
        <v>270</v>
      </c>
      <c r="AM1" s="42" t="s">
        <v>271</v>
      </c>
      <c r="AN1" s="42" t="s">
        <v>272</v>
      </c>
      <c r="AO1" s="42" t="s">
        <v>273</v>
      </c>
      <c r="AP1" s="42" t="s">
        <v>274</v>
      </c>
      <c r="AQ1" s="42" t="s">
        <v>275</v>
      </c>
      <c r="AR1" s="42" t="s">
        <v>276</v>
      </c>
      <c r="AS1" s="42" t="s">
        <v>277</v>
      </c>
      <c r="AT1" s="42" t="s">
        <v>278</v>
      </c>
    </row>
    <row r="2" spans="1:50" ht="15.75" customHeight="1">
      <c r="A2" s="48"/>
      <c r="B2" s="117"/>
      <c r="C2" s="117"/>
      <c r="D2" s="120"/>
      <c r="E2" s="122"/>
      <c r="F2" s="50">
        <f>A21</f>
        <v>8.5000000000000006E-2</v>
      </c>
      <c r="G2" s="50">
        <f t="shared" ref="G2:AD2" si="0">F2-0.5%</f>
        <v>0.08</v>
      </c>
      <c r="H2" s="50">
        <f t="shared" si="0"/>
        <v>7.4999999999999997E-2</v>
      </c>
      <c r="I2" s="50">
        <f t="shared" si="0"/>
        <v>6.9999999999999993E-2</v>
      </c>
      <c r="J2" s="50">
        <f t="shared" si="0"/>
        <v>6.4999999999999988E-2</v>
      </c>
      <c r="K2" s="50">
        <f t="shared" si="0"/>
        <v>5.9999999999999991E-2</v>
      </c>
      <c r="L2" s="50">
        <f t="shared" si="0"/>
        <v>5.4999999999999993E-2</v>
      </c>
      <c r="M2" s="50">
        <f t="shared" si="0"/>
        <v>4.9999999999999996E-2</v>
      </c>
      <c r="N2" s="50">
        <f t="shared" si="0"/>
        <v>4.4999999999999998E-2</v>
      </c>
      <c r="O2" s="50">
        <f t="shared" si="0"/>
        <v>0.04</v>
      </c>
      <c r="P2" s="50">
        <f t="shared" si="0"/>
        <v>3.5000000000000003E-2</v>
      </c>
      <c r="Q2" s="50">
        <f t="shared" si="0"/>
        <v>3.0000000000000002E-2</v>
      </c>
      <c r="R2" s="50">
        <f t="shared" si="0"/>
        <v>2.5000000000000001E-2</v>
      </c>
      <c r="S2" s="50">
        <f t="shared" si="0"/>
        <v>0.02</v>
      </c>
      <c r="T2" s="50">
        <f t="shared" si="0"/>
        <v>1.4999999999999999E-2</v>
      </c>
      <c r="U2" s="50">
        <f t="shared" si="0"/>
        <v>9.9999999999999985E-3</v>
      </c>
      <c r="V2" s="50">
        <f t="shared" si="0"/>
        <v>4.9999999999999984E-3</v>
      </c>
      <c r="W2" s="50">
        <f t="shared" si="0"/>
        <v>0</v>
      </c>
      <c r="X2" s="50">
        <f t="shared" si="0"/>
        <v>-5.0000000000000001E-3</v>
      </c>
      <c r="Y2" s="50">
        <f t="shared" si="0"/>
        <v>-0.01</v>
      </c>
      <c r="Z2" s="50">
        <f t="shared" si="0"/>
        <v>-1.4999999999999999E-2</v>
      </c>
      <c r="AA2" s="50">
        <f t="shared" si="0"/>
        <v>-0.02</v>
      </c>
      <c r="AB2" s="50">
        <f t="shared" si="0"/>
        <v>-2.5000000000000001E-2</v>
      </c>
      <c r="AC2" s="50">
        <f t="shared" si="0"/>
        <v>-3.0000000000000002E-2</v>
      </c>
      <c r="AD2" s="50">
        <f t="shared" si="0"/>
        <v>-3.5000000000000003E-2</v>
      </c>
      <c r="AE2" s="50">
        <f t="shared" ref="AE2:AT2" si="1">AD2-0.5%</f>
        <v>-0.04</v>
      </c>
      <c r="AF2" s="50">
        <f t="shared" si="1"/>
        <v>-4.4999999999999998E-2</v>
      </c>
      <c r="AG2" s="50">
        <f t="shared" si="1"/>
        <v>-4.9999999999999996E-2</v>
      </c>
      <c r="AH2" s="50">
        <f t="shared" si="1"/>
        <v>-5.4999999999999993E-2</v>
      </c>
      <c r="AI2" s="50">
        <f t="shared" si="1"/>
        <v>-5.9999999999999991E-2</v>
      </c>
      <c r="AJ2" s="50">
        <f t="shared" si="1"/>
        <v>-6.4999999999999988E-2</v>
      </c>
      <c r="AK2" s="50">
        <f t="shared" si="1"/>
        <v>-6.9999999999999993E-2</v>
      </c>
      <c r="AL2" s="50">
        <f t="shared" si="1"/>
        <v>-7.4999999999999997E-2</v>
      </c>
      <c r="AM2" s="50">
        <f t="shared" si="1"/>
        <v>-0.08</v>
      </c>
      <c r="AN2" s="50">
        <f t="shared" si="1"/>
        <v>-8.5000000000000006E-2</v>
      </c>
      <c r="AO2" s="50">
        <f t="shared" si="1"/>
        <v>-9.0000000000000011E-2</v>
      </c>
      <c r="AP2" s="50">
        <f t="shared" si="1"/>
        <v>-9.5000000000000015E-2</v>
      </c>
      <c r="AQ2" s="50">
        <f t="shared" si="1"/>
        <v>-0.10000000000000002</v>
      </c>
      <c r="AR2" s="50">
        <f t="shared" si="1"/>
        <v>-0.10500000000000002</v>
      </c>
      <c r="AS2" s="50">
        <f t="shared" si="1"/>
        <v>-0.11000000000000003</v>
      </c>
      <c r="AT2" s="50">
        <f t="shared" si="1"/>
        <v>-0.11500000000000003</v>
      </c>
    </row>
    <row r="3" spans="1:50" ht="15.75" customHeight="1">
      <c r="A3" s="126" t="s">
        <v>381</v>
      </c>
      <c r="B3" s="135" t="s">
        <v>35</v>
      </c>
      <c r="C3" s="11" t="s">
        <v>36</v>
      </c>
      <c r="D3" s="12">
        <f>108/216</f>
        <v>0.5</v>
      </c>
      <c r="E3" s="3">
        <f>$A$5+AW3</f>
        <v>1.4999999999999999E-2</v>
      </c>
      <c r="F3" s="54">
        <f>(1-E3)/D3</f>
        <v>1.97</v>
      </c>
      <c r="G3" s="54">
        <f>(1-$E3-($A$21-G$2))/$D3</f>
        <v>1.96</v>
      </c>
      <c r="H3" s="53">
        <f t="shared" ref="H3:W18" si="2">(1-$E3-($A$21-H$2))/$D3</f>
        <v>1.95</v>
      </c>
      <c r="I3" s="54">
        <f t="shared" si="2"/>
        <v>1.94</v>
      </c>
      <c r="J3" s="53">
        <f t="shared" si="2"/>
        <v>1.93</v>
      </c>
      <c r="K3" s="54">
        <f t="shared" si="2"/>
        <v>1.92</v>
      </c>
      <c r="L3" s="53">
        <f t="shared" si="2"/>
        <v>1.91</v>
      </c>
      <c r="M3" s="54">
        <f t="shared" si="2"/>
        <v>1.9</v>
      </c>
      <c r="N3" s="53">
        <f t="shared" si="2"/>
        <v>1.89</v>
      </c>
      <c r="O3" s="54">
        <f t="shared" si="2"/>
        <v>1.88</v>
      </c>
      <c r="P3" s="53">
        <f t="shared" si="2"/>
        <v>1.8699999999999999</v>
      </c>
      <c r="Q3" s="54">
        <f t="shared" si="2"/>
        <v>1.8599999999999999</v>
      </c>
      <c r="R3" s="53">
        <f t="shared" si="2"/>
        <v>1.8499999999999999</v>
      </c>
      <c r="S3" s="54">
        <f t="shared" si="2"/>
        <v>1.8399999999999999</v>
      </c>
      <c r="T3" s="53">
        <f t="shared" si="2"/>
        <v>1.83</v>
      </c>
      <c r="U3" s="54">
        <f t="shared" si="2"/>
        <v>1.8199999999999998</v>
      </c>
      <c r="V3" s="53">
        <f t="shared" si="2"/>
        <v>1.81</v>
      </c>
      <c r="W3" s="54">
        <f t="shared" si="2"/>
        <v>1.8</v>
      </c>
      <c r="X3" s="53">
        <f t="shared" ref="X3:AM18" si="3">(1-$E3-($A$21-X$2))/$D3</f>
        <v>1.79</v>
      </c>
      <c r="Y3" s="54">
        <f t="shared" si="3"/>
        <v>1.78</v>
      </c>
      <c r="Z3" s="53">
        <f t="shared" si="3"/>
        <v>1.77</v>
      </c>
      <c r="AA3" s="54">
        <f t="shared" si="3"/>
        <v>1.76</v>
      </c>
      <c r="AB3" s="53">
        <f t="shared" si="3"/>
        <v>1.75</v>
      </c>
      <c r="AC3" s="54">
        <f t="shared" si="3"/>
        <v>1.74</v>
      </c>
      <c r="AD3" s="53">
        <f t="shared" si="3"/>
        <v>1.73</v>
      </c>
      <c r="AE3" s="54">
        <f t="shared" si="3"/>
        <v>1.72</v>
      </c>
      <c r="AF3" s="53">
        <f t="shared" si="3"/>
        <v>1.71</v>
      </c>
      <c r="AG3" s="54">
        <f t="shared" si="3"/>
        <v>1.7</v>
      </c>
      <c r="AH3" s="53">
        <f t="shared" si="3"/>
        <v>1.69</v>
      </c>
      <c r="AI3" s="54">
        <f t="shared" si="3"/>
        <v>1.68</v>
      </c>
      <c r="AJ3" s="53">
        <f t="shared" si="3"/>
        <v>1.67</v>
      </c>
      <c r="AK3" s="54">
        <f t="shared" si="3"/>
        <v>1.66</v>
      </c>
      <c r="AL3" s="53">
        <f t="shared" si="3"/>
        <v>1.65</v>
      </c>
      <c r="AM3" s="54">
        <f t="shared" si="3"/>
        <v>1.64</v>
      </c>
      <c r="AN3" s="53">
        <f t="shared" ref="AN3:AT18" si="4">(1-$E3-($A$21-AN$2))/$D3</f>
        <v>1.63</v>
      </c>
      <c r="AO3" s="54">
        <f t="shared" si="4"/>
        <v>1.6199999999999999</v>
      </c>
      <c r="AP3" s="53">
        <f t="shared" si="4"/>
        <v>1.6099999999999999</v>
      </c>
      <c r="AQ3" s="54">
        <f t="shared" si="4"/>
        <v>1.5999999999999999</v>
      </c>
      <c r="AR3" s="53">
        <f t="shared" si="4"/>
        <v>1.5899999999999999</v>
      </c>
      <c r="AS3" s="54">
        <f t="shared" si="4"/>
        <v>1.5799999999999998</v>
      </c>
      <c r="AT3" s="53">
        <f t="shared" si="4"/>
        <v>1.5699999999999998</v>
      </c>
      <c r="AU3" s="69">
        <v>0</v>
      </c>
      <c r="AV3" s="69">
        <v>2.5000000000000001E-2</v>
      </c>
      <c r="AW3" s="69">
        <f>AV3-2.5%</f>
        <v>0</v>
      </c>
    </row>
    <row r="4" spans="1:50">
      <c r="A4" s="126"/>
      <c r="B4" s="114"/>
      <c r="C4" s="11" t="s">
        <v>37</v>
      </c>
      <c r="D4" s="12">
        <f>108/216</f>
        <v>0.5</v>
      </c>
      <c r="E4" s="3">
        <f t="shared" ref="E4:E23" si="5">$A$5+AW4</f>
        <v>1.4999999999999999E-2</v>
      </c>
      <c r="F4" s="54">
        <f t="shared" ref="F4:F23" si="6">(1-E4)/D4</f>
        <v>1.97</v>
      </c>
      <c r="G4" s="54">
        <f t="shared" ref="G4:V23" si="7">(1-$E4-($A$21-G$2))/$D4</f>
        <v>1.96</v>
      </c>
      <c r="H4" s="53">
        <f t="shared" si="2"/>
        <v>1.95</v>
      </c>
      <c r="I4" s="54">
        <f t="shared" si="2"/>
        <v>1.94</v>
      </c>
      <c r="J4" s="53">
        <f t="shared" si="2"/>
        <v>1.93</v>
      </c>
      <c r="K4" s="54">
        <f t="shared" si="2"/>
        <v>1.92</v>
      </c>
      <c r="L4" s="53">
        <f t="shared" si="2"/>
        <v>1.91</v>
      </c>
      <c r="M4" s="54">
        <f t="shared" si="2"/>
        <v>1.9</v>
      </c>
      <c r="N4" s="53">
        <f t="shared" si="2"/>
        <v>1.89</v>
      </c>
      <c r="O4" s="54">
        <f t="shared" si="2"/>
        <v>1.88</v>
      </c>
      <c r="P4" s="53">
        <f t="shared" si="2"/>
        <v>1.8699999999999999</v>
      </c>
      <c r="Q4" s="54">
        <f t="shared" si="2"/>
        <v>1.8599999999999999</v>
      </c>
      <c r="R4" s="53">
        <f t="shared" si="2"/>
        <v>1.8499999999999999</v>
      </c>
      <c r="S4" s="54">
        <f t="shared" si="2"/>
        <v>1.8399999999999999</v>
      </c>
      <c r="T4" s="53">
        <f t="shared" si="2"/>
        <v>1.83</v>
      </c>
      <c r="U4" s="54">
        <f t="shared" si="2"/>
        <v>1.8199999999999998</v>
      </c>
      <c r="V4" s="53">
        <f t="shared" si="2"/>
        <v>1.81</v>
      </c>
      <c r="W4" s="54">
        <f t="shared" si="2"/>
        <v>1.8</v>
      </c>
      <c r="X4" s="53">
        <f t="shared" si="3"/>
        <v>1.79</v>
      </c>
      <c r="Y4" s="54">
        <f t="shared" si="3"/>
        <v>1.78</v>
      </c>
      <c r="Z4" s="53">
        <f t="shared" si="3"/>
        <v>1.77</v>
      </c>
      <c r="AA4" s="54">
        <f t="shared" si="3"/>
        <v>1.76</v>
      </c>
      <c r="AB4" s="53">
        <f t="shared" si="3"/>
        <v>1.75</v>
      </c>
      <c r="AC4" s="54">
        <f t="shared" si="3"/>
        <v>1.74</v>
      </c>
      <c r="AD4" s="53">
        <f t="shared" si="3"/>
        <v>1.73</v>
      </c>
      <c r="AE4" s="54">
        <f t="shared" si="3"/>
        <v>1.72</v>
      </c>
      <c r="AF4" s="53">
        <f t="shared" si="3"/>
        <v>1.71</v>
      </c>
      <c r="AG4" s="54">
        <f t="shared" si="3"/>
        <v>1.7</v>
      </c>
      <c r="AH4" s="53">
        <f t="shared" si="3"/>
        <v>1.69</v>
      </c>
      <c r="AI4" s="54">
        <f t="shared" si="3"/>
        <v>1.68</v>
      </c>
      <c r="AJ4" s="53">
        <f t="shared" si="3"/>
        <v>1.67</v>
      </c>
      <c r="AK4" s="54">
        <f t="shared" si="3"/>
        <v>1.66</v>
      </c>
      <c r="AL4" s="53">
        <f t="shared" si="3"/>
        <v>1.65</v>
      </c>
      <c r="AM4" s="54">
        <f t="shared" si="3"/>
        <v>1.64</v>
      </c>
      <c r="AN4" s="53">
        <f t="shared" si="4"/>
        <v>1.63</v>
      </c>
      <c r="AO4" s="54">
        <f t="shared" si="4"/>
        <v>1.6199999999999999</v>
      </c>
      <c r="AP4" s="53">
        <f t="shared" si="4"/>
        <v>1.6099999999999999</v>
      </c>
      <c r="AQ4" s="54">
        <f t="shared" si="4"/>
        <v>1.5999999999999999</v>
      </c>
      <c r="AR4" s="53">
        <f t="shared" si="4"/>
        <v>1.5899999999999999</v>
      </c>
      <c r="AS4" s="54">
        <f t="shared" si="4"/>
        <v>1.5799999999999998</v>
      </c>
      <c r="AT4" s="53">
        <f t="shared" si="4"/>
        <v>1.5699999999999998</v>
      </c>
      <c r="AU4" s="69">
        <v>0</v>
      </c>
      <c r="AV4" s="69">
        <v>2.5000000000000001E-2</v>
      </c>
      <c r="AW4" s="69">
        <f>AV4-2.5%</f>
        <v>0</v>
      </c>
    </row>
    <row r="5" spans="1:50">
      <c r="A5" s="125">
        <f>A8/1000</f>
        <v>1.4999999999999999E-2</v>
      </c>
      <c r="B5" s="114"/>
      <c r="C5" s="13" t="s">
        <v>38</v>
      </c>
      <c r="D5" s="14">
        <f>1/216</f>
        <v>4.6296296296296294E-3</v>
      </c>
      <c r="E5" s="3">
        <f t="shared" si="5"/>
        <v>0.115</v>
      </c>
      <c r="F5" s="54">
        <f t="shared" si="6"/>
        <v>191.16000000000003</v>
      </c>
      <c r="G5" s="54">
        <f t="shared" si="7"/>
        <v>190.08</v>
      </c>
      <c r="H5" s="53">
        <f t="shared" si="2"/>
        <v>189</v>
      </c>
      <c r="I5" s="54">
        <f t="shared" si="2"/>
        <v>187.92000000000002</v>
      </c>
      <c r="J5" s="53">
        <f t="shared" si="2"/>
        <v>186.84</v>
      </c>
      <c r="K5" s="54">
        <f t="shared" si="2"/>
        <v>185.76000000000002</v>
      </c>
      <c r="L5" s="53">
        <f t="shared" si="2"/>
        <v>184.68</v>
      </c>
      <c r="M5" s="54">
        <f t="shared" si="2"/>
        <v>183.6</v>
      </c>
      <c r="N5" s="53">
        <f t="shared" si="2"/>
        <v>182.52</v>
      </c>
      <c r="O5" s="54">
        <f t="shared" si="2"/>
        <v>181.44</v>
      </c>
      <c r="P5" s="53">
        <f t="shared" si="2"/>
        <v>180.36</v>
      </c>
      <c r="Q5" s="54">
        <f t="shared" si="2"/>
        <v>179.28</v>
      </c>
      <c r="R5" s="53">
        <f t="shared" si="2"/>
        <v>178.2</v>
      </c>
      <c r="S5" s="54">
        <f t="shared" si="2"/>
        <v>177.12000000000003</v>
      </c>
      <c r="T5" s="53">
        <f t="shared" si="2"/>
        <v>176.04</v>
      </c>
      <c r="U5" s="54">
        <f t="shared" si="2"/>
        <v>174.96</v>
      </c>
      <c r="V5" s="53">
        <f t="shared" si="2"/>
        <v>173.88000000000002</v>
      </c>
      <c r="W5" s="54">
        <f t="shared" si="2"/>
        <v>172.8</v>
      </c>
      <c r="X5" s="53">
        <f t="shared" si="3"/>
        <v>171.72000000000003</v>
      </c>
      <c r="Y5" s="54">
        <f t="shared" si="3"/>
        <v>170.64000000000001</v>
      </c>
      <c r="Z5" s="53">
        <f t="shared" si="3"/>
        <v>169.56</v>
      </c>
      <c r="AA5" s="54">
        <f t="shared" si="3"/>
        <v>168.48000000000002</v>
      </c>
      <c r="AB5" s="53">
        <f t="shared" si="3"/>
        <v>167.4</v>
      </c>
      <c r="AC5" s="54">
        <f t="shared" si="3"/>
        <v>166.32000000000002</v>
      </c>
      <c r="AD5" s="53">
        <f t="shared" si="3"/>
        <v>165.24</v>
      </c>
      <c r="AE5" s="54">
        <f t="shared" si="3"/>
        <v>164.16000000000003</v>
      </c>
      <c r="AF5" s="53">
        <f t="shared" si="3"/>
        <v>163.08000000000001</v>
      </c>
      <c r="AG5" s="54">
        <f t="shared" si="3"/>
        <v>162</v>
      </c>
      <c r="AH5" s="53">
        <f t="shared" si="3"/>
        <v>160.92000000000002</v>
      </c>
      <c r="AI5" s="54">
        <f t="shared" si="3"/>
        <v>159.84</v>
      </c>
      <c r="AJ5" s="53">
        <f t="shared" si="3"/>
        <v>158.76000000000002</v>
      </c>
      <c r="AK5" s="54">
        <f t="shared" si="3"/>
        <v>157.68</v>
      </c>
      <c r="AL5" s="53">
        <f t="shared" si="3"/>
        <v>156.6</v>
      </c>
      <c r="AM5" s="54">
        <f t="shared" si="3"/>
        <v>155.52000000000001</v>
      </c>
      <c r="AN5" s="53">
        <f t="shared" si="4"/>
        <v>154.44</v>
      </c>
      <c r="AO5" s="54">
        <f t="shared" si="4"/>
        <v>153.36000000000001</v>
      </c>
      <c r="AP5" s="53">
        <f t="shared" si="4"/>
        <v>152.28</v>
      </c>
      <c r="AQ5" s="54">
        <f t="shared" si="4"/>
        <v>151.19999999999999</v>
      </c>
      <c r="AR5" s="53">
        <f t="shared" si="4"/>
        <v>150.12</v>
      </c>
      <c r="AS5" s="54">
        <f t="shared" si="4"/>
        <v>149.04</v>
      </c>
      <c r="AT5" s="53">
        <f t="shared" si="4"/>
        <v>147.96</v>
      </c>
      <c r="AU5" s="69">
        <v>0.1</v>
      </c>
      <c r="AV5" s="69">
        <v>0.125</v>
      </c>
      <c r="AW5" s="69">
        <f>AV5-2.5%</f>
        <v>0.1</v>
      </c>
      <c r="AX5" s="69"/>
    </row>
    <row r="6" spans="1:50">
      <c r="A6" s="125"/>
      <c r="B6" s="114"/>
      <c r="C6" s="13" t="s">
        <v>39</v>
      </c>
      <c r="D6" s="14">
        <f>1/72</f>
        <v>1.3888888888888888E-2</v>
      </c>
      <c r="E6" s="3">
        <f t="shared" si="5"/>
        <v>0.115</v>
      </c>
      <c r="F6" s="54">
        <f t="shared" si="6"/>
        <v>63.720000000000006</v>
      </c>
      <c r="G6" s="54">
        <f t="shared" si="7"/>
        <v>63.360000000000007</v>
      </c>
      <c r="H6" s="53">
        <f t="shared" si="2"/>
        <v>63</v>
      </c>
      <c r="I6" s="54">
        <f t="shared" si="2"/>
        <v>62.64</v>
      </c>
      <c r="J6" s="53">
        <f t="shared" si="2"/>
        <v>62.28</v>
      </c>
      <c r="K6" s="54">
        <f t="shared" si="2"/>
        <v>61.92</v>
      </c>
      <c r="L6" s="53">
        <f t="shared" si="2"/>
        <v>61.56</v>
      </c>
      <c r="M6" s="54">
        <f t="shared" si="2"/>
        <v>61.2</v>
      </c>
      <c r="N6" s="53">
        <f t="shared" si="2"/>
        <v>60.84</v>
      </c>
      <c r="O6" s="54">
        <f t="shared" si="2"/>
        <v>60.480000000000004</v>
      </c>
      <c r="P6" s="53">
        <f t="shared" si="2"/>
        <v>60.12</v>
      </c>
      <c r="Q6" s="54">
        <f t="shared" si="2"/>
        <v>59.76</v>
      </c>
      <c r="R6" s="53">
        <f t="shared" si="2"/>
        <v>59.4</v>
      </c>
      <c r="S6" s="54">
        <f t="shared" si="2"/>
        <v>59.040000000000006</v>
      </c>
      <c r="T6" s="53">
        <f t="shared" si="2"/>
        <v>58.68</v>
      </c>
      <c r="U6" s="54">
        <f t="shared" si="2"/>
        <v>58.320000000000007</v>
      </c>
      <c r="V6" s="53">
        <f t="shared" si="2"/>
        <v>57.960000000000008</v>
      </c>
      <c r="W6" s="54">
        <f t="shared" si="2"/>
        <v>57.600000000000009</v>
      </c>
      <c r="X6" s="53">
        <f t="shared" si="3"/>
        <v>57.240000000000009</v>
      </c>
      <c r="Y6" s="54">
        <f t="shared" si="3"/>
        <v>56.88</v>
      </c>
      <c r="Z6" s="53">
        <f t="shared" si="3"/>
        <v>56.52</v>
      </c>
      <c r="AA6" s="54">
        <f t="shared" si="3"/>
        <v>56.160000000000004</v>
      </c>
      <c r="AB6" s="53">
        <f t="shared" si="3"/>
        <v>55.800000000000004</v>
      </c>
      <c r="AC6" s="54">
        <f t="shared" si="3"/>
        <v>55.440000000000005</v>
      </c>
      <c r="AD6" s="53">
        <f t="shared" si="3"/>
        <v>55.080000000000005</v>
      </c>
      <c r="AE6" s="54">
        <f t="shared" si="3"/>
        <v>54.720000000000006</v>
      </c>
      <c r="AF6" s="53">
        <f t="shared" si="3"/>
        <v>54.360000000000007</v>
      </c>
      <c r="AG6" s="54">
        <f t="shared" si="3"/>
        <v>54</v>
      </c>
      <c r="AH6" s="53">
        <f t="shared" si="3"/>
        <v>53.64</v>
      </c>
      <c r="AI6" s="54">
        <f t="shared" si="3"/>
        <v>53.28</v>
      </c>
      <c r="AJ6" s="53">
        <f t="shared" si="3"/>
        <v>52.92</v>
      </c>
      <c r="AK6" s="54">
        <f t="shared" si="3"/>
        <v>52.56</v>
      </c>
      <c r="AL6" s="53">
        <f t="shared" si="3"/>
        <v>52.2</v>
      </c>
      <c r="AM6" s="54">
        <f t="shared" si="3"/>
        <v>51.84</v>
      </c>
      <c r="AN6" s="53">
        <f t="shared" si="4"/>
        <v>51.480000000000004</v>
      </c>
      <c r="AO6" s="54">
        <f t="shared" si="4"/>
        <v>51.12</v>
      </c>
      <c r="AP6" s="53">
        <f t="shared" si="4"/>
        <v>50.76</v>
      </c>
      <c r="AQ6" s="54">
        <f t="shared" si="4"/>
        <v>50.4</v>
      </c>
      <c r="AR6" s="53">
        <f t="shared" si="4"/>
        <v>50.04</v>
      </c>
      <c r="AS6" s="54">
        <f t="shared" si="4"/>
        <v>49.68</v>
      </c>
      <c r="AT6" s="53">
        <f t="shared" si="4"/>
        <v>49.32</v>
      </c>
      <c r="AU6" s="69">
        <v>0.1</v>
      </c>
      <c r="AV6" s="69">
        <v>0.125</v>
      </c>
      <c r="AW6" s="69">
        <f t="shared" ref="AW6:AW23" si="8">AV6-2.5%</f>
        <v>0.1</v>
      </c>
      <c r="AX6" s="69"/>
    </row>
    <row r="7" spans="1:50">
      <c r="B7" s="114"/>
      <c r="C7" s="13" t="s">
        <v>40</v>
      </c>
      <c r="D7" s="14">
        <f>1/36</f>
        <v>2.7777777777777776E-2</v>
      </c>
      <c r="E7" s="3">
        <f t="shared" si="5"/>
        <v>0.115</v>
      </c>
      <c r="F7" s="54">
        <f t="shared" si="6"/>
        <v>31.860000000000003</v>
      </c>
      <c r="G7" s="54">
        <f t="shared" si="7"/>
        <v>31.680000000000003</v>
      </c>
      <c r="H7" s="53">
        <f t="shared" si="2"/>
        <v>31.5</v>
      </c>
      <c r="I7" s="54">
        <f t="shared" si="2"/>
        <v>31.32</v>
      </c>
      <c r="J7" s="53">
        <f t="shared" si="2"/>
        <v>31.14</v>
      </c>
      <c r="K7" s="54">
        <f t="shared" si="2"/>
        <v>30.96</v>
      </c>
      <c r="L7" s="53">
        <f t="shared" si="2"/>
        <v>30.78</v>
      </c>
      <c r="M7" s="54">
        <f t="shared" si="2"/>
        <v>30.6</v>
      </c>
      <c r="N7" s="53">
        <f t="shared" si="2"/>
        <v>30.42</v>
      </c>
      <c r="O7" s="54">
        <f t="shared" si="2"/>
        <v>30.240000000000002</v>
      </c>
      <c r="P7" s="53">
        <f t="shared" si="2"/>
        <v>30.06</v>
      </c>
      <c r="Q7" s="54">
        <f t="shared" si="2"/>
        <v>29.88</v>
      </c>
      <c r="R7" s="53">
        <f t="shared" si="2"/>
        <v>29.7</v>
      </c>
      <c r="S7" s="54">
        <f t="shared" si="2"/>
        <v>29.520000000000003</v>
      </c>
      <c r="T7" s="53">
        <f t="shared" si="2"/>
        <v>29.34</v>
      </c>
      <c r="U7" s="54">
        <f t="shared" si="2"/>
        <v>29.160000000000004</v>
      </c>
      <c r="V7" s="53">
        <f t="shared" si="2"/>
        <v>28.980000000000004</v>
      </c>
      <c r="W7" s="54">
        <f t="shared" si="2"/>
        <v>28.800000000000004</v>
      </c>
      <c r="X7" s="53">
        <f t="shared" si="3"/>
        <v>28.620000000000005</v>
      </c>
      <c r="Y7" s="54">
        <f t="shared" si="3"/>
        <v>28.44</v>
      </c>
      <c r="Z7" s="53">
        <f t="shared" si="3"/>
        <v>28.26</v>
      </c>
      <c r="AA7" s="54">
        <f t="shared" si="3"/>
        <v>28.080000000000002</v>
      </c>
      <c r="AB7" s="53">
        <f t="shared" si="3"/>
        <v>27.900000000000002</v>
      </c>
      <c r="AC7" s="54">
        <f t="shared" si="3"/>
        <v>27.720000000000002</v>
      </c>
      <c r="AD7" s="53">
        <f t="shared" si="3"/>
        <v>27.540000000000003</v>
      </c>
      <c r="AE7" s="54">
        <f t="shared" si="3"/>
        <v>27.360000000000003</v>
      </c>
      <c r="AF7" s="53">
        <f t="shared" si="3"/>
        <v>27.180000000000003</v>
      </c>
      <c r="AG7" s="54">
        <f t="shared" si="3"/>
        <v>27</v>
      </c>
      <c r="AH7" s="53">
        <f t="shared" si="3"/>
        <v>26.82</v>
      </c>
      <c r="AI7" s="54">
        <f t="shared" si="3"/>
        <v>26.64</v>
      </c>
      <c r="AJ7" s="53">
        <f t="shared" si="3"/>
        <v>26.46</v>
      </c>
      <c r="AK7" s="54">
        <f t="shared" si="3"/>
        <v>26.28</v>
      </c>
      <c r="AL7" s="53">
        <f t="shared" si="3"/>
        <v>26.1</v>
      </c>
      <c r="AM7" s="54">
        <f t="shared" si="3"/>
        <v>25.92</v>
      </c>
      <c r="AN7" s="53">
        <f t="shared" si="4"/>
        <v>25.740000000000002</v>
      </c>
      <c r="AO7" s="54">
        <f t="shared" si="4"/>
        <v>25.56</v>
      </c>
      <c r="AP7" s="53">
        <f t="shared" si="4"/>
        <v>25.38</v>
      </c>
      <c r="AQ7" s="54">
        <f t="shared" si="4"/>
        <v>25.2</v>
      </c>
      <c r="AR7" s="53">
        <f t="shared" si="4"/>
        <v>25.02</v>
      </c>
      <c r="AS7" s="54">
        <f t="shared" si="4"/>
        <v>24.84</v>
      </c>
      <c r="AT7" s="53">
        <f t="shared" si="4"/>
        <v>24.66</v>
      </c>
      <c r="AU7" s="69">
        <v>0.1</v>
      </c>
      <c r="AV7" s="69">
        <v>0.125</v>
      </c>
      <c r="AW7" s="69">
        <f t="shared" si="8"/>
        <v>0.1</v>
      </c>
      <c r="AX7" s="69"/>
    </row>
    <row r="8" spans="1:50">
      <c r="A8" s="52">
        <v>15</v>
      </c>
      <c r="B8" s="114"/>
      <c r="C8" s="13" t="s">
        <v>41</v>
      </c>
      <c r="D8" s="14">
        <f>10/216</f>
        <v>4.6296296296296294E-2</v>
      </c>
      <c r="E8" s="3">
        <f t="shared" si="5"/>
        <v>0.115</v>
      </c>
      <c r="F8" s="54">
        <f t="shared" si="6"/>
        <v>19.116</v>
      </c>
      <c r="G8" s="54">
        <f t="shared" si="7"/>
        <v>19.008000000000003</v>
      </c>
      <c r="H8" s="53">
        <f t="shared" si="2"/>
        <v>18.900000000000002</v>
      </c>
      <c r="I8" s="54">
        <f t="shared" si="2"/>
        <v>18.792000000000002</v>
      </c>
      <c r="J8" s="53">
        <f t="shared" si="2"/>
        <v>18.684000000000001</v>
      </c>
      <c r="K8" s="54">
        <f t="shared" si="2"/>
        <v>18.576000000000001</v>
      </c>
      <c r="L8" s="53">
        <f t="shared" si="2"/>
        <v>18.468</v>
      </c>
      <c r="M8" s="54">
        <f t="shared" si="2"/>
        <v>18.36</v>
      </c>
      <c r="N8" s="53">
        <f t="shared" si="2"/>
        <v>18.251999999999999</v>
      </c>
      <c r="O8" s="54">
        <f t="shared" si="2"/>
        <v>18.144000000000002</v>
      </c>
      <c r="P8" s="53">
        <f t="shared" si="2"/>
        <v>18.036000000000001</v>
      </c>
      <c r="Q8" s="54">
        <f t="shared" si="2"/>
        <v>17.928000000000001</v>
      </c>
      <c r="R8" s="53">
        <f t="shared" si="2"/>
        <v>17.82</v>
      </c>
      <c r="S8" s="54">
        <f t="shared" si="2"/>
        <v>17.712000000000003</v>
      </c>
      <c r="T8" s="53">
        <f t="shared" si="2"/>
        <v>17.603999999999999</v>
      </c>
      <c r="U8" s="54">
        <f t="shared" si="2"/>
        <v>17.496000000000002</v>
      </c>
      <c r="V8" s="53">
        <f t="shared" si="2"/>
        <v>17.388000000000002</v>
      </c>
      <c r="W8" s="54">
        <f t="shared" si="2"/>
        <v>17.28</v>
      </c>
      <c r="X8" s="53">
        <f t="shared" si="3"/>
        <v>17.172000000000001</v>
      </c>
      <c r="Y8" s="54">
        <f t="shared" si="3"/>
        <v>17.064</v>
      </c>
      <c r="Z8" s="53">
        <f t="shared" si="3"/>
        <v>16.956000000000003</v>
      </c>
      <c r="AA8" s="54">
        <f t="shared" si="3"/>
        <v>16.848000000000003</v>
      </c>
      <c r="AB8" s="53">
        <f t="shared" si="3"/>
        <v>16.740000000000002</v>
      </c>
      <c r="AC8" s="54">
        <f t="shared" si="3"/>
        <v>16.632000000000001</v>
      </c>
      <c r="AD8" s="53">
        <f t="shared" si="3"/>
        <v>16.524000000000001</v>
      </c>
      <c r="AE8" s="54">
        <f t="shared" si="3"/>
        <v>16.416</v>
      </c>
      <c r="AF8" s="53">
        <f t="shared" si="3"/>
        <v>16.308</v>
      </c>
      <c r="AG8" s="54">
        <f t="shared" si="3"/>
        <v>16.2</v>
      </c>
      <c r="AH8" s="53">
        <f t="shared" si="3"/>
        <v>16.092000000000002</v>
      </c>
      <c r="AI8" s="54">
        <f t="shared" si="3"/>
        <v>15.984</v>
      </c>
      <c r="AJ8" s="53">
        <f t="shared" si="3"/>
        <v>15.876000000000001</v>
      </c>
      <c r="AK8" s="54">
        <f t="shared" si="3"/>
        <v>15.768000000000001</v>
      </c>
      <c r="AL8" s="53">
        <f t="shared" si="3"/>
        <v>15.66</v>
      </c>
      <c r="AM8" s="54">
        <f t="shared" si="3"/>
        <v>15.552</v>
      </c>
      <c r="AN8" s="53">
        <f t="shared" si="4"/>
        <v>15.444000000000001</v>
      </c>
      <c r="AO8" s="54">
        <f t="shared" si="4"/>
        <v>15.336</v>
      </c>
      <c r="AP8" s="53">
        <f t="shared" si="4"/>
        <v>15.228</v>
      </c>
      <c r="AQ8" s="54">
        <f t="shared" si="4"/>
        <v>15.12</v>
      </c>
      <c r="AR8" s="53">
        <f t="shared" si="4"/>
        <v>15.012</v>
      </c>
      <c r="AS8" s="54">
        <f t="shared" si="4"/>
        <v>14.904</v>
      </c>
      <c r="AT8" s="53">
        <f t="shared" si="4"/>
        <v>14.795999999999999</v>
      </c>
      <c r="AU8" s="69">
        <v>0.10009</v>
      </c>
      <c r="AV8" s="69">
        <v>0.12545999999999999</v>
      </c>
      <c r="AW8" s="69">
        <v>0.1</v>
      </c>
      <c r="AX8" s="69"/>
    </row>
    <row r="9" spans="1:50">
      <c r="B9" s="114"/>
      <c r="C9" s="13" t="s">
        <v>42</v>
      </c>
      <c r="D9" s="14">
        <f>15/216</f>
        <v>6.9444444444444448E-2</v>
      </c>
      <c r="E9" s="3">
        <f t="shared" si="5"/>
        <v>0.115</v>
      </c>
      <c r="F9" s="54">
        <f t="shared" si="6"/>
        <v>12.744</v>
      </c>
      <c r="G9" s="54">
        <f t="shared" si="7"/>
        <v>12.671999999999999</v>
      </c>
      <c r="H9" s="53">
        <f t="shared" si="2"/>
        <v>12.6</v>
      </c>
      <c r="I9" s="54">
        <f t="shared" si="2"/>
        <v>12.527999999999999</v>
      </c>
      <c r="J9" s="53">
        <f t="shared" si="2"/>
        <v>12.456</v>
      </c>
      <c r="K9" s="54">
        <f t="shared" si="2"/>
        <v>12.383999999999999</v>
      </c>
      <c r="L9" s="53">
        <f t="shared" si="2"/>
        <v>12.311999999999999</v>
      </c>
      <c r="M9" s="54">
        <f t="shared" si="2"/>
        <v>12.239999999999998</v>
      </c>
      <c r="N9" s="53">
        <f t="shared" si="2"/>
        <v>12.167999999999999</v>
      </c>
      <c r="O9" s="54">
        <f t="shared" si="2"/>
        <v>12.095999999999998</v>
      </c>
      <c r="P9" s="53">
        <f t="shared" si="2"/>
        <v>12.023999999999999</v>
      </c>
      <c r="Q9" s="54">
        <f t="shared" si="2"/>
        <v>11.951999999999998</v>
      </c>
      <c r="R9" s="53">
        <f t="shared" si="2"/>
        <v>11.879999999999999</v>
      </c>
      <c r="S9" s="54">
        <f t="shared" si="2"/>
        <v>11.808</v>
      </c>
      <c r="T9" s="53">
        <f t="shared" si="2"/>
        <v>11.735999999999999</v>
      </c>
      <c r="U9" s="54">
        <f t="shared" si="2"/>
        <v>11.664</v>
      </c>
      <c r="V9" s="53">
        <f t="shared" si="2"/>
        <v>11.592000000000001</v>
      </c>
      <c r="W9" s="54">
        <f t="shared" si="2"/>
        <v>11.52</v>
      </c>
      <c r="X9" s="53">
        <f t="shared" si="3"/>
        <v>11.448</v>
      </c>
      <c r="Y9" s="54">
        <f t="shared" si="3"/>
        <v>11.375999999999999</v>
      </c>
      <c r="Z9" s="53">
        <f t="shared" si="3"/>
        <v>11.304</v>
      </c>
      <c r="AA9" s="54">
        <f t="shared" si="3"/>
        <v>11.231999999999999</v>
      </c>
      <c r="AB9" s="53">
        <f t="shared" si="3"/>
        <v>11.16</v>
      </c>
      <c r="AC9" s="54">
        <f t="shared" si="3"/>
        <v>11.087999999999999</v>
      </c>
      <c r="AD9" s="53">
        <f t="shared" si="3"/>
        <v>11.016</v>
      </c>
      <c r="AE9" s="54">
        <f t="shared" si="3"/>
        <v>10.943999999999999</v>
      </c>
      <c r="AF9" s="53">
        <f t="shared" si="3"/>
        <v>10.872</v>
      </c>
      <c r="AG9" s="54">
        <f t="shared" si="3"/>
        <v>10.799999999999999</v>
      </c>
      <c r="AH9" s="53">
        <f t="shared" si="3"/>
        <v>10.728</v>
      </c>
      <c r="AI9" s="54">
        <f t="shared" si="3"/>
        <v>10.655999999999999</v>
      </c>
      <c r="AJ9" s="53">
        <f t="shared" si="3"/>
        <v>10.584</v>
      </c>
      <c r="AK9" s="54">
        <f t="shared" si="3"/>
        <v>10.511999999999999</v>
      </c>
      <c r="AL9" s="53">
        <f t="shared" si="3"/>
        <v>10.44</v>
      </c>
      <c r="AM9" s="54">
        <f t="shared" si="3"/>
        <v>10.367999999999999</v>
      </c>
      <c r="AN9" s="53">
        <f t="shared" si="4"/>
        <v>10.295999999999999</v>
      </c>
      <c r="AO9" s="54">
        <f t="shared" si="4"/>
        <v>10.223999999999998</v>
      </c>
      <c r="AP9" s="53">
        <f t="shared" si="4"/>
        <v>10.151999999999999</v>
      </c>
      <c r="AQ9" s="54">
        <f t="shared" si="4"/>
        <v>10.079999999999998</v>
      </c>
      <c r="AR9" s="53">
        <f t="shared" si="4"/>
        <v>10.007999999999999</v>
      </c>
      <c r="AS9" s="54">
        <f t="shared" si="4"/>
        <v>9.9359999999999982</v>
      </c>
      <c r="AT9" s="53">
        <f t="shared" si="4"/>
        <v>9.863999999999999</v>
      </c>
      <c r="AU9" s="69">
        <v>0.1</v>
      </c>
      <c r="AV9" s="69">
        <v>0.125</v>
      </c>
      <c r="AW9" s="69">
        <f t="shared" si="8"/>
        <v>0.1</v>
      </c>
      <c r="AX9" s="69"/>
    </row>
    <row r="10" spans="1:50">
      <c r="B10" s="114"/>
      <c r="C10" s="13" t="s">
        <v>43</v>
      </c>
      <c r="D10" s="14">
        <f>21/216</f>
        <v>9.7222222222222224E-2</v>
      </c>
      <c r="E10" s="3">
        <f t="shared" si="5"/>
        <v>0.115</v>
      </c>
      <c r="F10" s="54">
        <f t="shared" si="6"/>
        <v>9.1028571428571432</v>
      </c>
      <c r="G10" s="54">
        <f t="shared" si="7"/>
        <v>9.0514285714285716</v>
      </c>
      <c r="H10" s="53">
        <f t="shared" si="2"/>
        <v>9</v>
      </c>
      <c r="I10" s="54">
        <f t="shared" si="2"/>
        <v>8.9485714285714284</v>
      </c>
      <c r="J10" s="53">
        <f t="shared" si="2"/>
        <v>8.8971428571428568</v>
      </c>
      <c r="K10" s="54">
        <f t="shared" si="2"/>
        <v>8.8457142857142852</v>
      </c>
      <c r="L10" s="53">
        <f t="shared" si="2"/>
        <v>8.7942857142857136</v>
      </c>
      <c r="M10" s="54">
        <f t="shared" si="2"/>
        <v>8.742857142857142</v>
      </c>
      <c r="N10" s="53">
        <f t="shared" si="2"/>
        <v>8.6914285714285704</v>
      </c>
      <c r="O10" s="54">
        <f t="shared" si="2"/>
        <v>8.6399999999999988</v>
      </c>
      <c r="P10" s="53">
        <f t="shared" si="2"/>
        <v>8.5885714285714272</v>
      </c>
      <c r="Q10" s="54">
        <f t="shared" si="2"/>
        <v>8.5371428571428574</v>
      </c>
      <c r="R10" s="53">
        <f t="shared" si="2"/>
        <v>8.4857142857142858</v>
      </c>
      <c r="S10" s="54">
        <f t="shared" si="2"/>
        <v>8.4342857142857142</v>
      </c>
      <c r="T10" s="53">
        <f t="shared" si="2"/>
        <v>8.3828571428571426</v>
      </c>
      <c r="U10" s="54">
        <f t="shared" si="2"/>
        <v>8.331428571428571</v>
      </c>
      <c r="V10" s="53">
        <f t="shared" si="2"/>
        <v>8.2800000000000011</v>
      </c>
      <c r="W10" s="54">
        <f t="shared" si="2"/>
        <v>8.2285714285714295</v>
      </c>
      <c r="X10" s="53">
        <f t="shared" si="3"/>
        <v>8.1771428571428579</v>
      </c>
      <c r="Y10" s="54">
        <f t="shared" si="3"/>
        <v>8.1257142857142863</v>
      </c>
      <c r="Z10" s="53">
        <f t="shared" si="3"/>
        <v>8.0742857142857147</v>
      </c>
      <c r="AA10" s="54">
        <f t="shared" si="3"/>
        <v>8.0228571428571431</v>
      </c>
      <c r="AB10" s="53">
        <f t="shared" si="3"/>
        <v>7.9714285714285715</v>
      </c>
      <c r="AC10" s="54">
        <f t="shared" si="3"/>
        <v>7.92</v>
      </c>
      <c r="AD10" s="53">
        <f t="shared" si="3"/>
        <v>7.8685714285714283</v>
      </c>
      <c r="AE10" s="54">
        <f t="shared" si="3"/>
        <v>7.8171428571428567</v>
      </c>
      <c r="AF10" s="53">
        <f t="shared" si="3"/>
        <v>7.765714285714286</v>
      </c>
      <c r="AG10" s="54">
        <f t="shared" si="3"/>
        <v>7.7142857142857144</v>
      </c>
      <c r="AH10" s="53">
        <f t="shared" si="3"/>
        <v>7.6628571428571428</v>
      </c>
      <c r="AI10" s="54">
        <f t="shared" si="3"/>
        <v>7.6114285714285712</v>
      </c>
      <c r="AJ10" s="53">
        <f t="shared" si="3"/>
        <v>7.56</v>
      </c>
      <c r="AK10" s="54">
        <f t="shared" si="3"/>
        <v>7.508571428571428</v>
      </c>
      <c r="AL10" s="53">
        <f t="shared" si="3"/>
        <v>7.4571428571428564</v>
      </c>
      <c r="AM10" s="54">
        <f t="shared" si="3"/>
        <v>7.4057142857142857</v>
      </c>
      <c r="AN10" s="53">
        <f t="shared" si="4"/>
        <v>7.3542857142857141</v>
      </c>
      <c r="AO10" s="54">
        <f t="shared" si="4"/>
        <v>7.3028571428571425</v>
      </c>
      <c r="AP10" s="53">
        <f t="shared" si="4"/>
        <v>7.2514285714285709</v>
      </c>
      <c r="AQ10" s="54">
        <f t="shared" si="4"/>
        <v>7.1999999999999993</v>
      </c>
      <c r="AR10" s="53">
        <f t="shared" si="4"/>
        <v>7.1485714285714277</v>
      </c>
      <c r="AS10" s="54">
        <f t="shared" si="4"/>
        <v>7.0971428571428561</v>
      </c>
      <c r="AT10" s="53">
        <f t="shared" si="4"/>
        <v>7.0457142857142854</v>
      </c>
      <c r="AU10" s="69">
        <v>0.10083</v>
      </c>
      <c r="AV10" s="69">
        <v>0.12597</v>
      </c>
      <c r="AW10" s="69">
        <v>0.1</v>
      </c>
      <c r="AX10" s="69"/>
    </row>
    <row r="11" spans="1:50">
      <c r="B11" s="114"/>
      <c r="C11" s="13" t="s">
        <v>44</v>
      </c>
      <c r="D11" s="14">
        <f>25/216</f>
        <v>0.11574074074074074</v>
      </c>
      <c r="E11" s="3">
        <f t="shared" si="5"/>
        <v>0.115</v>
      </c>
      <c r="F11" s="54">
        <f t="shared" si="6"/>
        <v>7.6463999999999999</v>
      </c>
      <c r="G11" s="54">
        <f t="shared" si="7"/>
        <v>7.6032000000000002</v>
      </c>
      <c r="H11" s="53">
        <f t="shared" si="2"/>
        <v>7.56</v>
      </c>
      <c r="I11" s="54">
        <f t="shared" si="2"/>
        <v>7.5167999999999999</v>
      </c>
      <c r="J11" s="53">
        <f t="shared" si="2"/>
        <v>7.4736000000000002</v>
      </c>
      <c r="K11" s="54">
        <f t="shared" si="2"/>
        <v>7.4303999999999997</v>
      </c>
      <c r="L11" s="53">
        <f t="shared" si="2"/>
        <v>7.3872</v>
      </c>
      <c r="M11" s="54">
        <f t="shared" si="2"/>
        <v>7.3439999999999994</v>
      </c>
      <c r="N11" s="53">
        <f t="shared" si="2"/>
        <v>7.3007999999999997</v>
      </c>
      <c r="O11" s="54">
        <f t="shared" si="2"/>
        <v>7.2576000000000001</v>
      </c>
      <c r="P11" s="53">
        <f t="shared" si="2"/>
        <v>7.2143999999999995</v>
      </c>
      <c r="Q11" s="54">
        <f t="shared" si="2"/>
        <v>7.1711999999999998</v>
      </c>
      <c r="R11" s="53">
        <f t="shared" si="2"/>
        <v>7.1279999999999992</v>
      </c>
      <c r="S11" s="54">
        <f t="shared" si="2"/>
        <v>7.0848000000000004</v>
      </c>
      <c r="T11" s="53">
        <f t="shared" si="2"/>
        <v>7.0415999999999999</v>
      </c>
      <c r="U11" s="54">
        <f t="shared" si="2"/>
        <v>6.9984000000000002</v>
      </c>
      <c r="V11" s="53">
        <f t="shared" si="2"/>
        <v>6.9552000000000005</v>
      </c>
      <c r="W11" s="54">
        <f t="shared" si="2"/>
        <v>6.9119999999999999</v>
      </c>
      <c r="X11" s="53">
        <f t="shared" si="3"/>
        <v>6.8688000000000002</v>
      </c>
      <c r="Y11" s="54">
        <f t="shared" si="3"/>
        <v>6.8256000000000006</v>
      </c>
      <c r="Z11" s="53">
        <f t="shared" si="3"/>
        <v>6.7824</v>
      </c>
      <c r="AA11" s="54">
        <f t="shared" si="3"/>
        <v>6.7392000000000003</v>
      </c>
      <c r="AB11" s="53">
        <f t="shared" si="3"/>
        <v>6.6959999999999997</v>
      </c>
      <c r="AC11" s="54">
        <f t="shared" si="3"/>
        <v>6.6528</v>
      </c>
      <c r="AD11" s="53">
        <f t="shared" si="3"/>
        <v>6.6096000000000004</v>
      </c>
      <c r="AE11" s="54">
        <f t="shared" si="3"/>
        <v>6.5663999999999998</v>
      </c>
      <c r="AF11" s="53">
        <f t="shared" si="3"/>
        <v>6.5232000000000001</v>
      </c>
      <c r="AG11" s="54">
        <f t="shared" si="3"/>
        <v>6.4799999999999995</v>
      </c>
      <c r="AH11" s="53">
        <f t="shared" si="3"/>
        <v>6.4367999999999999</v>
      </c>
      <c r="AI11" s="54">
        <f t="shared" si="3"/>
        <v>6.3936000000000002</v>
      </c>
      <c r="AJ11" s="53">
        <f t="shared" si="3"/>
        <v>6.3503999999999996</v>
      </c>
      <c r="AK11" s="54">
        <f t="shared" si="3"/>
        <v>6.3071999999999999</v>
      </c>
      <c r="AL11" s="53">
        <f t="shared" si="3"/>
        <v>6.2639999999999993</v>
      </c>
      <c r="AM11" s="54">
        <f t="shared" si="3"/>
        <v>6.2207999999999997</v>
      </c>
      <c r="AN11" s="53">
        <f t="shared" si="4"/>
        <v>6.1776</v>
      </c>
      <c r="AO11" s="54">
        <f t="shared" si="4"/>
        <v>6.1343999999999994</v>
      </c>
      <c r="AP11" s="53">
        <f t="shared" si="4"/>
        <v>6.0911999999999997</v>
      </c>
      <c r="AQ11" s="54">
        <f t="shared" si="4"/>
        <v>6.0479999999999992</v>
      </c>
      <c r="AR11" s="53">
        <f t="shared" si="4"/>
        <v>6.0047999999999995</v>
      </c>
      <c r="AS11" s="54">
        <f t="shared" si="4"/>
        <v>5.9615999999999998</v>
      </c>
      <c r="AT11" s="53">
        <f t="shared" si="4"/>
        <v>5.9183999999999992</v>
      </c>
      <c r="AU11" s="69">
        <v>0.10079</v>
      </c>
      <c r="AV11" s="69">
        <v>0.12615999999999999</v>
      </c>
      <c r="AW11" s="69">
        <v>0.1</v>
      </c>
      <c r="AX11" s="69"/>
    </row>
    <row r="12" spans="1:50">
      <c r="B12" s="114"/>
      <c r="C12" s="13" t="s">
        <v>45</v>
      </c>
      <c r="D12" s="14">
        <f>1/8</f>
        <v>0.125</v>
      </c>
      <c r="E12" s="3">
        <f t="shared" si="5"/>
        <v>0.115</v>
      </c>
      <c r="F12" s="54">
        <f t="shared" si="6"/>
        <v>7.08</v>
      </c>
      <c r="G12" s="54">
        <f t="shared" si="7"/>
        <v>7.04</v>
      </c>
      <c r="H12" s="53">
        <f t="shared" si="2"/>
        <v>7</v>
      </c>
      <c r="I12" s="54">
        <f t="shared" si="2"/>
        <v>6.96</v>
      </c>
      <c r="J12" s="53">
        <f t="shared" si="2"/>
        <v>6.92</v>
      </c>
      <c r="K12" s="54">
        <f t="shared" si="2"/>
        <v>6.88</v>
      </c>
      <c r="L12" s="53">
        <f t="shared" si="2"/>
        <v>6.84</v>
      </c>
      <c r="M12" s="54">
        <f t="shared" si="2"/>
        <v>6.8</v>
      </c>
      <c r="N12" s="53">
        <f t="shared" si="2"/>
        <v>6.76</v>
      </c>
      <c r="O12" s="54">
        <f t="shared" si="2"/>
        <v>6.72</v>
      </c>
      <c r="P12" s="53">
        <f t="shared" si="2"/>
        <v>6.68</v>
      </c>
      <c r="Q12" s="54">
        <f t="shared" si="2"/>
        <v>6.64</v>
      </c>
      <c r="R12" s="53">
        <f t="shared" si="2"/>
        <v>6.6</v>
      </c>
      <c r="S12" s="54">
        <f t="shared" si="2"/>
        <v>6.5600000000000005</v>
      </c>
      <c r="T12" s="53">
        <f t="shared" si="2"/>
        <v>6.52</v>
      </c>
      <c r="U12" s="54">
        <f t="shared" si="2"/>
        <v>6.48</v>
      </c>
      <c r="V12" s="53">
        <f t="shared" si="2"/>
        <v>6.44</v>
      </c>
      <c r="W12" s="54">
        <f t="shared" si="2"/>
        <v>6.4</v>
      </c>
      <c r="X12" s="53">
        <f t="shared" si="3"/>
        <v>6.36</v>
      </c>
      <c r="Y12" s="54">
        <f t="shared" si="3"/>
        <v>6.32</v>
      </c>
      <c r="Z12" s="53">
        <f t="shared" si="3"/>
        <v>6.28</v>
      </c>
      <c r="AA12" s="54">
        <f t="shared" si="3"/>
        <v>6.24</v>
      </c>
      <c r="AB12" s="53">
        <f t="shared" si="3"/>
        <v>6.2</v>
      </c>
      <c r="AC12" s="54">
        <f t="shared" si="3"/>
        <v>6.16</v>
      </c>
      <c r="AD12" s="53">
        <f t="shared" si="3"/>
        <v>6.12</v>
      </c>
      <c r="AE12" s="54">
        <f t="shared" si="3"/>
        <v>6.08</v>
      </c>
      <c r="AF12" s="53">
        <f t="shared" si="3"/>
        <v>6.04</v>
      </c>
      <c r="AG12" s="54">
        <f t="shared" si="3"/>
        <v>6</v>
      </c>
      <c r="AH12" s="53">
        <f t="shared" si="3"/>
        <v>5.96</v>
      </c>
      <c r="AI12" s="54">
        <f t="shared" si="3"/>
        <v>5.92</v>
      </c>
      <c r="AJ12" s="53">
        <f t="shared" si="3"/>
        <v>5.88</v>
      </c>
      <c r="AK12" s="54">
        <f t="shared" si="3"/>
        <v>5.84</v>
      </c>
      <c r="AL12" s="53">
        <f t="shared" si="3"/>
        <v>5.8</v>
      </c>
      <c r="AM12" s="54">
        <f t="shared" si="3"/>
        <v>5.76</v>
      </c>
      <c r="AN12" s="53">
        <f t="shared" si="4"/>
        <v>5.72</v>
      </c>
      <c r="AO12" s="54">
        <f t="shared" si="4"/>
        <v>5.68</v>
      </c>
      <c r="AP12" s="53">
        <f t="shared" si="4"/>
        <v>5.64</v>
      </c>
      <c r="AQ12" s="54">
        <f t="shared" si="4"/>
        <v>5.6</v>
      </c>
      <c r="AR12" s="53">
        <f t="shared" si="4"/>
        <v>5.56</v>
      </c>
      <c r="AS12" s="54">
        <f t="shared" si="4"/>
        <v>5.52</v>
      </c>
      <c r="AT12" s="53">
        <f t="shared" si="4"/>
        <v>5.4799999999999995</v>
      </c>
      <c r="AU12" s="69">
        <v>0.1</v>
      </c>
      <c r="AV12" s="69">
        <v>0.125</v>
      </c>
      <c r="AW12" s="69">
        <f t="shared" si="8"/>
        <v>0.1</v>
      </c>
      <c r="AX12" s="69"/>
    </row>
    <row r="13" spans="1:50">
      <c r="B13" s="134" t="s">
        <v>46</v>
      </c>
      <c r="C13" s="11" t="s">
        <v>47</v>
      </c>
      <c r="D13" s="15">
        <f>1/7.2</f>
        <v>0.1388888888888889</v>
      </c>
      <c r="E13" s="3">
        <f t="shared" si="5"/>
        <v>0.115</v>
      </c>
      <c r="F13" s="54">
        <f t="shared" si="6"/>
        <v>6.3719999999999999</v>
      </c>
      <c r="G13" s="54">
        <f t="shared" si="7"/>
        <v>6.3359999999999994</v>
      </c>
      <c r="H13" s="53">
        <f t="shared" si="2"/>
        <v>6.3</v>
      </c>
      <c r="I13" s="54">
        <f t="shared" si="2"/>
        <v>6.2639999999999993</v>
      </c>
      <c r="J13" s="53">
        <f t="shared" si="2"/>
        <v>6.2279999999999998</v>
      </c>
      <c r="K13" s="54">
        <f t="shared" si="2"/>
        <v>6.1919999999999993</v>
      </c>
      <c r="L13" s="53">
        <f t="shared" si="2"/>
        <v>6.1559999999999997</v>
      </c>
      <c r="M13" s="54">
        <f t="shared" si="2"/>
        <v>6.1199999999999992</v>
      </c>
      <c r="N13" s="53">
        <f t="shared" si="2"/>
        <v>6.0839999999999996</v>
      </c>
      <c r="O13" s="54">
        <f t="shared" si="2"/>
        <v>6.0479999999999992</v>
      </c>
      <c r="P13" s="53">
        <f t="shared" si="2"/>
        <v>6.0119999999999996</v>
      </c>
      <c r="Q13" s="54">
        <f t="shared" si="2"/>
        <v>5.9759999999999991</v>
      </c>
      <c r="R13" s="53">
        <f t="shared" si="2"/>
        <v>5.9399999999999995</v>
      </c>
      <c r="S13" s="54">
        <f t="shared" si="2"/>
        <v>5.9039999999999999</v>
      </c>
      <c r="T13" s="53">
        <f t="shared" si="2"/>
        <v>5.8679999999999994</v>
      </c>
      <c r="U13" s="54">
        <f t="shared" si="2"/>
        <v>5.8319999999999999</v>
      </c>
      <c r="V13" s="53">
        <f t="shared" si="2"/>
        <v>5.7960000000000003</v>
      </c>
      <c r="W13" s="54">
        <f t="shared" si="2"/>
        <v>5.76</v>
      </c>
      <c r="X13" s="53">
        <f t="shared" si="3"/>
        <v>5.7240000000000002</v>
      </c>
      <c r="Y13" s="54">
        <f t="shared" si="3"/>
        <v>5.6879999999999997</v>
      </c>
      <c r="Z13" s="53">
        <f t="shared" si="3"/>
        <v>5.6520000000000001</v>
      </c>
      <c r="AA13" s="54">
        <f t="shared" si="3"/>
        <v>5.6159999999999997</v>
      </c>
      <c r="AB13" s="53">
        <f t="shared" si="3"/>
        <v>5.58</v>
      </c>
      <c r="AC13" s="54">
        <f t="shared" si="3"/>
        <v>5.5439999999999996</v>
      </c>
      <c r="AD13" s="53">
        <f t="shared" si="3"/>
        <v>5.508</v>
      </c>
      <c r="AE13" s="54">
        <f t="shared" si="3"/>
        <v>5.4719999999999995</v>
      </c>
      <c r="AF13" s="53">
        <f t="shared" si="3"/>
        <v>5.4359999999999999</v>
      </c>
      <c r="AG13" s="54">
        <f t="shared" si="3"/>
        <v>5.3999999999999995</v>
      </c>
      <c r="AH13" s="53">
        <f t="shared" si="3"/>
        <v>5.3639999999999999</v>
      </c>
      <c r="AI13" s="54">
        <f t="shared" si="3"/>
        <v>5.3279999999999994</v>
      </c>
      <c r="AJ13" s="53">
        <f t="shared" si="3"/>
        <v>5.2919999999999998</v>
      </c>
      <c r="AK13" s="54">
        <f t="shared" si="3"/>
        <v>5.2559999999999993</v>
      </c>
      <c r="AL13" s="53">
        <f t="shared" si="3"/>
        <v>5.22</v>
      </c>
      <c r="AM13" s="54">
        <f t="shared" si="3"/>
        <v>5.1839999999999993</v>
      </c>
      <c r="AN13" s="53">
        <f t="shared" si="4"/>
        <v>5.1479999999999997</v>
      </c>
      <c r="AO13" s="54">
        <f t="shared" si="4"/>
        <v>5.1119999999999992</v>
      </c>
      <c r="AP13" s="53">
        <f t="shared" si="4"/>
        <v>5.0759999999999996</v>
      </c>
      <c r="AQ13" s="54">
        <f t="shared" si="4"/>
        <v>5.0399999999999991</v>
      </c>
      <c r="AR13" s="53">
        <f t="shared" si="4"/>
        <v>5.0039999999999996</v>
      </c>
      <c r="AS13" s="54">
        <f t="shared" si="4"/>
        <v>4.9679999999999991</v>
      </c>
      <c r="AT13" s="53">
        <f t="shared" si="4"/>
        <v>4.9319999999999995</v>
      </c>
      <c r="AU13" s="69">
        <v>0.10056</v>
      </c>
      <c r="AV13" s="69">
        <v>0.12639</v>
      </c>
      <c r="AW13" s="69">
        <v>0.1</v>
      </c>
      <c r="AX13" s="69"/>
    </row>
    <row r="14" spans="1:50">
      <c r="B14" s="114"/>
      <c r="C14" s="11" t="s">
        <v>48</v>
      </c>
      <c r="D14" s="15">
        <f>1/7.2</f>
        <v>0.1388888888888889</v>
      </c>
      <c r="E14" s="3">
        <f t="shared" si="5"/>
        <v>0.115</v>
      </c>
      <c r="F14" s="54">
        <f t="shared" si="6"/>
        <v>6.3719999999999999</v>
      </c>
      <c r="G14" s="54">
        <f t="shared" si="7"/>
        <v>6.3359999999999994</v>
      </c>
      <c r="H14" s="53">
        <f t="shared" si="2"/>
        <v>6.3</v>
      </c>
      <c r="I14" s="54">
        <f t="shared" si="2"/>
        <v>6.2639999999999993</v>
      </c>
      <c r="J14" s="53">
        <f t="shared" si="2"/>
        <v>6.2279999999999998</v>
      </c>
      <c r="K14" s="54">
        <f t="shared" si="2"/>
        <v>6.1919999999999993</v>
      </c>
      <c r="L14" s="53">
        <f t="shared" si="2"/>
        <v>6.1559999999999997</v>
      </c>
      <c r="M14" s="54">
        <f t="shared" si="2"/>
        <v>6.1199999999999992</v>
      </c>
      <c r="N14" s="53">
        <f t="shared" si="2"/>
        <v>6.0839999999999996</v>
      </c>
      <c r="O14" s="54">
        <f t="shared" si="2"/>
        <v>6.0479999999999992</v>
      </c>
      <c r="P14" s="53">
        <f t="shared" si="2"/>
        <v>6.0119999999999996</v>
      </c>
      <c r="Q14" s="54">
        <f t="shared" si="2"/>
        <v>5.9759999999999991</v>
      </c>
      <c r="R14" s="53">
        <f t="shared" si="2"/>
        <v>5.9399999999999995</v>
      </c>
      <c r="S14" s="54">
        <f t="shared" si="2"/>
        <v>5.9039999999999999</v>
      </c>
      <c r="T14" s="53">
        <f t="shared" si="2"/>
        <v>5.8679999999999994</v>
      </c>
      <c r="U14" s="54">
        <f t="shared" si="2"/>
        <v>5.8319999999999999</v>
      </c>
      <c r="V14" s="53">
        <f t="shared" si="2"/>
        <v>5.7960000000000003</v>
      </c>
      <c r="W14" s="54">
        <f t="shared" si="2"/>
        <v>5.76</v>
      </c>
      <c r="X14" s="53">
        <f t="shared" si="3"/>
        <v>5.7240000000000002</v>
      </c>
      <c r="Y14" s="54">
        <f t="shared" si="3"/>
        <v>5.6879999999999997</v>
      </c>
      <c r="Z14" s="53">
        <f t="shared" si="3"/>
        <v>5.6520000000000001</v>
      </c>
      <c r="AA14" s="54">
        <f t="shared" si="3"/>
        <v>5.6159999999999997</v>
      </c>
      <c r="AB14" s="53">
        <f t="shared" si="3"/>
        <v>5.58</v>
      </c>
      <c r="AC14" s="54">
        <f t="shared" si="3"/>
        <v>5.5439999999999996</v>
      </c>
      <c r="AD14" s="53">
        <f t="shared" si="3"/>
        <v>5.508</v>
      </c>
      <c r="AE14" s="54">
        <f t="shared" si="3"/>
        <v>5.4719999999999995</v>
      </c>
      <c r="AF14" s="53">
        <f t="shared" si="3"/>
        <v>5.4359999999999999</v>
      </c>
      <c r="AG14" s="54">
        <f t="shared" si="3"/>
        <v>5.3999999999999995</v>
      </c>
      <c r="AH14" s="53">
        <f t="shared" si="3"/>
        <v>5.3639999999999999</v>
      </c>
      <c r="AI14" s="54">
        <f t="shared" si="3"/>
        <v>5.3279999999999994</v>
      </c>
      <c r="AJ14" s="53">
        <f t="shared" si="3"/>
        <v>5.2919999999999998</v>
      </c>
      <c r="AK14" s="54">
        <f t="shared" si="3"/>
        <v>5.2559999999999993</v>
      </c>
      <c r="AL14" s="53">
        <f t="shared" si="3"/>
        <v>5.22</v>
      </c>
      <c r="AM14" s="54">
        <f t="shared" si="3"/>
        <v>5.1839999999999993</v>
      </c>
      <c r="AN14" s="53">
        <f t="shared" si="4"/>
        <v>5.1479999999999997</v>
      </c>
      <c r="AO14" s="54">
        <f t="shared" si="4"/>
        <v>5.1119999999999992</v>
      </c>
      <c r="AP14" s="53">
        <f t="shared" si="4"/>
        <v>5.0759999999999996</v>
      </c>
      <c r="AQ14" s="54">
        <f t="shared" si="4"/>
        <v>5.0399999999999991</v>
      </c>
      <c r="AR14" s="53">
        <f t="shared" si="4"/>
        <v>5.0039999999999996</v>
      </c>
      <c r="AS14" s="54">
        <f t="shared" si="4"/>
        <v>4.9679999999999991</v>
      </c>
      <c r="AT14" s="53">
        <f t="shared" si="4"/>
        <v>4.9319999999999995</v>
      </c>
      <c r="AU14" s="69">
        <v>0.10056</v>
      </c>
      <c r="AV14" s="69">
        <v>0.12639</v>
      </c>
      <c r="AW14" s="69">
        <v>0.1</v>
      </c>
      <c r="AX14" s="69"/>
    </row>
    <row r="15" spans="1:50">
      <c r="B15" s="114"/>
      <c r="C15" s="11" t="s">
        <v>49</v>
      </c>
      <c r="D15" s="15">
        <f>1/7.2</f>
        <v>0.1388888888888889</v>
      </c>
      <c r="E15" s="3">
        <f t="shared" si="5"/>
        <v>0.115</v>
      </c>
      <c r="F15" s="54">
        <f t="shared" si="6"/>
        <v>6.3719999999999999</v>
      </c>
      <c r="G15" s="54">
        <f t="shared" si="7"/>
        <v>6.3359999999999994</v>
      </c>
      <c r="H15" s="53">
        <f t="shared" si="2"/>
        <v>6.3</v>
      </c>
      <c r="I15" s="54">
        <f t="shared" si="2"/>
        <v>6.2639999999999993</v>
      </c>
      <c r="J15" s="53">
        <f t="shared" si="2"/>
        <v>6.2279999999999998</v>
      </c>
      <c r="K15" s="54">
        <f t="shared" si="2"/>
        <v>6.1919999999999993</v>
      </c>
      <c r="L15" s="53">
        <f t="shared" si="2"/>
        <v>6.1559999999999997</v>
      </c>
      <c r="M15" s="54">
        <f t="shared" si="2"/>
        <v>6.1199999999999992</v>
      </c>
      <c r="N15" s="53">
        <f t="shared" si="2"/>
        <v>6.0839999999999996</v>
      </c>
      <c r="O15" s="54">
        <f t="shared" si="2"/>
        <v>6.0479999999999992</v>
      </c>
      <c r="P15" s="53">
        <f t="shared" si="2"/>
        <v>6.0119999999999996</v>
      </c>
      <c r="Q15" s="54">
        <f t="shared" si="2"/>
        <v>5.9759999999999991</v>
      </c>
      <c r="R15" s="53">
        <f t="shared" si="2"/>
        <v>5.9399999999999995</v>
      </c>
      <c r="S15" s="54">
        <f t="shared" si="2"/>
        <v>5.9039999999999999</v>
      </c>
      <c r="T15" s="53">
        <f t="shared" si="2"/>
        <v>5.8679999999999994</v>
      </c>
      <c r="U15" s="54">
        <f t="shared" si="2"/>
        <v>5.8319999999999999</v>
      </c>
      <c r="V15" s="53">
        <f t="shared" si="2"/>
        <v>5.7960000000000003</v>
      </c>
      <c r="W15" s="54">
        <f t="shared" si="2"/>
        <v>5.76</v>
      </c>
      <c r="X15" s="53">
        <f t="shared" si="3"/>
        <v>5.7240000000000002</v>
      </c>
      <c r="Y15" s="54">
        <f t="shared" si="3"/>
        <v>5.6879999999999997</v>
      </c>
      <c r="Z15" s="53">
        <f t="shared" si="3"/>
        <v>5.6520000000000001</v>
      </c>
      <c r="AA15" s="54">
        <f t="shared" si="3"/>
        <v>5.6159999999999997</v>
      </c>
      <c r="AB15" s="53">
        <f t="shared" si="3"/>
        <v>5.58</v>
      </c>
      <c r="AC15" s="54">
        <f t="shared" si="3"/>
        <v>5.5439999999999996</v>
      </c>
      <c r="AD15" s="53">
        <f t="shared" si="3"/>
        <v>5.508</v>
      </c>
      <c r="AE15" s="54">
        <f t="shared" si="3"/>
        <v>5.4719999999999995</v>
      </c>
      <c r="AF15" s="53">
        <f t="shared" si="3"/>
        <v>5.4359999999999999</v>
      </c>
      <c r="AG15" s="54">
        <f t="shared" si="3"/>
        <v>5.3999999999999995</v>
      </c>
      <c r="AH15" s="53">
        <f t="shared" si="3"/>
        <v>5.3639999999999999</v>
      </c>
      <c r="AI15" s="54">
        <f t="shared" si="3"/>
        <v>5.3279999999999994</v>
      </c>
      <c r="AJ15" s="53">
        <f t="shared" si="3"/>
        <v>5.2919999999999998</v>
      </c>
      <c r="AK15" s="54">
        <f t="shared" si="3"/>
        <v>5.2559999999999993</v>
      </c>
      <c r="AL15" s="53">
        <f t="shared" si="3"/>
        <v>5.22</v>
      </c>
      <c r="AM15" s="54">
        <f t="shared" si="3"/>
        <v>5.1839999999999993</v>
      </c>
      <c r="AN15" s="53">
        <f t="shared" si="4"/>
        <v>5.1479999999999997</v>
      </c>
      <c r="AO15" s="54">
        <f t="shared" si="4"/>
        <v>5.1119999999999992</v>
      </c>
      <c r="AP15" s="53">
        <f t="shared" si="4"/>
        <v>5.0759999999999996</v>
      </c>
      <c r="AQ15" s="54">
        <f t="shared" si="4"/>
        <v>5.0399999999999991</v>
      </c>
      <c r="AR15" s="53">
        <f t="shared" si="4"/>
        <v>5.0039999999999996</v>
      </c>
      <c r="AS15" s="54">
        <f t="shared" si="4"/>
        <v>4.9679999999999991</v>
      </c>
      <c r="AT15" s="53">
        <f t="shared" si="4"/>
        <v>4.9319999999999995</v>
      </c>
      <c r="AU15" s="69">
        <v>0.10056</v>
      </c>
      <c r="AV15" s="69">
        <v>0.12639</v>
      </c>
      <c r="AW15" s="69">
        <v>0.1</v>
      </c>
      <c r="AX15" s="69"/>
    </row>
    <row r="16" spans="1:50">
      <c r="B16" s="135" t="s">
        <v>50</v>
      </c>
      <c r="C16" s="11" t="s">
        <v>51</v>
      </c>
      <c r="D16" s="12">
        <f>1/72</f>
        <v>1.3888888888888888E-2</v>
      </c>
      <c r="E16" s="3">
        <f t="shared" si="5"/>
        <v>0.115</v>
      </c>
      <c r="F16" s="54">
        <f t="shared" si="6"/>
        <v>63.720000000000006</v>
      </c>
      <c r="G16" s="54">
        <f t="shared" si="7"/>
        <v>63.360000000000007</v>
      </c>
      <c r="H16" s="53">
        <f t="shared" si="2"/>
        <v>63</v>
      </c>
      <c r="I16" s="54">
        <f t="shared" si="2"/>
        <v>62.64</v>
      </c>
      <c r="J16" s="53">
        <f t="shared" si="2"/>
        <v>62.28</v>
      </c>
      <c r="K16" s="54">
        <f t="shared" si="2"/>
        <v>61.92</v>
      </c>
      <c r="L16" s="53">
        <f t="shared" si="2"/>
        <v>61.56</v>
      </c>
      <c r="M16" s="54">
        <f t="shared" si="2"/>
        <v>61.2</v>
      </c>
      <c r="N16" s="53">
        <f t="shared" si="2"/>
        <v>60.84</v>
      </c>
      <c r="O16" s="54">
        <f t="shared" si="2"/>
        <v>60.480000000000004</v>
      </c>
      <c r="P16" s="53">
        <f t="shared" si="2"/>
        <v>60.12</v>
      </c>
      <c r="Q16" s="54">
        <f t="shared" si="2"/>
        <v>59.76</v>
      </c>
      <c r="R16" s="53">
        <f t="shared" si="2"/>
        <v>59.4</v>
      </c>
      <c r="S16" s="54">
        <f t="shared" si="2"/>
        <v>59.040000000000006</v>
      </c>
      <c r="T16" s="53">
        <f t="shared" si="2"/>
        <v>58.68</v>
      </c>
      <c r="U16" s="54">
        <f t="shared" si="2"/>
        <v>58.320000000000007</v>
      </c>
      <c r="V16" s="53">
        <f t="shared" si="2"/>
        <v>57.960000000000008</v>
      </c>
      <c r="W16" s="54">
        <f t="shared" si="2"/>
        <v>57.600000000000009</v>
      </c>
      <c r="X16" s="53">
        <f t="shared" si="3"/>
        <v>57.240000000000009</v>
      </c>
      <c r="Y16" s="54">
        <f t="shared" si="3"/>
        <v>56.88</v>
      </c>
      <c r="Z16" s="53">
        <f t="shared" si="3"/>
        <v>56.52</v>
      </c>
      <c r="AA16" s="54">
        <f t="shared" si="3"/>
        <v>56.160000000000004</v>
      </c>
      <c r="AB16" s="53">
        <f t="shared" si="3"/>
        <v>55.800000000000004</v>
      </c>
      <c r="AC16" s="54">
        <f t="shared" si="3"/>
        <v>55.440000000000005</v>
      </c>
      <c r="AD16" s="53">
        <f t="shared" si="3"/>
        <v>55.080000000000005</v>
      </c>
      <c r="AE16" s="54">
        <f t="shared" si="3"/>
        <v>54.720000000000006</v>
      </c>
      <c r="AF16" s="53">
        <f t="shared" si="3"/>
        <v>54.360000000000007</v>
      </c>
      <c r="AG16" s="54">
        <f t="shared" si="3"/>
        <v>54</v>
      </c>
      <c r="AH16" s="53">
        <f t="shared" si="3"/>
        <v>53.64</v>
      </c>
      <c r="AI16" s="54">
        <f t="shared" si="3"/>
        <v>53.28</v>
      </c>
      <c r="AJ16" s="53">
        <f t="shared" si="3"/>
        <v>52.92</v>
      </c>
      <c r="AK16" s="54">
        <f t="shared" si="3"/>
        <v>52.56</v>
      </c>
      <c r="AL16" s="53">
        <f t="shared" si="3"/>
        <v>52.2</v>
      </c>
      <c r="AM16" s="54">
        <f t="shared" si="3"/>
        <v>51.84</v>
      </c>
      <c r="AN16" s="53">
        <f t="shared" si="4"/>
        <v>51.480000000000004</v>
      </c>
      <c r="AO16" s="54">
        <f t="shared" si="4"/>
        <v>51.12</v>
      </c>
      <c r="AP16" s="53">
        <f t="shared" si="4"/>
        <v>50.76</v>
      </c>
      <c r="AQ16" s="54">
        <f t="shared" si="4"/>
        <v>50.4</v>
      </c>
      <c r="AR16" s="53">
        <f t="shared" si="4"/>
        <v>50.04</v>
      </c>
      <c r="AS16" s="54">
        <f t="shared" si="4"/>
        <v>49.68</v>
      </c>
      <c r="AT16" s="53">
        <f t="shared" si="4"/>
        <v>49.32</v>
      </c>
      <c r="AU16" s="69">
        <v>0.1</v>
      </c>
      <c r="AV16" s="69">
        <v>0.125</v>
      </c>
      <c r="AW16" s="69">
        <f t="shared" si="8"/>
        <v>0.1</v>
      </c>
      <c r="AX16" s="69"/>
    </row>
    <row r="17" spans="1:50">
      <c r="B17" s="114"/>
      <c r="C17" s="11" t="s">
        <v>52</v>
      </c>
      <c r="D17" s="12">
        <f>1/72</f>
        <v>1.3888888888888888E-2</v>
      </c>
      <c r="E17" s="3">
        <f t="shared" si="5"/>
        <v>0.115</v>
      </c>
      <c r="F17" s="54">
        <f t="shared" si="6"/>
        <v>63.720000000000006</v>
      </c>
      <c r="G17" s="54">
        <f t="shared" si="7"/>
        <v>63.360000000000007</v>
      </c>
      <c r="H17" s="53">
        <f t="shared" si="2"/>
        <v>63</v>
      </c>
      <c r="I17" s="54">
        <f t="shared" si="2"/>
        <v>62.64</v>
      </c>
      <c r="J17" s="53">
        <f t="shared" si="2"/>
        <v>62.28</v>
      </c>
      <c r="K17" s="54">
        <f t="shared" si="2"/>
        <v>61.92</v>
      </c>
      <c r="L17" s="53">
        <f t="shared" si="2"/>
        <v>61.56</v>
      </c>
      <c r="M17" s="54">
        <f t="shared" si="2"/>
        <v>61.2</v>
      </c>
      <c r="N17" s="53">
        <f t="shared" si="2"/>
        <v>60.84</v>
      </c>
      <c r="O17" s="54">
        <f t="shared" si="2"/>
        <v>60.480000000000004</v>
      </c>
      <c r="P17" s="53">
        <f t="shared" si="2"/>
        <v>60.12</v>
      </c>
      <c r="Q17" s="54">
        <f t="shared" si="2"/>
        <v>59.76</v>
      </c>
      <c r="R17" s="53">
        <f t="shared" si="2"/>
        <v>59.4</v>
      </c>
      <c r="S17" s="54">
        <f t="shared" si="2"/>
        <v>59.040000000000006</v>
      </c>
      <c r="T17" s="53">
        <f t="shared" si="2"/>
        <v>58.68</v>
      </c>
      <c r="U17" s="54">
        <f t="shared" si="2"/>
        <v>58.320000000000007</v>
      </c>
      <c r="V17" s="53">
        <f t="shared" si="2"/>
        <v>57.960000000000008</v>
      </c>
      <c r="W17" s="54">
        <f t="shared" si="2"/>
        <v>57.600000000000009</v>
      </c>
      <c r="X17" s="53">
        <f t="shared" si="3"/>
        <v>57.240000000000009</v>
      </c>
      <c r="Y17" s="54">
        <f t="shared" si="3"/>
        <v>56.88</v>
      </c>
      <c r="Z17" s="53">
        <f t="shared" si="3"/>
        <v>56.52</v>
      </c>
      <c r="AA17" s="54">
        <f t="shared" si="3"/>
        <v>56.160000000000004</v>
      </c>
      <c r="AB17" s="53">
        <f t="shared" si="3"/>
        <v>55.800000000000004</v>
      </c>
      <c r="AC17" s="54">
        <f t="shared" si="3"/>
        <v>55.440000000000005</v>
      </c>
      <c r="AD17" s="53">
        <f t="shared" si="3"/>
        <v>55.080000000000005</v>
      </c>
      <c r="AE17" s="54">
        <f t="shared" si="3"/>
        <v>54.720000000000006</v>
      </c>
      <c r="AF17" s="53">
        <f t="shared" si="3"/>
        <v>54.360000000000007</v>
      </c>
      <c r="AG17" s="54">
        <f t="shared" si="3"/>
        <v>54</v>
      </c>
      <c r="AH17" s="53">
        <f t="shared" si="3"/>
        <v>53.64</v>
      </c>
      <c r="AI17" s="54">
        <f t="shared" si="3"/>
        <v>53.28</v>
      </c>
      <c r="AJ17" s="53">
        <f t="shared" si="3"/>
        <v>52.92</v>
      </c>
      <c r="AK17" s="54">
        <f t="shared" si="3"/>
        <v>52.56</v>
      </c>
      <c r="AL17" s="53">
        <f t="shared" si="3"/>
        <v>52.2</v>
      </c>
      <c r="AM17" s="54">
        <f t="shared" si="3"/>
        <v>51.84</v>
      </c>
      <c r="AN17" s="53">
        <f t="shared" si="4"/>
        <v>51.480000000000004</v>
      </c>
      <c r="AO17" s="54">
        <f t="shared" si="4"/>
        <v>51.12</v>
      </c>
      <c r="AP17" s="53">
        <f t="shared" si="4"/>
        <v>50.76</v>
      </c>
      <c r="AQ17" s="54">
        <f t="shared" si="4"/>
        <v>50.4</v>
      </c>
      <c r="AR17" s="53">
        <f t="shared" si="4"/>
        <v>50.04</v>
      </c>
      <c r="AS17" s="54">
        <f t="shared" si="4"/>
        <v>49.68</v>
      </c>
      <c r="AT17" s="53">
        <f t="shared" si="4"/>
        <v>49.32</v>
      </c>
      <c r="AU17" s="69">
        <v>0.1</v>
      </c>
      <c r="AV17" s="69">
        <v>0.125</v>
      </c>
      <c r="AW17" s="69">
        <f t="shared" si="8"/>
        <v>0.1</v>
      </c>
      <c r="AX17" s="69"/>
    </row>
    <row r="18" spans="1:50">
      <c r="B18" s="114"/>
      <c r="C18" s="11" t="s">
        <v>53</v>
      </c>
      <c r="D18" s="12">
        <f>1/14.4</f>
        <v>6.9444444444444448E-2</v>
      </c>
      <c r="E18" s="3">
        <f t="shared" si="5"/>
        <v>0.115</v>
      </c>
      <c r="F18" s="54">
        <f t="shared" si="6"/>
        <v>12.744</v>
      </c>
      <c r="G18" s="54">
        <f t="shared" si="7"/>
        <v>12.671999999999999</v>
      </c>
      <c r="H18" s="53">
        <f t="shared" si="2"/>
        <v>12.6</v>
      </c>
      <c r="I18" s="54">
        <f t="shared" si="2"/>
        <v>12.527999999999999</v>
      </c>
      <c r="J18" s="53">
        <f t="shared" si="2"/>
        <v>12.456</v>
      </c>
      <c r="K18" s="54">
        <f t="shared" si="2"/>
        <v>12.383999999999999</v>
      </c>
      <c r="L18" s="53">
        <f t="shared" si="2"/>
        <v>12.311999999999999</v>
      </c>
      <c r="M18" s="54">
        <f t="shared" si="2"/>
        <v>12.239999999999998</v>
      </c>
      <c r="N18" s="53">
        <f t="shared" si="2"/>
        <v>12.167999999999999</v>
      </c>
      <c r="O18" s="54">
        <f t="shared" si="2"/>
        <v>12.095999999999998</v>
      </c>
      <c r="P18" s="53">
        <f t="shared" si="2"/>
        <v>12.023999999999999</v>
      </c>
      <c r="Q18" s="54">
        <f t="shared" si="2"/>
        <v>11.951999999999998</v>
      </c>
      <c r="R18" s="53">
        <f t="shared" si="2"/>
        <v>11.879999999999999</v>
      </c>
      <c r="S18" s="54">
        <f t="shared" si="2"/>
        <v>11.808</v>
      </c>
      <c r="T18" s="53">
        <f t="shared" si="2"/>
        <v>11.735999999999999</v>
      </c>
      <c r="U18" s="54">
        <f t="shared" si="2"/>
        <v>11.664</v>
      </c>
      <c r="V18" s="53">
        <f t="shared" si="2"/>
        <v>11.592000000000001</v>
      </c>
      <c r="W18" s="54">
        <f t="shared" ref="W18:AL23" si="9">(1-$E18-($A$21-W$2))/$D18</f>
        <v>11.52</v>
      </c>
      <c r="X18" s="53">
        <f t="shared" si="3"/>
        <v>11.448</v>
      </c>
      <c r="Y18" s="54">
        <f t="shared" si="3"/>
        <v>11.375999999999999</v>
      </c>
      <c r="Z18" s="53">
        <f t="shared" si="3"/>
        <v>11.304</v>
      </c>
      <c r="AA18" s="54">
        <f t="shared" si="3"/>
        <v>11.231999999999999</v>
      </c>
      <c r="AB18" s="53">
        <f t="shared" si="3"/>
        <v>11.16</v>
      </c>
      <c r="AC18" s="54">
        <f t="shared" si="3"/>
        <v>11.087999999999999</v>
      </c>
      <c r="AD18" s="53">
        <f t="shared" si="3"/>
        <v>11.016</v>
      </c>
      <c r="AE18" s="54">
        <f t="shared" si="3"/>
        <v>10.943999999999999</v>
      </c>
      <c r="AF18" s="53">
        <f t="shared" si="3"/>
        <v>10.872</v>
      </c>
      <c r="AG18" s="54">
        <f t="shared" si="3"/>
        <v>10.799999999999999</v>
      </c>
      <c r="AH18" s="53">
        <f t="shared" si="3"/>
        <v>10.728</v>
      </c>
      <c r="AI18" s="54">
        <f t="shared" si="3"/>
        <v>10.655999999999999</v>
      </c>
      <c r="AJ18" s="53">
        <f t="shared" si="3"/>
        <v>10.584</v>
      </c>
      <c r="AK18" s="54">
        <f t="shared" si="3"/>
        <v>10.511999999999999</v>
      </c>
      <c r="AL18" s="53">
        <f t="shared" si="3"/>
        <v>10.44</v>
      </c>
      <c r="AM18" s="54">
        <f t="shared" ref="AM18:AT23" si="10">(1-$E18-($A$21-AM$2))/$D18</f>
        <v>10.367999999999999</v>
      </c>
      <c r="AN18" s="53">
        <f t="shared" si="4"/>
        <v>10.295999999999999</v>
      </c>
      <c r="AO18" s="54">
        <f t="shared" si="4"/>
        <v>10.223999999999998</v>
      </c>
      <c r="AP18" s="53">
        <f t="shared" si="4"/>
        <v>10.151999999999999</v>
      </c>
      <c r="AQ18" s="54">
        <f t="shared" si="4"/>
        <v>10.079999999999998</v>
      </c>
      <c r="AR18" s="53">
        <f t="shared" si="4"/>
        <v>10.007999999999999</v>
      </c>
      <c r="AS18" s="54">
        <f t="shared" si="4"/>
        <v>9.9359999999999982</v>
      </c>
      <c r="AT18" s="53">
        <f t="shared" si="4"/>
        <v>9.863999999999999</v>
      </c>
      <c r="AU18" s="69">
        <v>0.10056</v>
      </c>
      <c r="AV18" s="69">
        <v>0.12569</v>
      </c>
      <c r="AW18" s="69">
        <v>0.1</v>
      </c>
      <c r="AX18" s="69"/>
    </row>
    <row r="19" spans="1:50">
      <c r="A19" s="131" t="s">
        <v>262</v>
      </c>
      <c r="B19" s="135" t="s">
        <v>54</v>
      </c>
      <c r="C19" s="11" t="s">
        <v>47</v>
      </c>
      <c r="D19" s="16">
        <f>1/36</f>
        <v>2.7777777777777776E-2</v>
      </c>
      <c r="E19" s="3">
        <f t="shared" si="5"/>
        <v>0.115</v>
      </c>
      <c r="F19" s="54">
        <f t="shared" si="6"/>
        <v>31.860000000000003</v>
      </c>
      <c r="G19" s="54">
        <f t="shared" si="7"/>
        <v>31.680000000000003</v>
      </c>
      <c r="H19" s="53">
        <f t="shared" si="7"/>
        <v>31.5</v>
      </c>
      <c r="I19" s="54">
        <f t="shared" si="7"/>
        <v>31.32</v>
      </c>
      <c r="J19" s="53">
        <f t="shared" si="7"/>
        <v>31.14</v>
      </c>
      <c r="K19" s="54">
        <f t="shared" si="7"/>
        <v>30.96</v>
      </c>
      <c r="L19" s="53">
        <f t="shared" si="7"/>
        <v>30.78</v>
      </c>
      <c r="M19" s="54">
        <f t="shared" si="7"/>
        <v>30.6</v>
      </c>
      <c r="N19" s="53">
        <f t="shared" si="7"/>
        <v>30.42</v>
      </c>
      <c r="O19" s="54">
        <f t="shared" si="7"/>
        <v>30.240000000000002</v>
      </c>
      <c r="P19" s="53">
        <f t="shared" si="7"/>
        <v>30.06</v>
      </c>
      <c r="Q19" s="54">
        <f t="shared" si="7"/>
        <v>29.88</v>
      </c>
      <c r="R19" s="53">
        <f t="shared" si="7"/>
        <v>29.7</v>
      </c>
      <c r="S19" s="54">
        <f t="shared" si="7"/>
        <v>29.520000000000003</v>
      </c>
      <c r="T19" s="53">
        <f t="shared" si="7"/>
        <v>29.34</v>
      </c>
      <c r="U19" s="54">
        <f t="shared" si="7"/>
        <v>29.160000000000004</v>
      </c>
      <c r="V19" s="53">
        <f t="shared" si="7"/>
        <v>28.980000000000004</v>
      </c>
      <c r="W19" s="54">
        <f t="shared" si="9"/>
        <v>28.800000000000004</v>
      </c>
      <c r="X19" s="53">
        <f t="shared" si="9"/>
        <v>28.620000000000005</v>
      </c>
      <c r="Y19" s="54">
        <f t="shared" si="9"/>
        <v>28.44</v>
      </c>
      <c r="Z19" s="53">
        <f t="shared" si="9"/>
        <v>28.26</v>
      </c>
      <c r="AA19" s="54">
        <f t="shared" si="9"/>
        <v>28.080000000000002</v>
      </c>
      <c r="AB19" s="53">
        <f t="shared" si="9"/>
        <v>27.900000000000002</v>
      </c>
      <c r="AC19" s="54">
        <f t="shared" si="9"/>
        <v>27.720000000000002</v>
      </c>
      <c r="AD19" s="53">
        <f t="shared" si="9"/>
        <v>27.540000000000003</v>
      </c>
      <c r="AE19" s="54">
        <f t="shared" si="9"/>
        <v>27.360000000000003</v>
      </c>
      <c r="AF19" s="53">
        <f t="shared" si="9"/>
        <v>27.180000000000003</v>
      </c>
      <c r="AG19" s="54">
        <f t="shared" si="9"/>
        <v>27</v>
      </c>
      <c r="AH19" s="53">
        <f t="shared" si="9"/>
        <v>26.82</v>
      </c>
      <c r="AI19" s="54">
        <f t="shared" si="9"/>
        <v>26.64</v>
      </c>
      <c r="AJ19" s="53">
        <f t="shared" si="9"/>
        <v>26.46</v>
      </c>
      <c r="AK19" s="54">
        <f t="shared" si="9"/>
        <v>26.28</v>
      </c>
      <c r="AL19" s="53">
        <f t="shared" si="9"/>
        <v>26.1</v>
      </c>
      <c r="AM19" s="54">
        <f t="shared" si="10"/>
        <v>25.92</v>
      </c>
      <c r="AN19" s="53">
        <f t="shared" si="10"/>
        <v>25.740000000000002</v>
      </c>
      <c r="AO19" s="54">
        <f t="shared" si="10"/>
        <v>25.56</v>
      </c>
      <c r="AP19" s="53">
        <f t="shared" si="10"/>
        <v>25.38</v>
      </c>
      <c r="AQ19" s="54">
        <f t="shared" si="10"/>
        <v>25.2</v>
      </c>
      <c r="AR19" s="53">
        <f t="shared" si="10"/>
        <v>25.02</v>
      </c>
      <c r="AS19" s="54">
        <f t="shared" si="10"/>
        <v>24.84</v>
      </c>
      <c r="AT19" s="53">
        <f t="shared" si="10"/>
        <v>24.66</v>
      </c>
      <c r="AU19" s="69">
        <v>0.1</v>
      </c>
      <c r="AV19" s="69">
        <v>0.125</v>
      </c>
      <c r="AW19" s="69">
        <f t="shared" si="8"/>
        <v>0.1</v>
      </c>
      <c r="AX19" s="69"/>
    </row>
    <row r="20" spans="1:50">
      <c r="A20" s="132"/>
      <c r="B20" s="114"/>
      <c r="C20" s="11" t="s">
        <v>48</v>
      </c>
      <c r="D20" s="16">
        <f>1/36</f>
        <v>2.7777777777777776E-2</v>
      </c>
      <c r="E20" s="3">
        <f t="shared" si="5"/>
        <v>0.115</v>
      </c>
      <c r="F20" s="54">
        <f t="shared" si="6"/>
        <v>31.860000000000003</v>
      </c>
      <c r="G20" s="54">
        <f t="shared" si="7"/>
        <v>31.680000000000003</v>
      </c>
      <c r="H20" s="53">
        <f t="shared" si="7"/>
        <v>31.5</v>
      </c>
      <c r="I20" s="54">
        <f t="shared" si="7"/>
        <v>31.32</v>
      </c>
      <c r="J20" s="53">
        <f t="shared" si="7"/>
        <v>31.14</v>
      </c>
      <c r="K20" s="54">
        <f t="shared" si="7"/>
        <v>30.96</v>
      </c>
      <c r="L20" s="53">
        <f t="shared" si="7"/>
        <v>30.78</v>
      </c>
      <c r="M20" s="54">
        <f t="shared" si="7"/>
        <v>30.6</v>
      </c>
      <c r="N20" s="53">
        <f t="shared" si="7"/>
        <v>30.42</v>
      </c>
      <c r="O20" s="54">
        <f t="shared" si="7"/>
        <v>30.240000000000002</v>
      </c>
      <c r="P20" s="53">
        <f t="shared" si="7"/>
        <v>30.06</v>
      </c>
      <c r="Q20" s="54">
        <f t="shared" si="7"/>
        <v>29.88</v>
      </c>
      <c r="R20" s="53">
        <f t="shared" si="7"/>
        <v>29.7</v>
      </c>
      <c r="S20" s="54">
        <f t="shared" si="7"/>
        <v>29.520000000000003</v>
      </c>
      <c r="T20" s="53">
        <f t="shared" si="7"/>
        <v>29.34</v>
      </c>
      <c r="U20" s="54">
        <f t="shared" si="7"/>
        <v>29.160000000000004</v>
      </c>
      <c r="V20" s="53">
        <f t="shared" si="7"/>
        <v>28.980000000000004</v>
      </c>
      <c r="W20" s="54">
        <f t="shared" si="9"/>
        <v>28.800000000000004</v>
      </c>
      <c r="X20" s="53">
        <f t="shared" si="9"/>
        <v>28.620000000000005</v>
      </c>
      <c r="Y20" s="54">
        <f t="shared" si="9"/>
        <v>28.44</v>
      </c>
      <c r="Z20" s="53">
        <f t="shared" si="9"/>
        <v>28.26</v>
      </c>
      <c r="AA20" s="54">
        <f t="shared" si="9"/>
        <v>28.080000000000002</v>
      </c>
      <c r="AB20" s="53">
        <f t="shared" si="9"/>
        <v>27.900000000000002</v>
      </c>
      <c r="AC20" s="54">
        <f t="shared" si="9"/>
        <v>27.720000000000002</v>
      </c>
      <c r="AD20" s="53">
        <f t="shared" si="9"/>
        <v>27.540000000000003</v>
      </c>
      <c r="AE20" s="54">
        <f t="shared" si="9"/>
        <v>27.360000000000003</v>
      </c>
      <c r="AF20" s="53">
        <f t="shared" si="9"/>
        <v>27.180000000000003</v>
      </c>
      <c r="AG20" s="54">
        <f t="shared" si="9"/>
        <v>27</v>
      </c>
      <c r="AH20" s="53">
        <f t="shared" si="9"/>
        <v>26.82</v>
      </c>
      <c r="AI20" s="54">
        <f t="shared" si="9"/>
        <v>26.64</v>
      </c>
      <c r="AJ20" s="53">
        <f t="shared" si="9"/>
        <v>26.46</v>
      </c>
      <c r="AK20" s="54">
        <f t="shared" si="9"/>
        <v>26.28</v>
      </c>
      <c r="AL20" s="53">
        <f t="shared" si="9"/>
        <v>26.1</v>
      </c>
      <c r="AM20" s="54">
        <f t="shared" si="10"/>
        <v>25.92</v>
      </c>
      <c r="AN20" s="53">
        <f t="shared" si="10"/>
        <v>25.740000000000002</v>
      </c>
      <c r="AO20" s="54">
        <f t="shared" si="10"/>
        <v>25.56</v>
      </c>
      <c r="AP20" s="53">
        <f t="shared" si="10"/>
        <v>25.38</v>
      </c>
      <c r="AQ20" s="54">
        <f t="shared" si="10"/>
        <v>25.2</v>
      </c>
      <c r="AR20" s="53">
        <f t="shared" si="10"/>
        <v>25.02</v>
      </c>
      <c r="AS20" s="54">
        <f t="shared" si="10"/>
        <v>24.84</v>
      </c>
      <c r="AT20" s="53">
        <f t="shared" si="10"/>
        <v>24.66</v>
      </c>
      <c r="AU20" s="69">
        <v>0.1</v>
      </c>
      <c r="AV20" s="69">
        <v>0.125</v>
      </c>
      <c r="AW20" s="69">
        <f t="shared" si="8"/>
        <v>0.1</v>
      </c>
      <c r="AX20" s="69"/>
    </row>
    <row r="21" spans="1:50">
      <c r="A21" s="133">
        <f>A24/1000</f>
        <v>8.5000000000000006E-2</v>
      </c>
      <c r="B21" s="135" t="s">
        <v>55</v>
      </c>
      <c r="C21" s="11" t="s">
        <v>56</v>
      </c>
      <c r="D21" s="12">
        <f>1/216</f>
        <v>4.6296296296296294E-3</v>
      </c>
      <c r="E21" s="3">
        <f t="shared" si="5"/>
        <v>0.115</v>
      </c>
      <c r="F21" s="54">
        <f t="shared" si="6"/>
        <v>191.16000000000003</v>
      </c>
      <c r="G21" s="54">
        <f t="shared" si="7"/>
        <v>190.08</v>
      </c>
      <c r="H21" s="53">
        <f t="shared" si="7"/>
        <v>189</v>
      </c>
      <c r="I21" s="54">
        <f t="shared" si="7"/>
        <v>187.92000000000002</v>
      </c>
      <c r="J21" s="53">
        <f t="shared" si="7"/>
        <v>186.84</v>
      </c>
      <c r="K21" s="54">
        <f t="shared" si="7"/>
        <v>185.76000000000002</v>
      </c>
      <c r="L21" s="53">
        <f t="shared" si="7"/>
        <v>184.68</v>
      </c>
      <c r="M21" s="54">
        <f t="shared" si="7"/>
        <v>183.6</v>
      </c>
      <c r="N21" s="53">
        <f t="shared" si="7"/>
        <v>182.52</v>
      </c>
      <c r="O21" s="54">
        <f t="shared" si="7"/>
        <v>181.44</v>
      </c>
      <c r="P21" s="53">
        <f t="shared" si="7"/>
        <v>180.36</v>
      </c>
      <c r="Q21" s="54">
        <f t="shared" si="7"/>
        <v>179.28</v>
      </c>
      <c r="R21" s="53">
        <f t="shared" si="7"/>
        <v>178.2</v>
      </c>
      <c r="S21" s="54">
        <f t="shared" si="7"/>
        <v>177.12000000000003</v>
      </c>
      <c r="T21" s="53">
        <f t="shared" si="7"/>
        <v>176.04</v>
      </c>
      <c r="U21" s="54">
        <f t="shared" si="7"/>
        <v>174.96</v>
      </c>
      <c r="V21" s="53">
        <f t="shared" si="7"/>
        <v>173.88000000000002</v>
      </c>
      <c r="W21" s="54">
        <f t="shared" si="9"/>
        <v>172.8</v>
      </c>
      <c r="X21" s="53">
        <f t="shared" si="9"/>
        <v>171.72000000000003</v>
      </c>
      <c r="Y21" s="54">
        <f t="shared" si="9"/>
        <v>170.64000000000001</v>
      </c>
      <c r="Z21" s="53">
        <f t="shared" si="9"/>
        <v>169.56</v>
      </c>
      <c r="AA21" s="54">
        <f t="shared" si="9"/>
        <v>168.48000000000002</v>
      </c>
      <c r="AB21" s="53">
        <f t="shared" si="9"/>
        <v>167.4</v>
      </c>
      <c r="AC21" s="54">
        <f t="shared" si="9"/>
        <v>166.32000000000002</v>
      </c>
      <c r="AD21" s="53">
        <f t="shared" si="9"/>
        <v>165.24</v>
      </c>
      <c r="AE21" s="54">
        <f t="shared" si="9"/>
        <v>164.16000000000003</v>
      </c>
      <c r="AF21" s="53">
        <f t="shared" si="9"/>
        <v>163.08000000000001</v>
      </c>
      <c r="AG21" s="54">
        <f t="shared" si="9"/>
        <v>162</v>
      </c>
      <c r="AH21" s="53">
        <f t="shared" si="9"/>
        <v>160.92000000000002</v>
      </c>
      <c r="AI21" s="54">
        <f t="shared" si="9"/>
        <v>159.84</v>
      </c>
      <c r="AJ21" s="53">
        <f t="shared" si="9"/>
        <v>158.76000000000002</v>
      </c>
      <c r="AK21" s="54">
        <f t="shared" si="9"/>
        <v>157.68</v>
      </c>
      <c r="AL21" s="53">
        <f t="shared" si="9"/>
        <v>156.6</v>
      </c>
      <c r="AM21" s="54">
        <f t="shared" si="10"/>
        <v>155.52000000000001</v>
      </c>
      <c r="AN21" s="53">
        <f t="shared" si="10"/>
        <v>154.44</v>
      </c>
      <c r="AO21" s="54">
        <f t="shared" si="10"/>
        <v>153.36000000000001</v>
      </c>
      <c r="AP21" s="53">
        <f t="shared" si="10"/>
        <v>152.28</v>
      </c>
      <c r="AQ21" s="54">
        <f t="shared" si="10"/>
        <v>151.19999999999999</v>
      </c>
      <c r="AR21" s="53">
        <f t="shared" si="10"/>
        <v>150.12</v>
      </c>
      <c r="AS21" s="54">
        <f t="shared" si="10"/>
        <v>149.04</v>
      </c>
      <c r="AT21" s="53">
        <f t="shared" si="10"/>
        <v>147.96</v>
      </c>
      <c r="AU21" s="69">
        <v>0.1</v>
      </c>
      <c r="AV21" s="69">
        <v>0.125</v>
      </c>
      <c r="AW21" s="69">
        <f t="shared" si="8"/>
        <v>0.1</v>
      </c>
      <c r="AX21" s="69"/>
    </row>
    <row r="22" spans="1:50">
      <c r="A22" s="133"/>
      <c r="B22" s="114"/>
      <c r="C22" s="11" t="s">
        <v>57</v>
      </c>
      <c r="D22" s="12">
        <f>1/36</f>
        <v>2.7777777777777776E-2</v>
      </c>
      <c r="E22" s="3">
        <f t="shared" si="5"/>
        <v>0.115</v>
      </c>
      <c r="F22" s="54">
        <f t="shared" si="6"/>
        <v>31.860000000000003</v>
      </c>
      <c r="G22" s="54">
        <f t="shared" si="7"/>
        <v>31.680000000000003</v>
      </c>
      <c r="H22" s="53">
        <f t="shared" si="7"/>
        <v>31.5</v>
      </c>
      <c r="I22" s="54">
        <f t="shared" si="7"/>
        <v>31.32</v>
      </c>
      <c r="J22" s="53">
        <f t="shared" si="7"/>
        <v>31.14</v>
      </c>
      <c r="K22" s="54">
        <f t="shared" si="7"/>
        <v>30.96</v>
      </c>
      <c r="L22" s="53">
        <f t="shared" si="7"/>
        <v>30.78</v>
      </c>
      <c r="M22" s="54">
        <f t="shared" si="7"/>
        <v>30.6</v>
      </c>
      <c r="N22" s="53">
        <f t="shared" si="7"/>
        <v>30.42</v>
      </c>
      <c r="O22" s="54">
        <f t="shared" si="7"/>
        <v>30.240000000000002</v>
      </c>
      <c r="P22" s="53">
        <f t="shared" si="7"/>
        <v>30.06</v>
      </c>
      <c r="Q22" s="54">
        <f t="shared" si="7"/>
        <v>29.88</v>
      </c>
      <c r="R22" s="53">
        <f t="shared" si="7"/>
        <v>29.7</v>
      </c>
      <c r="S22" s="54">
        <f t="shared" si="7"/>
        <v>29.520000000000003</v>
      </c>
      <c r="T22" s="53">
        <f t="shared" si="7"/>
        <v>29.34</v>
      </c>
      <c r="U22" s="54">
        <f t="shared" si="7"/>
        <v>29.160000000000004</v>
      </c>
      <c r="V22" s="53">
        <f t="shared" si="7"/>
        <v>28.980000000000004</v>
      </c>
      <c r="W22" s="54">
        <f t="shared" si="9"/>
        <v>28.800000000000004</v>
      </c>
      <c r="X22" s="53">
        <f t="shared" si="9"/>
        <v>28.620000000000005</v>
      </c>
      <c r="Y22" s="54">
        <f t="shared" si="9"/>
        <v>28.44</v>
      </c>
      <c r="Z22" s="53">
        <f t="shared" si="9"/>
        <v>28.26</v>
      </c>
      <c r="AA22" s="54">
        <f t="shared" si="9"/>
        <v>28.080000000000002</v>
      </c>
      <c r="AB22" s="53">
        <f t="shared" si="9"/>
        <v>27.900000000000002</v>
      </c>
      <c r="AC22" s="54">
        <f t="shared" si="9"/>
        <v>27.720000000000002</v>
      </c>
      <c r="AD22" s="53">
        <f t="shared" si="9"/>
        <v>27.540000000000003</v>
      </c>
      <c r="AE22" s="54">
        <f t="shared" si="9"/>
        <v>27.360000000000003</v>
      </c>
      <c r="AF22" s="53">
        <f t="shared" si="9"/>
        <v>27.180000000000003</v>
      </c>
      <c r="AG22" s="54">
        <f t="shared" si="9"/>
        <v>27</v>
      </c>
      <c r="AH22" s="53">
        <f t="shared" si="9"/>
        <v>26.82</v>
      </c>
      <c r="AI22" s="54">
        <f t="shared" si="9"/>
        <v>26.64</v>
      </c>
      <c r="AJ22" s="53">
        <f t="shared" si="9"/>
        <v>26.46</v>
      </c>
      <c r="AK22" s="54">
        <f t="shared" si="9"/>
        <v>26.28</v>
      </c>
      <c r="AL22" s="53">
        <f t="shared" si="9"/>
        <v>26.1</v>
      </c>
      <c r="AM22" s="54">
        <f t="shared" si="10"/>
        <v>25.92</v>
      </c>
      <c r="AN22" s="53">
        <f t="shared" si="10"/>
        <v>25.740000000000002</v>
      </c>
      <c r="AO22" s="54">
        <f t="shared" si="10"/>
        <v>25.56</v>
      </c>
      <c r="AP22" s="53">
        <f t="shared" si="10"/>
        <v>25.38</v>
      </c>
      <c r="AQ22" s="54">
        <f t="shared" si="10"/>
        <v>25.2</v>
      </c>
      <c r="AR22" s="53">
        <f t="shared" si="10"/>
        <v>25.02</v>
      </c>
      <c r="AS22" s="54">
        <f t="shared" si="10"/>
        <v>24.84</v>
      </c>
      <c r="AT22" s="53">
        <f t="shared" si="10"/>
        <v>24.66</v>
      </c>
      <c r="AU22" s="69">
        <v>0.1</v>
      </c>
      <c r="AV22" s="69">
        <v>0.125</v>
      </c>
      <c r="AW22" s="69">
        <f t="shared" si="8"/>
        <v>0.1</v>
      </c>
      <c r="AX22" s="69"/>
    </row>
    <row r="23" spans="1:50">
      <c r="B23" s="17" t="s">
        <v>58</v>
      </c>
      <c r="C23" s="11" t="s">
        <v>59</v>
      </c>
      <c r="D23" s="16">
        <f>1/9</f>
        <v>0.1111111111111111</v>
      </c>
      <c r="E23" s="3">
        <f t="shared" si="5"/>
        <v>0.11556000000000001</v>
      </c>
      <c r="F23" s="54">
        <f t="shared" si="6"/>
        <v>7.9599600000000006</v>
      </c>
      <c r="G23" s="54">
        <f t="shared" si="7"/>
        <v>7.9149600000000007</v>
      </c>
      <c r="H23" s="53">
        <f t="shared" si="7"/>
        <v>7.8699600000000007</v>
      </c>
      <c r="I23" s="54">
        <f t="shared" si="7"/>
        <v>7.8249599999999999</v>
      </c>
      <c r="J23" s="53">
        <f t="shared" si="7"/>
        <v>7.77996</v>
      </c>
      <c r="K23" s="54">
        <f t="shared" si="7"/>
        <v>7.7349600000000001</v>
      </c>
      <c r="L23" s="53">
        <f t="shared" si="7"/>
        <v>7.6899600000000001</v>
      </c>
      <c r="M23" s="54">
        <f t="shared" si="7"/>
        <v>7.6449600000000002</v>
      </c>
      <c r="N23" s="53">
        <f t="shared" si="7"/>
        <v>7.5999600000000003</v>
      </c>
      <c r="O23" s="54">
        <f t="shared" si="7"/>
        <v>7.5549600000000003</v>
      </c>
      <c r="P23" s="53">
        <f t="shared" si="7"/>
        <v>7.5099600000000004</v>
      </c>
      <c r="Q23" s="54">
        <f t="shared" si="7"/>
        <v>7.4649599999999996</v>
      </c>
      <c r="R23" s="53">
        <f t="shared" si="7"/>
        <v>7.4199599999999997</v>
      </c>
      <c r="S23" s="54">
        <f t="shared" si="7"/>
        <v>7.3749599999999997</v>
      </c>
      <c r="T23" s="53">
        <f t="shared" si="7"/>
        <v>7.3299600000000007</v>
      </c>
      <c r="U23" s="54">
        <f t="shared" si="7"/>
        <v>7.2849599999999999</v>
      </c>
      <c r="V23" s="53">
        <f t="shared" si="7"/>
        <v>7.2399600000000008</v>
      </c>
      <c r="W23" s="54">
        <f t="shared" si="9"/>
        <v>7.1949600000000009</v>
      </c>
      <c r="X23" s="53">
        <f t="shared" si="9"/>
        <v>7.149960000000001</v>
      </c>
      <c r="Y23" s="54">
        <f t="shared" si="9"/>
        <v>7.1049600000000011</v>
      </c>
      <c r="Z23" s="53">
        <f t="shared" si="9"/>
        <v>7.0599600000000002</v>
      </c>
      <c r="AA23" s="54">
        <f t="shared" si="9"/>
        <v>7.0149600000000003</v>
      </c>
      <c r="AB23" s="53">
        <f t="shared" si="9"/>
        <v>6.9699600000000004</v>
      </c>
      <c r="AC23" s="54">
        <f t="shared" si="9"/>
        <v>6.9249600000000004</v>
      </c>
      <c r="AD23" s="53">
        <f t="shared" si="9"/>
        <v>6.8799600000000005</v>
      </c>
      <c r="AE23" s="54">
        <f t="shared" si="9"/>
        <v>6.8349600000000006</v>
      </c>
      <c r="AF23" s="53">
        <f t="shared" si="9"/>
        <v>6.7899600000000007</v>
      </c>
      <c r="AG23" s="54">
        <f t="shared" si="9"/>
        <v>6.7449600000000007</v>
      </c>
      <c r="AH23" s="53">
        <f t="shared" si="9"/>
        <v>6.6999599999999999</v>
      </c>
      <c r="AI23" s="54">
        <f t="shared" si="9"/>
        <v>6.65496</v>
      </c>
      <c r="AJ23" s="53">
        <f t="shared" si="9"/>
        <v>6.6099600000000001</v>
      </c>
      <c r="AK23" s="54">
        <f t="shared" si="9"/>
        <v>6.5649600000000001</v>
      </c>
      <c r="AL23" s="53">
        <f t="shared" si="9"/>
        <v>6.5199600000000002</v>
      </c>
      <c r="AM23" s="54">
        <f t="shared" si="10"/>
        <v>6.4749600000000003</v>
      </c>
      <c r="AN23" s="53">
        <f t="shared" si="10"/>
        <v>6.4299600000000003</v>
      </c>
      <c r="AO23" s="54">
        <f t="shared" si="10"/>
        <v>6.3849600000000004</v>
      </c>
      <c r="AP23" s="53">
        <f t="shared" si="10"/>
        <v>6.3399599999999996</v>
      </c>
      <c r="AQ23" s="54">
        <f t="shared" si="10"/>
        <v>6.2949599999999997</v>
      </c>
      <c r="AR23" s="53">
        <f t="shared" si="10"/>
        <v>6.2499599999999997</v>
      </c>
      <c r="AS23" s="54">
        <f t="shared" si="10"/>
        <v>6.2049599999999998</v>
      </c>
      <c r="AT23" s="53">
        <f t="shared" si="10"/>
        <v>6.1599599999999999</v>
      </c>
      <c r="AU23" s="69">
        <v>0.1</v>
      </c>
      <c r="AV23" s="69">
        <v>0.12556</v>
      </c>
      <c r="AW23" s="69">
        <f t="shared" si="8"/>
        <v>0.10056000000000001</v>
      </c>
      <c r="AX23" s="69"/>
    </row>
    <row r="24" spans="1:50">
      <c r="A24" s="52">
        <v>85</v>
      </c>
    </row>
  </sheetData>
  <mergeCells count="13">
    <mergeCell ref="B1:B2"/>
    <mergeCell ref="C1:C2"/>
    <mergeCell ref="D1:D2"/>
    <mergeCell ref="E1:E2"/>
    <mergeCell ref="B3:B12"/>
    <mergeCell ref="B13:B15"/>
    <mergeCell ref="B16:B18"/>
    <mergeCell ref="B19:B20"/>
    <mergeCell ref="B21:B22"/>
    <mergeCell ref="A3:A4"/>
    <mergeCell ref="A5:A6"/>
    <mergeCell ref="A19:A20"/>
    <mergeCell ref="A21:A22"/>
  </mergeCells>
  <phoneticPr fontId="1" type="noConversion"/>
  <conditionalFormatting sqref="G2:AT2">
    <cfRule type="expression" dxfId="27" priority="4">
      <formula>G$2&lt;-0.00001</formula>
    </cfRule>
  </conditionalFormatting>
  <conditionalFormatting sqref="G3:AT23">
    <cfRule type="expression" dxfId="26" priority="1">
      <formula>G$2&lt;-0.00001</formula>
    </cfRule>
    <cfRule type="expression" dxfId="25" priority="2">
      <formula>G$2&lt;-0.00001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0</xdr:col>
                    <xdr:colOff>28575</xdr:colOff>
                    <xdr:row>6</xdr:row>
                    <xdr:rowOff>28575</xdr:rowOff>
                  </from>
                  <to>
                    <xdr:col>0</xdr:col>
                    <xdr:colOff>704850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croll Bar 2">
              <controlPr defaultSize="0" autoPict="0">
                <anchor moveWithCells="1">
                  <from>
                    <xdr:col>0</xdr:col>
                    <xdr:colOff>57150</xdr:colOff>
                    <xdr:row>22</xdr:row>
                    <xdr:rowOff>47625</xdr:rowOff>
                  </from>
                  <to>
                    <xdr:col>0</xdr:col>
                    <xdr:colOff>714375</xdr:colOff>
                    <xdr:row>34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FA1C-AE57-441A-A4B7-4FC07F4C771F}">
  <dimension ref="A1:AV123"/>
  <sheetViews>
    <sheetView topLeftCell="A89" zoomScaleNormal="100" workbookViewId="0">
      <selection activeCell="F37" sqref="F37:F122"/>
    </sheetView>
  </sheetViews>
  <sheetFormatPr defaultRowHeight="15.75"/>
  <cols>
    <col min="1" max="1" width="13.7109375" customWidth="1"/>
    <col min="2" max="2" width="14.140625" customWidth="1"/>
    <col min="3" max="3" width="14" customWidth="1"/>
    <col min="4" max="4" width="11.5703125" customWidth="1"/>
    <col min="5" max="5" width="13" customWidth="1"/>
    <col min="6" max="6" width="18.28515625" customWidth="1"/>
    <col min="7" max="7" width="16.28515625" customWidth="1"/>
    <col min="8" max="8" width="18.28515625" customWidth="1"/>
    <col min="9" max="9" width="14.28515625" customWidth="1"/>
    <col min="10" max="10" width="15.42578125" customWidth="1"/>
    <col min="11" max="11" width="14.42578125" customWidth="1"/>
    <col min="12" max="12" width="18.85546875" customWidth="1"/>
    <col min="13" max="13" width="15" customWidth="1"/>
    <col min="14" max="14" width="14.5703125" customWidth="1"/>
    <col min="15" max="15" width="15" customWidth="1"/>
    <col min="16" max="16" width="17.140625" customWidth="1"/>
    <col min="17" max="17" width="14.7109375" customWidth="1"/>
    <col min="18" max="18" width="15.5703125" customWidth="1"/>
    <col min="19" max="19" width="15.85546875" customWidth="1"/>
    <col min="20" max="20" width="14.5703125" customWidth="1"/>
    <col min="21" max="21" width="14.85546875" customWidth="1"/>
    <col min="22" max="22" width="14.140625" customWidth="1"/>
    <col min="23" max="23" width="14.42578125" customWidth="1"/>
    <col min="24" max="24" width="15.85546875" customWidth="1"/>
    <col min="25" max="25" width="14" customWidth="1"/>
    <col min="26" max="26" width="15" customWidth="1"/>
    <col min="27" max="27" width="13.28515625" customWidth="1"/>
    <col min="28" max="28" width="14.42578125" customWidth="1"/>
    <col min="29" max="29" width="15" customWidth="1"/>
    <col min="30" max="30" width="13.140625" customWidth="1"/>
    <col min="31" max="31" width="15" customWidth="1"/>
    <col min="32" max="32" width="16.42578125" customWidth="1"/>
    <col min="33" max="33" width="14.140625" customWidth="1"/>
    <col min="34" max="34" width="14" customWidth="1"/>
    <col min="35" max="35" width="14.7109375" customWidth="1"/>
    <col min="36" max="36" width="16.28515625" customWidth="1"/>
    <col min="37" max="37" width="13.28515625" customWidth="1"/>
    <col min="38" max="38" width="14.28515625" customWidth="1"/>
    <col min="39" max="40" width="12.5703125" customWidth="1"/>
    <col min="41" max="41" width="13.28515625" customWidth="1"/>
    <col min="42" max="42" width="13.5703125" customWidth="1"/>
    <col min="43" max="43" width="13.140625" customWidth="1"/>
    <col min="44" max="44" width="13.42578125" customWidth="1"/>
    <col min="45" max="45" width="14.28515625" customWidth="1"/>
    <col min="46" max="46" width="13.42578125" customWidth="1"/>
    <col min="47" max="47" width="13.85546875" customWidth="1"/>
    <col min="48" max="48" width="9.7109375" bestFit="1" customWidth="1"/>
  </cols>
  <sheetData>
    <row r="1" spans="1:46" ht="15.75" customHeight="1">
      <c r="A1" s="58"/>
      <c r="B1" s="119"/>
      <c r="C1" s="119"/>
      <c r="D1" s="122" t="s">
        <v>146</v>
      </c>
      <c r="E1" s="121" t="s">
        <v>279</v>
      </c>
      <c r="F1" s="44" t="s">
        <v>261</v>
      </c>
      <c r="G1" s="42" t="s">
        <v>237</v>
      </c>
      <c r="H1" s="42" t="s">
        <v>238</v>
      </c>
      <c r="I1" s="42" t="s">
        <v>239</v>
      </c>
      <c r="J1" s="42" t="s">
        <v>240</v>
      </c>
      <c r="K1" s="42" t="s">
        <v>241</v>
      </c>
      <c r="L1" s="42" t="s">
        <v>242</v>
      </c>
      <c r="M1" s="42" t="s">
        <v>243</v>
      </c>
      <c r="N1" s="42" t="s">
        <v>244</v>
      </c>
      <c r="O1" s="42" t="s">
        <v>245</v>
      </c>
      <c r="P1" s="42" t="s">
        <v>246</v>
      </c>
      <c r="Q1" s="42" t="s">
        <v>247</v>
      </c>
      <c r="R1" s="42" t="s">
        <v>248</v>
      </c>
      <c r="S1" s="42" t="s">
        <v>249</v>
      </c>
      <c r="T1" s="42" t="s">
        <v>250</v>
      </c>
      <c r="U1" s="42" t="s">
        <v>251</v>
      </c>
      <c r="V1" s="42" t="s">
        <v>252</v>
      </c>
      <c r="W1" s="42" t="s">
        <v>253</v>
      </c>
      <c r="X1" s="42" t="s">
        <v>254</v>
      </c>
      <c r="Y1" s="42" t="s">
        <v>255</v>
      </c>
      <c r="Z1" s="42" t="s">
        <v>256</v>
      </c>
      <c r="AA1" s="42" t="s">
        <v>257</v>
      </c>
      <c r="AB1" s="42" t="s">
        <v>258</v>
      </c>
      <c r="AC1" s="42" t="s">
        <v>259</v>
      </c>
      <c r="AD1" s="42" t="s">
        <v>260</v>
      </c>
      <c r="AE1" s="42" t="s">
        <v>263</v>
      </c>
      <c r="AF1" s="42" t="s">
        <v>264</v>
      </c>
      <c r="AG1" s="42" t="s">
        <v>266</v>
      </c>
      <c r="AH1" s="42" t="s">
        <v>265</v>
      </c>
      <c r="AI1" s="42" t="s">
        <v>267</v>
      </c>
      <c r="AJ1" s="42" t="s">
        <v>268</v>
      </c>
      <c r="AK1" s="42" t="s">
        <v>269</v>
      </c>
      <c r="AL1" s="42" t="s">
        <v>270</v>
      </c>
      <c r="AM1" s="42" t="s">
        <v>271</v>
      </c>
      <c r="AN1" s="42" t="s">
        <v>272</v>
      </c>
      <c r="AO1" s="42" t="s">
        <v>273</v>
      </c>
      <c r="AP1" s="42" t="s">
        <v>274</v>
      </c>
      <c r="AQ1" s="42" t="s">
        <v>275</v>
      </c>
      <c r="AR1" s="42" t="s">
        <v>276</v>
      </c>
      <c r="AS1" s="42" t="s">
        <v>277</v>
      </c>
      <c r="AT1" s="42" t="s">
        <v>278</v>
      </c>
    </row>
    <row r="2" spans="1:46" ht="21">
      <c r="A2" s="58"/>
      <c r="B2" s="119"/>
      <c r="C2" s="119"/>
      <c r="D2" s="122"/>
      <c r="E2" s="122"/>
      <c r="F2" s="50">
        <f>A25</f>
        <v>0.08</v>
      </c>
      <c r="G2" s="50">
        <f t="shared" ref="G2:AT2" si="0">F2-0.5%</f>
        <v>7.4999999999999997E-2</v>
      </c>
      <c r="H2" s="50">
        <f t="shared" si="0"/>
        <v>6.9999999999999993E-2</v>
      </c>
      <c r="I2" s="50">
        <f t="shared" si="0"/>
        <v>6.4999999999999988E-2</v>
      </c>
      <c r="J2" s="50">
        <f t="shared" si="0"/>
        <v>5.9999999999999991E-2</v>
      </c>
      <c r="K2" s="50">
        <f t="shared" si="0"/>
        <v>5.4999999999999993E-2</v>
      </c>
      <c r="L2" s="50">
        <f t="shared" si="0"/>
        <v>4.9999999999999996E-2</v>
      </c>
      <c r="M2" s="50">
        <f t="shared" si="0"/>
        <v>4.4999999999999998E-2</v>
      </c>
      <c r="N2" s="50">
        <f t="shared" si="0"/>
        <v>0.04</v>
      </c>
      <c r="O2" s="50">
        <f t="shared" si="0"/>
        <v>3.5000000000000003E-2</v>
      </c>
      <c r="P2" s="50">
        <f t="shared" si="0"/>
        <v>3.0000000000000002E-2</v>
      </c>
      <c r="Q2" s="50">
        <f t="shared" si="0"/>
        <v>2.5000000000000001E-2</v>
      </c>
      <c r="R2" s="50">
        <f t="shared" si="0"/>
        <v>0.02</v>
      </c>
      <c r="S2" s="50">
        <f t="shared" si="0"/>
        <v>1.4999999999999999E-2</v>
      </c>
      <c r="T2" s="50">
        <f t="shared" si="0"/>
        <v>9.9999999999999985E-3</v>
      </c>
      <c r="U2" s="50">
        <f t="shared" si="0"/>
        <v>4.9999999999999984E-3</v>
      </c>
      <c r="V2" s="50">
        <f t="shared" si="0"/>
        <v>0</v>
      </c>
      <c r="W2" s="50">
        <f t="shared" si="0"/>
        <v>-5.0000000000000001E-3</v>
      </c>
      <c r="X2" s="50">
        <f t="shared" si="0"/>
        <v>-0.01</v>
      </c>
      <c r="Y2" s="50">
        <f t="shared" si="0"/>
        <v>-1.4999999999999999E-2</v>
      </c>
      <c r="Z2" s="50">
        <f t="shared" si="0"/>
        <v>-0.02</v>
      </c>
      <c r="AA2" s="50">
        <f t="shared" si="0"/>
        <v>-2.5000000000000001E-2</v>
      </c>
      <c r="AB2" s="50">
        <f t="shared" si="0"/>
        <v>-3.0000000000000002E-2</v>
      </c>
      <c r="AC2" s="50">
        <f t="shared" si="0"/>
        <v>-3.5000000000000003E-2</v>
      </c>
      <c r="AD2" s="50">
        <f t="shared" si="0"/>
        <v>-0.04</v>
      </c>
      <c r="AE2" s="50">
        <f t="shared" si="0"/>
        <v>-4.4999999999999998E-2</v>
      </c>
      <c r="AF2" s="50">
        <f t="shared" si="0"/>
        <v>-4.9999999999999996E-2</v>
      </c>
      <c r="AG2" s="50">
        <f t="shared" si="0"/>
        <v>-5.4999999999999993E-2</v>
      </c>
      <c r="AH2" s="50">
        <f t="shared" si="0"/>
        <v>-5.9999999999999991E-2</v>
      </c>
      <c r="AI2" s="50">
        <f t="shared" si="0"/>
        <v>-6.4999999999999988E-2</v>
      </c>
      <c r="AJ2" s="50">
        <f t="shared" si="0"/>
        <v>-6.9999999999999993E-2</v>
      </c>
      <c r="AK2" s="50">
        <f t="shared" si="0"/>
        <v>-7.4999999999999997E-2</v>
      </c>
      <c r="AL2" s="50">
        <f t="shared" si="0"/>
        <v>-0.08</v>
      </c>
      <c r="AM2" s="50">
        <f t="shared" si="0"/>
        <v>-8.5000000000000006E-2</v>
      </c>
      <c r="AN2" s="50">
        <f t="shared" si="0"/>
        <v>-9.0000000000000011E-2</v>
      </c>
      <c r="AO2" s="50">
        <f t="shared" si="0"/>
        <v>-9.5000000000000015E-2</v>
      </c>
      <c r="AP2" s="50">
        <f t="shared" si="0"/>
        <v>-0.10000000000000002</v>
      </c>
      <c r="AQ2" s="50">
        <f t="shared" si="0"/>
        <v>-0.10500000000000002</v>
      </c>
      <c r="AR2" s="50">
        <f t="shared" si="0"/>
        <v>-0.11000000000000003</v>
      </c>
      <c r="AS2" s="50">
        <f t="shared" si="0"/>
        <v>-0.11500000000000003</v>
      </c>
      <c r="AT2" s="50">
        <f t="shared" si="0"/>
        <v>-0.12000000000000004</v>
      </c>
    </row>
    <row r="3" spans="1:46" ht="16.5">
      <c r="A3" s="126" t="s">
        <v>381</v>
      </c>
      <c r="B3" s="141" t="s">
        <v>145</v>
      </c>
      <c r="C3" s="28" t="s">
        <v>136</v>
      </c>
      <c r="D3" s="9">
        <v>1E-3</v>
      </c>
      <c r="E3" s="39">
        <f t="shared" ref="E3:E34" si="1">$A$5</f>
        <v>0.02</v>
      </c>
      <c r="F3" s="60">
        <f>(1-E3)/D3</f>
        <v>980</v>
      </c>
      <c r="G3" s="43">
        <f>(1-$E3-($A$25-G$2))/$D3</f>
        <v>975</v>
      </c>
      <c r="H3" s="51">
        <f t="shared" ref="H3:W18" si="2">(1-$E3-($A$25-H$2))/$D3</f>
        <v>970</v>
      </c>
      <c r="I3" s="43">
        <f t="shared" si="2"/>
        <v>965</v>
      </c>
      <c r="J3" s="51">
        <f t="shared" si="2"/>
        <v>960</v>
      </c>
      <c r="K3" s="43">
        <f t="shared" si="2"/>
        <v>954.99999999999989</v>
      </c>
      <c r="L3" s="51">
        <f t="shared" si="2"/>
        <v>949.99999999999989</v>
      </c>
      <c r="M3" s="43">
        <f t="shared" si="2"/>
        <v>944.99999999999989</v>
      </c>
      <c r="N3" s="51">
        <f t="shared" si="2"/>
        <v>939.99999999999989</v>
      </c>
      <c r="O3" s="43">
        <f t="shared" si="2"/>
        <v>934.99999999999989</v>
      </c>
      <c r="P3" s="51">
        <f t="shared" si="2"/>
        <v>929.99999999999989</v>
      </c>
      <c r="Q3" s="43">
        <f t="shared" si="2"/>
        <v>924.99999999999989</v>
      </c>
      <c r="R3" s="51">
        <f t="shared" si="2"/>
        <v>919.99999999999989</v>
      </c>
      <c r="S3" s="43">
        <f t="shared" si="2"/>
        <v>915</v>
      </c>
      <c r="T3" s="51">
        <f t="shared" si="2"/>
        <v>909.99999999999989</v>
      </c>
      <c r="U3" s="43">
        <f t="shared" si="2"/>
        <v>905</v>
      </c>
      <c r="V3" s="51">
        <f t="shared" si="2"/>
        <v>900</v>
      </c>
      <c r="W3" s="43">
        <f t="shared" si="2"/>
        <v>895</v>
      </c>
      <c r="X3" s="51">
        <f t="shared" ref="X3:AM18" si="3">(1-$E3-($A$25-X$2))/$D3</f>
        <v>890</v>
      </c>
      <c r="Y3" s="43">
        <f t="shared" si="3"/>
        <v>885</v>
      </c>
      <c r="Z3" s="51">
        <f t="shared" si="3"/>
        <v>880</v>
      </c>
      <c r="AA3" s="43">
        <f t="shared" si="3"/>
        <v>875</v>
      </c>
      <c r="AB3" s="51">
        <f t="shared" si="3"/>
        <v>870</v>
      </c>
      <c r="AC3" s="43">
        <f t="shared" si="3"/>
        <v>865</v>
      </c>
      <c r="AD3" s="51">
        <f t="shared" si="3"/>
        <v>860</v>
      </c>
      <c r="AE3" s="43">
        <f t="shared" si="3"/>
        <v>855</v>
      </c>
      <c r="AF3" s="51">
        <f t="shared" si="3"/>
        <v>850</v>
      </c>
      <c r="AG3" s="43">
        <f t="shared" si="3"/>
        <v>845</v>
      </c>
      <c r="AH3" s="51">
        <f t="shared" si="3"/>
        <v>840</v>
      </c>
      <c r="AI3" s="43">
        <f t="shared" si="3"/>
        <v>835</v>
      </c>
      <c r="AJ3" s="51">
        <f t="shared" si="3"/>
        <v>829.99999999999989</v>
      </c>
      <c r="AK3" s="43">
        <f t="shared" si="3"/>
        <v>824.99999999999989</v>
      </c>
      <c r="AL3" s="51">
        <f t="shared" si="3"/>
        <v>819.99999999999989</v>
      </c>
      <c r="AM3" s="43">
        <f t="shared" si="3"/>
        <v>814.99999999999989</v>
      </c>
      <c r="AN3" s="51">
        <f t="shared" ref="AN3:AT18" si="4">(1-$E3-($A$25-AN$2))/$D3</f>
        <v>809.99999999999989</v>
      </c>
      <c r="AO3" s="43">
        <f t="shared" si="4"/>
        <v>804.99999999999989</v>
      </c>
      <c r="AP3" s="51">
        <f t="shared" si="4"/>
        <v>799.99999999999989</v>
      </c>
      <c r="AQ3" s="43">
        <f t="shared" si="4"/>
        <v>794.99999999999989</v>
      </c>
      <c r="AR3" s="51">
        <f t="shared" si="4"/>
        <v>789.99999999999989</v>
      </c>
      <c r="AS3" s="43">
        <f t="shared" si="4"/>
        <v>784.99999999999989</v>
      </c>
      <c r="AT3" s="51">
        <f t="shared" si="4"/>
        <v>779.99999999999989</v>
      </c>
    </row>
    <row r="4" spans="1:46" ht="16.5">
      <c r="A4" s="126"/>
      <c r="B4" s="142"/>
      <c r="C4" s="28" t="s">
        <v>135</v>
      </c>
      <c r="D4" s="9">
        <v>1E-3</v>
      </c>
      <c r="E4" s="39">
        <f t="shared" si="1"/>
        <v>0.02</v>
      </c>
      <c r="F4" s="60">
        <f t="shared" ref="F4:F34" si="5">(1-E4)/D4</f>
        <v>980</v>
      </c>
      <c r="G4" s="43">
        <f t="shared" ref="G4:V34" si="6">(1-$E4-($A$25-G$2))/$D4</f>
        <v>975</v>
      </c>
      <c r="H4" s="51">
        <f t="shared" si="2"/>
        <v>970</v>
      </c>
      <c r="I4" s="43">
        <f t="shared" si="2"/>
        <v>965</v>
      </c>
      <c r="J4" s="51">
        <f t="shared" si="2"/>
        <v>960</v>
      </c>
      <c r="K4" s="43">
        <f t="shared" si="2"/>
        <v>954.99999999999989</v>
      </c>
      <c r="L4" s="51">
        <f t="shared" si="2"/>
        <v>949.99999999999989</v>
      </c>
      <c r="M4" s="43">
        <f t="shared" si="2"/>
        <v>944.99999999999989</v>
      </c>
      <c r="N4" s="51">
        <f t="shared" si="2"/>
        <v>939.99999999999989</v>
      </c>
      <c r="O4" s="43">
        <f t="shared" si="2"/>
        <v>934.99999999999989</v>
      </c>
      <c r="P4" s="51">
        <f t="shared" si="2"/>
        <v>929.99999999999989</v>
      </c>
      <c r="Q4" s="43">
        <f t="shared" si="2"/>
        <v>924.99999999999989</v>
      </c>
      <c r="R4" s="51">
        <f t="shared" si="2"/>
        <v>919.99999999999989</v>
      </c>
      <c r="S4" s="43">
        <f t="shared" si="2"/>
        <v>915</v>
      </c>
      <c r="T4" s="51">
        <f t="shared" si="2"/>
        <v>909.99999999999989</v>
      </c>
      <c r="U4" s="43">
        <f t="shared" si="2"/>
        <v>905</v>
      </c>
      <c r="V4" s="51">
        <f t="shared" si="2"/>
        <v>900</v>
      </c>
      <c r="W4" s="43">
        <f t="shared" si="2"/>
        <v>895</v>
      </c>
      <c r="X4" s="51">
        <f t="shared" si="3"/>
        <v>890</v>
      </c>
      <c r="Y4" s="43">
        <f t="shared" si="3"/>
        <v>885</v>
      </c>
      <c r="Z4" s="51">
        <f t="shared" si="3"/>
        <v>880</v>
      </c>
      <c r="AA4" s="43">
        <f t="shared" si="3"/>
        <v>875</v>
      </c>
      <c r="AB4" s="51">
        <f t="shared" si="3"/>
        <v>870</v>
      </c>
      <c r="AC4" s="43">
        <f t="shared" si="3"/>
        <v>865</v>
      </c>
      <c r="AD4" s="51">
        <f t="shared" si="3"/>
        <v>860</v>
      </c>
      <c r="AE4" s="43">
        <f t="shared" si="3"/>
        <v>855</v>
      </c>
      <c r="AF4" s="51">
        <f t="shared" si="3"/>
        <v>850</v>
      </c>
      <c r="AG4" s="43">
        <f t="shared" si="3"/>
        <v>845</v>
      </c>
      <c r="AH4" s="51">
        <f t="shared" si="3"/>
        <v>840</v>
      </c>
      <c r="AI4" s="43">
        <f t="shared" si="3"/>
        <v>835</v>
      </c>
      <c r="AJ4" s="51">
        <f t="shared" si="3"/>
        <v>829.99999999999989</v>
      </c>
      <c r="AK4" s="43">
        <f t="shared" si="3"/>
        <v>824.99999999999989</v>
      </c>
      <c r="AL4" s="51">
        <f t="shared" si="3"/>
        <v>819.99999999999989</v>
      </c>
      <c r="AM4" s="43">
        <f t="shared" si="3"/>
        <v>814.99999999999989</v>
      </c>
      <c r="AN4" s="51">
        <f t="shared" si="4"/>
        <v>809.99999999999989</v>
      </c>
      <c r="AO4" s="43">
        <f t="shared" si="4"/>
        <v>804.99999999999989</v>
      </c>
      <c r="AP4" s="51">
        <f t="shared" si="4"/>
        <v>799.99999999999989</v>
      </c>
      <c r="AQ4" s="43">
        <f t="shared" si="4"/>
        <v>794.99999999999989</v>
      </c>
      <c r="AR4" s="51">
        <f t="shared" si="4"/>
        <v>789.99999999999989</v>
      </c>
      <c r="AS4" s="43">
        <f t="shared" si="4"/>
        <v>784.99999999999989</v>
      </c>
      <c r="AT4" s="51">
        <f t="shared" si="4"/>
        <v>779.99999999999989</v>
      </c>
    </row>
    <row r="5" spans="1:46" ht="16.5">
      <c r="A5" s="125">
        <f>A8/1000</f>
        <v>0.02</v>
      </c>
      <c r="B5" s="142"/>
      <c r="C5" s="28" t="s">
        <v>141</v>
      </c>
      <c r="D5" s="9">
        <v>1E-3</v>
      </c>
      <c r="E5" s="39">
        <f t="shared" si="1"/>
        <v>0.02</v>
      </c>
      <c r="F5" s="60">
        <f t="shared" si="5"/>
        <v>980</v>
      </c>
      <c r="G5" s="43">
        <f t="shared" si="6"/>
        <v>975</v>
      </c>
      <c r="H5" s="51">
        <f t="shared" si="2"/>
        <v>970</v>
      </c>
      <c r="I5" s="43">
        <f t="shared" si="2"/>
        <v>965</v>
      </c>
      <c r="J5" s="51">
        <f t="shared" si="2"/>
        <v>960</v>
      </c>
      <c r="K5" s="43">
        <f t="shared" si="2"/>
        <v>954.99999999999989</v>
      </c>
      <c r="L5" s="51">
        <f t="shared" si="2"/>
        <v>949.99999999999989</v>
      </c>
      <c r="M5" s="43">
        <f t="shared" si="2"/>
        <v>944.99999999999989</v>
      </c>
      <c r="N5" s="51">
        <f t="shared" si="2"/>
        <v>939.99999999999989</v>
      </c>
      <c r="O5" s="43">
        <f t="shared" si="2"/>
        <v>934.99999999999989</v>
      </c>
      <c r="P5" s="51">
        <f t="shared" si="2"/>
        <v>929.99999999999989</v>
      </c>
      <c r="Q5" s="43">
        <f t="shared" si="2"/>
        <v>924.99999999999989</v>
      </c>
      <c r="R5" s="51">
        <f t="shared" si="2"/>
        <v>919.99999999999989</v>
      </c>
      <c r="S5" s="43">
        <f t="shared" si="2"/>
        <v>915</v>
      </c>
      <c r="T5" s="51">
        <f t="shared" si="2"/>
        <v>909.99999999999989</v>
      </c>
      <c r="U5" s="43">
        <f t="shared" si="2"/>
        <v>905</v>
      </c>
      <c r="V5" s="51">
        <f t="shared" si="2"/>
        <v>900</v>
      </c>
      <c r="W5" s="43">
        <f t="shared" si="2"/>
        <v>895</v>
      </c>
      <c r="X5" s="51">
        <f t="shared" si="3"/>
        <v>890</v>
      </c>
      <c r="Y5" s="43">
        <f t="shared" si="3"/>
        <v>885</v>
      </c>
      <c r="Z5" s="51">
        <f t="shared" si="3"/>
        <v>880</v>
      </c>
      <c r="AA5" s="43">
        <f t="shared" si="3"/>
        <v>875</v>
      </c>
      <c r="AB5" s="51">
        <f t="shared" si="3"/>
        <v>870</v>
      </c>
      <c r="AC5" s="43">
        <f t="shared" si="3"/>
        <v>865</v>
      </c>
      <c r="AD5" s="51">
        <f t="shared" si="3"/>
        <v>860</v>
      </c>
      <c r="AE5" s="43">
        <f t="shared" si="3"/>
        <v>855</v>
      </c>
      <c r="AF5" s="51">
        <f t="shared" si="3"/>
        <v>850</v>
      </c>
      <c r="AG5" s="43">
        <f t="shared" si="3"/>
        <v>845</v>
      </c>
      <c r="AH5" s="51">
        <f t="shared" si="3"/>
        <v>840</v>
      </c>
      <c r="AI5" s="43">
        <f t="shared" si="3"/>
        <v>835</v>
      </c>
      <c r="AJ5" s="51">
        <f t="shared" si="3"/>
        <v>829.99999999999989</v>
      </c>
      <c r="AK5" s="43">
        <f t="shared" si="3"/>
        <v>824.99999999999989</v>
      </c>
      <c r="AL5" s="51">
        <f t="shared" si="3"/>
        <v>819.99999999999989</v>
      </c>
      <c r="AM5" s="43">
        <f t="shared" si="3"/>
        <v>814.99999999999989</v>
      </c>
      <c r="AN5" s="51">
        <f t="shared" si="4"/>
        <v>809.99999999999989</v>
      </c>
      <c r="AO5" s="43">
        <f t="shared" si="4"/>
        <v>804.99999999999989</v>
      </c>
      <c r="AP5" s="51">
        <f t="shared" si="4"/>
        <v>799.99999999999989</v>
      </c>
      <c r="AQ5" s="43">
        <f t="shared" si="4"/>
        <v>794.99999999999989</v>
      </c>
      <c r="AR5" s="51">
        <f t="shared" si="4"/>
        <v>789.99999999999989</v>
      </c>
      <c r="AS5" s="43">
        <f t="shared" si="4"/>
        <v>784.99999999999989</v>
      </c>
      <c r="AT5" s="51">
        <f t="shared" si="4"/>
        <v>779.99999999999989</v>
      </c>
    </row>
    <row r="6" spans="1:46" ht="16.5">
      <c r="A6" s="125"/>
      <c r="B6" s="142"/>
      <c r="C6" s="28" t="s">
        <v>140</v>
      </c>
      <c r="D6" s="26">
        <v>3.0000000000000001E-3</v>
      </c>
      <c r="E6" s="39">
        <f t="shared" si="1"/>
        <v>0.02</v>
      </c>
      <c r="F6" s="60">
        <f t="shared" si="5"/>
        <v>326.66666666666663</v>
      </c>
      <c r="G6" s="43">
        <f t="shared" si="6"/>
        <v>325</v>
      </c>
      <c r="H6" s="51">
        <f t="shared" si="2"/>
        <v>323.33333333333331</v>
      </c>
      <c r="I6" s="43">
        <f t="shared" si="2"/>
        <v>321.66666666666663</v>
      </c>
      <c r="J6" s="51">
        <f t="shared" si="2"/>
        <v>320</v>
      </c>
      <c r="K6" s="43">
        <f t="shared" si="2"/>
        <v>318.33333333333331</v>
      </c>
      <c r="L6" s="51">
        <f t="shared" si="2"/>
        <v>316.66666666666663</v>
      </c>
      <c r="M6" s="43">
        <f t="shared" si="2"/>
        <v>315</v>
      </c>
      <c r="N6" s="51">
        <f t="shared" si="2"/>
        <v>313.33333333333331</v>
      </c>
      <c r="O6" s="43">
        <f t="shared" si="2"/>
        <v>311.66666666666663</v>
      </c>
      <c r="P6" s="51">
        <f t="shared" si="2"/>
        <v>310</v>
      </c>
      <c r="Q6" s="43">
        <f t="shared" si="2"/>
        <v>308.33333333333331</v>
      </c>
      <c r="R6" s="51">
        <f t="shared" si="2"/>
        <v>306.66666666666663</v>
      </c>
      <c r="S6" s="43">
        <f t="shared" si="2"/>
        <v>305</v>
      </c>
      <c r="T6" s="51">
        <f t="shared" si="2"/>
        <v>303.33333333333331</v>
      </c>
      <c r="U6" s="43">
        <f t="shared" si="2"/>
        <v>301.66666666666669</v>
      </c>
      <c r="V6" s="51">
        <f t="shared" si="2"/>
        <v>300</v>
      </c>
      <c r="W6" s="43">
        <f t="shared" si="2"/>
        <v>298.33333333333331</v>
      </c>
      <c r="X6" s="51">
        <f t="shared" si="3"/>
        <v>296.66666666666669</v>
      </c>
      <c r="Y6" s="43">
        <f t="shared" si="3"/>
        <v>295</v>
      </c>
      <c r="Z6" s="51">
        <f t="shared" si="3"/>
        <v>293.33333333333331</v>
      </c>
      <c r="AA6" s="43">
        <f t="shared" si="3"/>
        <v>291.66666666666669</v>
      </c>
      <c r="AB6" s="51">
        <f t="shared" si="3"/>
        <v>290</v>
      </c>
      <c r="AC6" s="43">
        <f t="shared" si="3"/>
        <v>288.33333333333331</v>
      </c>
      <c r="AD6" s="51">
        <f t="shared" si="3"/>
        <v>286.66666666666663</v>
      </c>
      <c r="AE6" s="43">
        <f t="shared" si="3"/>
        <v>285</v>
      </c>
      <c r="AF6" s="51">
        <f t="shared" si="3"/>
        <v>283.33333333333331</v>
      </c>
      <c r="AG6" s="43">
        <f t="shared" si="3"/>
        <v>281.66666666666663</v>
      </c>
      <c r="AH6" s="51">
        <f t="shared" si="3"/>
        <v>280</v>
      </c>
      <c r="AI6" s="43">
        <f t="shared" si="3"/>
        <v>278.33333333333331</v>
      </c>
      <c r="AJ6" s="51">
        <f t="shared" si="3"/>
        <v>276.66666666666663</v>
      </c>
      <c r="AK6" s="43">
        <f t="shared" si="3"/>
        <v>275</v>
      </c>
      <c r="AL6" s="51">
        <f t="shared" si="3"/>
        <v>273.33333333333331</v>
      </c>
      <c r="AM6" s="43">
        <f t="shared" si="3"/>
        <v>271.66666666666663</v>
      </c>
      <c r="AN6" s="51">
        <f t="shared" si="4"/>
        <v>270</v>
      </c>
      <c r="AO6" s="43">
        <f t="shared" si="4"/>
        <v>268.33333333333331</v>
      </c>
      <c r="AP6" s="51">
        <f t="shared" si="4"/>
        <v>266.66666666666663</v>
      </c>
      <c r="AQ6" s="43">
        <f t="shared" si="4"/>
        <v>264.99999999999994</v>
      </c>
      <c r="AR6" s="51">
        <f t="shared" si="4"/>
        <v>263.33333333333331</v>
      </c>
      <c r="AS6" s="43">
        <f t="shared" si="4"/>
        <v>261.66666666666663</v>
      </c>
      <c r="AT6" s="51">
        <f t="shared" si="4"/>
        <v>259.99999999999994</v>
      </c>
    </row>
    <row r="7" spans="1:46" ht="16.5">
      <c r="A7" s="55"/>
      <c r="B7" s="142"/>
      <c r="C7" s="28" t="s">
        <v>139</v>
      </c>
      <c r="D7" s="9">
        <v>6.0000000000000001E-3</v>
      </c>
      <c r="E7" s="39">
        <f t="shared" si="1"/>
        <v>0.02</v>
      </c>
      <c r="F7" s="60">
        <f t="shared" si="5"/>
        <v>163.33333333333331</v>
      </c>
      <c r="G7" s="43">
        <f t="shared" si="6"/>
        <v>162.5</v>
      </c>
      <c r="H7" s="51">
        <f t="shared" si="2"/>
        <v>161.66666666666666</v>
      </c>
      <c r="I7" s="43">
        <f t="shared" si="2"/>
        <v>160.83333333333331</v>
      </c>
      <c r="J7" s="51">
        <f t="shared" si="2"/>
        <v>160</v>
      </c>
      <c r="K7" s="43">
        <f t="shared" si="2"/>
        <v>159.16666666666666</v>
      </c>
      <c r="L7" s="51">
        <f t="shared" si="2"/>
        <v>158.33333333333331</v>
      </c>
      <c r="M7" s="43">
        <f t="shared" si="2"/>
        <v>157.5</v>
      </c>
      <c r="N7" s="51">
        <f t="shared" si="2"/>
        <v>156.66666666666666</v>
      </c>
      <c r="O7" s="43">
        <f t="shared" si="2"/>
        <v>155.83333333333331</v>
      </c>
      <c r="P7" s="51">
        <f t="shared" si="2"/>
        <v>155</v>
      </c>
      <c r="Q7" s="43">
        <f t="shared" si="2"/>
        <v>154.16666666666666</v>
      </c>
      <c r="R7" s="51">
        <f t="shared" si="2"/>
        <v>153.33333333333331</v>
      </c>
      <c r="S7" s="43">
        <f t="shared" si="2"/>
        <v>152.5</v>
      </c>
      <c r="T7" s="51">
        <f t="shared" si="2"/>
        <v>151.66666666666666</v>
      </c>
      <c r="U7" s="43">
        <f t="shared" si="2"/>
        <v>150.83333333333334</v>
      </c>
      <c r="V7" s="51">
        <f t="shared" si="2"/>
        <v>150</v>
      </c>
      <c r="W7" s="43">
        <f t="shared" si="2"/>
        <v>149.16666666666666</v>
      </c>
      <c r="X7" s="51">
        <f t="shared" si="3"/>
        <v>148.33333333333334</v>
      </c>
      <c r="Y7" s="43">
        <f t="shared" si="3"/>
        <v>147.5</v>
      </c>
      <c r="Z7" s="51">
        <f t="shared" si="3"/>
        <v>146.66666666666666</v>
      </c>
      <c r="AA7" s="43">
        <f t="shared" si="3"/>
        <v>145.83333333333334</v>
      </c>
      <c r="AB7" s="51">
        <f t="shared" si="3"/>
        <v>145</v>
      </c>
      <c r="AC7" s="43">
        <f t="shared" si="3"/>
        <v>144.16666666666666</v>
      </c>
      <c r="AD7" s="51">
        <f t="shared" si="3"/>
        <v>143.33333333333331</v>
      </c>
      <c r="AE7" s="43">
        <f t="shared" si="3"/>
        <v>142.5</v>
      </c>
      <c r="AF7" s="51">
        <f t="shared" si="3"/>
        <v>141.66666666666666</v>
      </c>
      <c r="AG7" s="43">
        <f t="shared" si="3"/>
        <v>140.83333333333331</v>
      </c>
      <c r="AH7" s="51">
        <f t="shared" si="3"/>
        <v>140</v>
      </c>
      <c r="AI7" s="43">
        <f t="shared" si="3"/>
        <v>139.16666666666666</v>
      </c>
      <c r="AJ7" s="51">
        <f t="shared" si="3"/>
        <v>138.33333333333331</v>
      </c>
      <c r="AK7" s="43">
        <f t="shared" si="3"/>
        <v>137.5</v>
      </c>
      <c r="AL7" s="51">
        <f t="shared" si="3"/>
        <v>136.66666666666666</v>
      </c>
      <c r="AM7" s="43">
        <f t="shared" si="3"/>
        <v>135.83333333333331</v>
      </c>
      <c r="AN7" s="51">
        <f t="shared" si="4"/>
        <v>135</v>
      </c>
      <c r="AO7" s="43">
        <f t="shared" si="4"/>
        <v>134.16666666666666</v>
      </c>
      <c r="AP7" s="51">
        <f t="shared" si="4"/>
        <v>133.33333333333331</v>
      </c>
      <c r="AQ7" s="43">
        <f t="shared" si="4"/>
        <v>132.49999999999997</v>
      </c>
      <c r="AR7" s="51">
        <f t="shared" si="4"/>
        <v>131.66666666666666</v>
      </c>
      <c r="AS7" s="43">
        <f t="shared" si="4"/>
        <v>130.83333333333331</v>
      </c>
      <c r="AT7" s="51">
        <f t="shared" si="4"/>
        <v>129.99999999999997</v>
      </c>
    </row>
    <row r="8" spans="1:46" ht="16.5">
      <c r="A8" s="59">
        <v>20</v>
      </c>
      <c r="B8" s="142"/>
      <c r="C8" s="28" t="s">
        <v>138</v>
      </c>
      <c r="D8" s="9">
        <v>3.0000000000000001E-3</v>
      </c>
      <c r="E8" s="39">
        <f t="shared" si="1"/>
        <v>0.02</v>
      </c>
      <c r="F8" s="60">
        <f t="shared" si="5"/>
        <v>326.66666666666663</v>
      </c>
      <c r="G8" s="43">
        <f t="shared" si="6"/>
        <v>325</v>
      </c>
      <c r="H8" s="51">
        <f t="shared" si="2"/>
        <v>323.33333333333331</v>
      </c>
      <c r="I8" s="43">
        <f t="shared" si="2"/>
        <v>321.66666666666663</v>
      </c>
      <c r="J8" s="51">
        <f t="shared" si="2"/>
        <v>320</v>
      </c>
      <c r="K8" s="43">
        <f t="shared" si="2"/>
        <v>318.33333333333331</v>
      </c>
      <c r="L8" s="51">
        <f t="shared" si="2"/>
        <v>316.66666666666663</v>
      </c>
      <c r="M8" s="43">
        <f t="shared" si="2"/>
        <v>315</v>
      </c>
      <c r="N8" s="51">
        <f t="shared" si="2"/>
        <v>313.33333333333331</v>
      </c>
      <c r="O8" s="43">
        <f t="shared" si="2"/>
        <v>311.66666666666663</v>
      </c>
      <c r="P8" s="51">
        <f t="shared" si="2"/>
        <v>310</v>
      </c>
      <c r="Q8" s="43">
        <f t="shared" si="2"/>
        <v>308.33333333333331</v>
      </c>
      <c r="R8" s="51">
        <f t="shared" si="2"/>
        <v>306.66666666666663</v>
      </c>
      <c r="S8" s="43">
        <f t="shared" si="2"/>
        <v>305</v>
      </c>
      <c r="T8" s="51">
        <f t="shared" si="2"/>
        <v>303.33333333333331</v>
      </c>
      <c r="U8" s="43">
        <f t="shared" si="2"/>
        <v>301.66666666666669</v>
      </c>
      <c r="V8" s="51">
        <f t="shared" si="2"/>
        <v>300</v>
      </c>
      <c r="W8" s="43">
        <f t="shared" si="2"/>
        <v>298.33333333333331</v>
      </c>
      <c r="X8" s="51">
        <f t="shared" si="3"/>
        <v>296.66666666666669</v>
      </c>
      <c r="Y8" s="43">
        <f t="shared" si="3"/>
        <v>295</v>
      </c>
      <c r="Z8" s="51">
        <f t="shared" si="3"/>
        <v>293.33333333333331</v>
      </c>
      <c r="AA8" s="43">
        <f t="shared" si="3"/>
        <v>291.66666666666669</v>
      </c>
      <c r="AB8" s="51">
        <f t="shared" si="3"/>
        <v>290</v>
      </c>
      <c r="AC8" s="43">
        <f t="shared" si="3"/>
        <v>288.33333333333331</v>
      </c>
      <c r="AD8" s="51">
        <f t="shared" si="3"/>
        <v>286.66666666666663</v>
      </c>
      <c r="AE8" s="43">
        <f t="shared" si="3"/>
        <v>285</v>
      </c>
      <c r="AF8" s="51">
        <f t="shared" si="3"/>
        <v>283.33333333333331</v>
      </c>
      <c r="AG8" s="43">
        <f t="shared" si="3"/>
        <v>281.66666666666663</v>
      </c>
      <c r="AH8" s="51">
        <f t="shared" si="3"/>
        <v>280</v>
      </c>
      <c r="AI8" s="43">
        <f t="shared" si="3"/>
        <v>278.33333333333331</v>
      </c>
      <c r="AJ8" s="51">
        <f t="shared" si="3"/>
        <v>276.66666666666663</v>
      </c>
      <c r="AK8" s="43">
        <f t="shared" si="3"/>
        <v>275</v>
      </c>
      <c r="AL8" s="51">
        <f t="shared" si="3"/>
        <v>273.33333333333331</v>
      </c>
      <c r="AM8" s="43">
        <f t="shared" si="3"/>
        <v>271.66666666666663</v>
      </c>
      <c r="AN8" s="51">
        <f t="shared" si="4"/>
        <v>270</v>
      </c>
      <c r="AO8" s="43">
        <f t="shared" si="4"/>
        <v>268.33333333333331</v>
      </c>
      <c r="AP8" s="51">
        <f t="shared" si="4"/>
        <v>266.66666666666663</v>
      </c>
      <c r="AQ8" s="43">
        <f t="shared" si="4"/>
        <v>264.99999999999994</v>
      </c>
      <c r="AR8" s="51">
        <f t="shared" si="4"/>
        <v>263.33333333333331</v>
      </c>
      <c r="AS8" s="43">
        <f t="shared" si="4"/>
        <v>261.66666666666663</v>
      </c>
      <c r="AT8" s="51">
        <f t="shared" si="4"/>
        <v>259.99999999999994</v>
      </c>
    </row>
    <row r="9" spans="1:46" ht="16.5">
      <c r="A9" s="55"/>
      <c r="B9" s="142"/>
      <c r="C9" s="28" t="s">
        <v>137</v>
      </c>
      <c r="D9" s="9">
        <v>3.0000000000000001E-3</v>
      </c>
      <c r="E9" s="39">
        <f t="shared" si="1"/>
        <v>0.02</v>
      </c>
      <c r="F9" s="60">
        <f t="shared" si="5"/>
        <v>326.66666666666663</v>
      </c>
      <c r="G9" s="43">
        <f t="shared" si="6"/>
        <v>325</v>
      </c>
      <c r="H9" s="51">
        <f t="shared" si="2"/>
        <v>323.33333333333331</v>
      </c>
      <c r="I9" s="43">
        <f t="shared" si="2"/>
        <v>321.66666666666663</v>
      </c>
      <c r="J9" s="51">
        <f t="shared" si="2"/>
        <v>320</v>
      </c>
      <c r="K9" s="43">
        <f t="shared" si="2"/>
        <v>318.33333333333331</v>
      </c>
      <c r="L9" s="51">
        <f t="shared" si="2"/>
        <v>316.66666666666663</v>
      </c>
      <c r="M9" s="43">
        <f t="shared" si="2"/>
        <v>315</v>
      </c>
      <c r="N9" s="51">
        <f t="shared" si="2"/>
        <v>313.33333333333331</v>
      </c>
      <c r="O9" s="43">
        <f t="shared" si="2"/>
        <v>311.66666666666663</v>
      </c>
      <c r="P9" s="51">
        <f t="shared" si="2"/>
        <v>310</v>
      </c>
      <c r="Q9" s="43">
        <f t="shared" si="2"/>
        <v>308.33333333333331</v>
      </c>
      <c r="R9" s="51">
        <f t="shared" si="2"/>
        <v>306.66666666666663</v>
      </c>
      <c r="S9" s="43">
        <f t="shared" si="2"/>
        <v>305</v>
      </c>
      <c r="T9" s="51">
        <f t="shared" si="2"/>
        <v>303.33333333333331</v>
      </c>
      <c r="U9" s="43">
        <f t="shared" si="2"/>
        <v>301.66666666666669</v>
      </c>
      <c r="V9" s="51">
        <f t="shared" si="2"/>
        <v>300</v>
      </c>
      <c r="W9" s="43">
        <f t="shared" si="2"/>
        <v>298.33333333333331</v>
      </c>
      <c r="X9" s="51">
        <f t="shared" si="3"/>
        <v>296.66666666666669</v>
      </c>
      <c r="Y9" s="43">
        <f t="shared" si="3"/>
        <v>295</v>
      </c>
      <c r="Z9" s="51">
        <f t="shared" si="3"/>
        <v>293.33333333333331</v>
      </c>
      <c r="AA9" s="43">
        <f t="shared" si="3"/>
        <v>291.66666666666669</v>
      </c>
      <c r="AB9" s="51">
        <f t="shared" si="3"/>
        <v>290</v>
      </c>
      <c r="AC9" s="43">
        <f t="shared" si="3"/>
        <v>288.33333333333331</v>
      </c>
      <c r="AD9" s="51">
        <f t="shared" si="3"/>
        <v>286.66666666666663</v>
      </c>
      <c r="AE9" s="43">
        <f t="shared" si="3"/>
        <v>285</v>
      </c>
      <c r="AF9" s="51">
        <f t="shared" si="3"/>
        <v>283.33333333333331</v>
      </c>
      <c r="AG9" s="43">
        <f t="shared" si="3"/>
        <v>281.66666666666663</v>
      </c>
      <c r="AH9" s="51">
        <f t="shared" si="3"/>
        <v>280</v>
      </c>
      <c r="AI9" s="43">
        <f t="shared" si="3"/>
        <v>278.33333333333331</v>
      </c>
      <c r="AJ9" s="51">
        <f t="shared" si="3"/>
        <v>276.66666666666663</v>
      </c>
      <c r="AK9" s="43">
        <f t="shared" si="3"/>
        <v>275</v>
      </c>
      <c r="AL9" s="51">
        <f t="shared" si="3"/>
        <v>273.33333333333331</v>
      </c>
      <c r="AM9" s="43">
        <f t="shared" si="3"/>
        <v>271.66666666666663</v>
      </c>
      <c r="AN9" s="51">
        <f t="shared" si="4"/>
        <v>270</v>
      </c>
      <c r="AO9" s="43">
        <f t="shared" si="4"/>
        <v>268.33333333333331</v>
      </c>
      <c r="AP9" s="51">
        <f t="shared" si="4"/>
        <v>266.66666666666663</v>
      </c>
      <c r="AQ9" s="43">
        <f t="shared" si="4"/>
        <v>264.99999999999994</v>
      </c>
      <c r="AR9" s="51">
        <f t="shared" si="4"/>
        <v>263.33333333333331</v>
      </c>
      <c r="AS9" s="43">
        <f t="shared" si="4"/>
        <v>261.66666666666663</v>
      </c>
      <c r="AT9" s="51">
        <f t="shared" si="4"/>
        <v>259.99999999999994</v>
      </c>
    </row>
    <row r="10" spans="1:46" ht="16.5">
      <c r="A10" s="55"/>
      <c r="B10" s="142"/>
      <c r="C10" s="28" t="s">
        <v>144</v>
      </c>
      <c r="D10" s="9">
        <v>0.27100000000000002</v>
      </c>
      <c r="E10" s="39">
        <f t="shared" si="1"/>
        <v>0.02</v>
      </c>
      <c r="F10" s="60">
        <f t="shared" si="5"/>
        <v>3.6162361623616235</v>
      </c>
      <c r="G10" s="43">
        <f t="shared" si="6"/>
        <v>3.5977859778597781</v>
      </c>
      <c r="H10" s="51">
        <f t="shared" si="2"/>
        <v>3.5793357933579331</v>
      </c>
      <c r="I10" s="43">
        <f t="shared" si="2"/>
        <v>3.5608856088560881</v>
      </c>
      <c r="J10" s="51">
        <f t="shared" si="2"/>
        <v>3.5424354243542431</v>
      </c>
      <c r="K10" s="43">
        <f t="shared" si="2"/>
        <v>3.5239852398523981</v>
      </c>
      <c r="L10" s="51">
        <f t="shared" si="2"/>
        <v>3.5055350553505531</v>
      </c>
      <c r="M10" s="43">
        <f t="shared" si="2"/>
        <v>3.4870848708487081</v>
      </c>
      <c r="N10" s="51">
        <f t="shared" si="2"/>
        <v>3.4686346863468631</v>
      </c>
      <c r="O10" s="43">
        <f t="shared" si="2"/>
        <v>3.4501845018450181</v>
      </c>
      <c r="P10" s="51">
        <f t="shared" si="2"/>
        <v>3.4317343173431731</v>
      </c>
      <c r="Q10" s="43">
        <f t="shared" si="2"/>
        <v>3.4132841328413281</v>
      </c>
      <c r="R10" s="51">
        <f t="shared" si="2"/>
        <v>3.3948339483394827</v>
      </c>
      <c r="S10" s="43">
        <f t="shared" si="2"/>
        <v>3.3763837638376382</v>
      </c>
      <c r="T10" s="51">
        <f t="shared" si="2"/>
        <v>3.3579335793357927</v>
      </c>
      <c r="U10" s="43">
        <f t="shared" si="2"/>
        <v>3.3394833948339482</v>
      </c>
      <c r="V10" s="51">
        <f t="shared" si="2"/>
        <v>3.3210332103321032</v>
      </c>
      <c r="W10" s="43">
        <f t="shared" si="2"/>
        <v>3.3025830258302582</v>
      </c>
      <c r="X10" s="51">
        <f t="shared" si="3"/>
        <v>3.2841328413284132</v>
      </c>
      <c r="Y10" s="43">
        <f t="shared" si="3"/>
        <v>3.2656826568265682</v>
      </c>
      <c r="Z10" s="51">
        <f t="shared" si="3"/>
        <v>3.2472324723247232</v>
      </c>
      <c r="AA10" s="43">
        <f t="shared" si="3"/>
        <v>3.2287822878228778</v>
      </c>
      <c r="AB10" s="51">
        <f t="shared" si="3"/>
        <v>3.2103321033210328</v>
      </c>
      <c r="AC10" s="43">
        <f t="shared" si="3"/>
        <v>3.1918819188191878</v>
      </c>
      <c r="AD10" s="51">
        <f t="shared" si="3"/>
        <v>3.1734317343173428</v>
      </c>
      <c r="AE10" s="43">
        <f t="shared" si="3"/>
        <v>3.1549815498154978</v>
      </c>
      <c r="AF10" s="51">
        <f t="shared" si="3"/>
        <v>3.1365313653136528</v>
      </c>
      <c r="AG10" s="43">
        <f t="shared" si="3"/>
        <v>3.1180811808118079</v>
      </c>
      <c r="AH10" s="51">
        <f t="shared" si="3"/>
        <v>3.0996309963099629</v>
      </c>
      <c r="AI10" s="43">
        <f t="shared" si="3"/>
        <v>3.0811808118081179</v>
      </c>
      <c r="AJ10" s="51">
        <f t="shared" si="3"/>
        <v>3.0627306273062729</v>
      </c>
      <c r="AK10" s="43">
        <f t="shared" si="3"/>
        <v>3.0442804428044279</v>
      </c>
      <c r="AL10" s="51">
        <f t="shared" si="3"/>
        <v>3.0258302583025825</v>
      </c>
      <c r="AM10" s="43">
        <f t="shared" si="3"/>
        <v>3.0073800738007375</v>
      </c>
      <c r="AN10" s="51">
        <f t="shared" si="4"/>
        <v>2.9889298892988925</v>
      </c>
      <c r="AO10" s="43">
        <f t="shared" si="4"/>
        <v>2.9704797047970475</v>
      </c>
      <c r="AP10" s="51">
        <f t="shared" si="4"/>
        <v>2.9520295202952025</v>
      </c>
      <c r="AQ10" s="43">
        <f t="shared" si="4"/>
        <v>2.9335793357933575</v>
      </c>
      <c r="AR10" s="51">
        <f t="shared" si="4"/>
        <v>2.9151291512915125</v>
      </c>
      <c r="AS10" s="43">
        <f t="shared" si="4"/>
        <v>2.8966789667896675</v>
      </c>
      <c r="AT10" s="51">
        <f t="shared" si="4"/>
        <v>2.8782287822878225</v>
      </c>
    </row>
    <row r="11" spans="1:46" ht="16.5">
      <c r="A11" s="55"/>
      <c r="B11" s="142"/>
      <c r="C11" s="28" t="s">
        <v>143</v>
      </c>
      <c r="D11" s="9">
        <v>5.3999999999999999E-2</v>
      </c>
      <c r="E11" s="39">
        <f t="shared" si="1"/>
        <v>0.02</v>
      </c>
      <c r="F11" s="60">
        <f t="shared" si="5"/>
        <v>18.148148148148149</v>
      </c>
      <c r="G11" s="43">
        <f t="shared" si="6"/>
        <v>18.055555555555554</v>
      </c>
      <c r="H11" s="51">
        <f t="shared" si="2"/>
        <v>17.962962962962962</v>
      </c>
      <c r="I11" s="43">
        <f t="shared" si="2"/>
        <v>17.87037037037037</v>
      </c>
      <c r="J11" s="51">
        <f t="shared" si="2"/>
        <v>17.777777777777779</v>
      </c>
      <c r="K11" s="43">
        <f t="shared" si="2"/>
        <v>17.685185185185183</v>
      </c>
      <c r="L11" s="51">
        <f t="shared" si="2"/>
        <v>17.592592592592592</v>
      </c>
      <c r="M11" s="43">
        <f t="shared" si="2"/>
        <v>17.5</v>
      </c>
      <c r="N11" s="51">
        <f t="shared" si="2"/>
        <v>17.407407407407408</v>
      </c>
      <c r="O11" s="43">
        <f t="shared" si="2"/>
        <v>17.314814814814813</v>
      </c>
      <c r="P11" s="51">
        <f t="shared" si="2"/>
        <v>17.222222222222221</v>
      </c>
      <c r="Q11" s="43">
        <f t="shared" si="2"/>
        <v>17.12962962962963</v>
      </c>
      <c r="R11" s="51">
        <f t="shared" si="2"/>
        <v>17.037037037037035</v>
      </c>
      <c r="S11" s="43">
        <f t="shared" si="2"/>
        <v>16.944444444444446</v>
      </c>
      <c r="T11" s="51">
        <f t="shared" si="2"/>
        <v>16.851851851851851</v>
      </c>
      <c r="U11" s="43">
        <f t="shared" si="2"/>
        <v>16.75925925925926</v>
      </c>
      <c r="V11" s="51">
        <f t="shared" si="2"/>
        <v>16.666666666666668</v>
      </c>
      <c r="W11" s="43">
        <f t="shared" si="2"/>
        <v>16.574074074074076</v>
      </c>
      <c r="X11" s="51">
        <f t="shared" si="3"/>
        <v>16.481481481481481</v>
      </c>
      <c r="Y11" s="43">
        <f t="shared" si="3"/>
        <v>16.388888888888889</v>
      </c>
      <c r="Z11" s="51">
        <f t="shared" si="3"/>
        <v>16.296296296296298</v>
      </c>
      <c r="AA11" s="43">
        <f t="shared" si="3"/>
        <v>16.203703703703702</v>
      </c>
      <c r="AB11" s="51">
        <f t="shared" si="3"/>
        <v>16.111111111111111</v>
      </c>
      <c r="AC11" s="43">
        <f t="shared" si="3"/>
        <v>16.018518518518519</v>
      </c>
      <c r="AD11" s="51">
        <f t="shared" si="3"/>
        <v>15.925925925925926</v>
      </c>
      <c r="AE11" s="43">
        <f t="shared" si="3"/>
        <v>15.833333333333334</v>
      </c>
      <c r="AF11" s="51">
        <f t="shared" si="3"/>
        <v>15.74074074074074</v>
      </c>
      <c r="AG11" s="43">
        <f t="shared" si="3"/>
        <v>15.648148148148147</v>
      </c>
      <c r="AH11" s="51">
        <f t="shared" si="3"/>
        <v>15.555555555555555</v>
      </c>
      <c r="AI11" s="43">
        <f t="shared" si="3"/>
        <v>15.462962962962962</v>
      </c>
      <c r="AJ11" s="51">
        <f t="shared" si="3"/>
        <v>15.37037037037037</v>
      </c>
      <c r="AK11" s="43">
        <f t="shared" si="3"/>
        <v>15.277777777777777</v>
      </c>
      <c r="AL11" s="51">
        <f t="shared" si="3"/>
        <v>15.185185185185185</v>
      </c>
      <c r="AM11" s="43">
        <f t="shared" si="3"/>
        <v>15.092592592592592</v>
      </c>
      <c r="AN11" s="51">
        <f t="shared" si="4"/>
        <v>14.999999999999998</v>
      </c>
      <c r="AO11" s="43">
        <f t="shared" si="4"/>
        <v>14.907407407407407</v>
      </c>
      <c r="AP11" s="51">
        <f t="shared" si="4"/>
        <v>14.814814814814813</v>
      </c>
      <c r="AQ11" s="43">
        <f t="shared" si="4"/>
        <v>14.722222222222221</v>
      </c>
      <c r="AR11" s="51">
        <f t="shared" si="4"/>
        <v>14.629629629629628</v>
      </c>
      <c r="AS11" s="43">
        <f t="shared" si="4"/>
        <v>14.537037037037036</v>
      </c>
      <c r="AT11" s="51">
        <f t="shared" si="4"/>
        <v>14.444444444444443</v>
      </c>
    </row>
    <row r="12" spans="1:46" ht="16.5">
      <c r="A12" s="55"/>
      <c r="B12" s="141" t="s">
        <v>142</v>
      </c>
      <c r="C12" s="28" t="s">
        <v>136</v>
      </c>
      <c r="D12" s="9">
        <v>1E-3</v>
      </c>
      <c r="E12" s="39">
        <f t="shared" si="1"/>
        <v>0.02</v>
      </c>
      <c r="F12" s="60">
        <f t="shared" si="5"/>
        <v>980</v>
      </c>
      <c r="G12" s="43">
        <f t="shared" si="6"/>
        <v>975</v>
      </c>
      <c r="H12" s="51">
        <f t="shared" si="2"/>
        <v>970</v>
      </c>
      <c r="I12" s="43">
        <f t="shared" si="2"/>
        <v>965</v>
      </c>
      <c r="J12" s="51">
        <f t="shared" si="2"/>
        <v>960</v>
      </c>
      <c r="K12" s="43">
        <f t="shared" si="2"/>
        <v>954.99999999999989</v>
      </c>
      <c r="L12" s="51">
        <f t="shared" si="2"/>
        <v>949.99999999999989</v>
      </c>
      <c r="M12" s="43">
        <f t="shared" si="2"/>
        <v>944.99999999999989</v>
      </c>
      <c r="N12" s="51">
        <f t="shared" si="2"/>
        <v>939.99999999999989</v>
      </c>
      <c r="O12" s="43">
        <f t="shared" si="2"/>
        <v>934.99999999999989</v>
      </c>
      <c r="P12" s="51">
        <f t="shared" si="2"/>
        <v>929.99999999999989</v>
      </c>
      <c r="Q12" s="43">
        <f t="shared" si="2"/>
        <v>924.99999999999989</v>
      </c>
      <c r="R12" s="51">
        <f t="shared" si="2"/>
        <v>919.99999999999989</v>
      </c>
      <c r="S12" s="43">
        <f t="shared" si="2"/>
        <v>915</v>
      </c>
      <c r="T12" s="51">
        <f t="shared" si="2"/>
        <v>909.99999999999989</v>
      </c>
      <c r="U12" s="43">
        <f t="shared" si="2"/>
        <v>905</v>
      </c>
      <c r="V12" s="51">
        <f t="shared" si="2"/>
        <v>900</v>
      </c>
      <c r="W12" s="43">
        <f t="shared" si="2"/>
        <v>895</v>
      </c>
      <c r="X12" s="51">
        <f t="shared" si="3"/>
        <v>890</v>
      </c>
      <c r="Y12" s="43">
        <f t="shared" si="3"/>
        <v>885</v>
      </c>
      <c r="Z12" s="51">
        <f t="shared" si="3"/>
        <v>880</v>
      </c>
      <c r="AA12" s="43">
        <f t="shared" si="3"/>
        <v>875</v>
      </c>
      <c r="AB12" s="51">
        <f t="shared" si="3"/>
        <v>870</v>
      </c>
      <c r="AC12" s="43">
        <f t="shared" si="3"/>
        <v>865</v>
      </c>
      <c r="AD12" s="51">
        <f t="shared" si="3"/>
        <v>860</v>
      </c>
      <c r="AE12" s="43">
        <f t="shared" si="3"/>
        <v>855</v>
      </c>
      <c r="AF12" s="51">
        <f t="shared" si="3"/>
        <v>850</v>
      </c>
      <c r="AG12" s="43">
        <f t="shared" si="3"/>
        <v>845</v>
      </c>
      <c r="AH12" s="51">
        <f t="shared" si="3"/>
        <v>840</v>
      </c>
      <c r="AI12" s="43">
        <f t="shared" si="3"/>
        <v>835</v>
      </c>
      <c r="AJ12" s="51">
        <f t="shared" si="3"/>
        <v>829.99999999999989</v>
      </c>
      <c r="AK12" s="43">
        <f t="shared" si="3"/>
        <v>824.99999999999989</v>
      </c>
      <c r="AL12" s="51">
        <f t="shared" si="3"/>
        <v>819.99999999999989</v>
      </c>
      <c r="AM12" s="43">
        <f t="shared" si="3"/>
        <v>814.99999999999989</v>
      </c>
      <c r="AN12" s="51">
        <f t="shared" si="4"/>
        <v>809.99999999999989</v>
      </c>
      <c r="AO12" s="43">
        <f t="shared" si="4"/>
        <v>804.99999999999989</v>
      </c>
      <c r="AP12" s="51">
        <f t="shared" si="4"/>
        <v>799.99999999999989</v>
      </c>
      <c r="AQ12" s="43">
        <f t="shared" si="4"/>
        <v>794.99999999999989</v>
      </c>
      <c r="AR12" s="51">
        <f t="shared" si="4"/>
        <v>789.99999999999989</v>
      </c>
      <c r="AS12" s="43">
        <f t="shared" si="4"/>
        <v>784.99999999999989</v>
      </c>
      <c r="AT12" s="51">
        <f t="shared" si="4"/>
        <v>779.99999999999989</v>
      </c>
    </row>
    <row r="13" spans="1:46" ht="16.5">
      <c r="A13" s="55"/>
      <c r="B13" s="142"/>
      <c r="C13" s="28" t="s">
        <v>135</v>
      </c>
      <c r="D13" s="9">
        <v>1E-3</v>
      </c>
      <c r="E13" s="39">
        <f t="shared" si="1"/>
        <v>0.02</v>
      </c>
      <c r="F13" s="60">
        <f t="shared" si="5"/>
        <v>980</v>
      </c>
      <c r="G13" s="43">
        <f t="shared" si="6"/>
        <v>975</v>
      </c>
      <c r="H13" s="51">
        <f t="shared" si="2"/>
        <v>970</v>
      </c>
      <c r="I13" s="43">
        <f t="shared" si="2"/>
        <v>965</v>
      </c>
      <c r="J13" s="51">
        <f t="shared" si="2"/>
        <v>960</v>
      </c>
      <c r="K13" s="43">
        <f t="shared" si="2"/>
        <v>954.99999999999989</v>
      </c>
      <c r="L13" s="51">
        <f t="shared" si="2"/>
        <v>949.99999999999989</v>
      </c>
      <c r="M13" s="43">
        <f t="shared" si="2"/>
        <v>944.99999999999989</v>
      </c>
      <c r="N13" s="51">
        <f t="shared" si="2"/>
        <v>939.99999999999989</v>
      </c>
      <c r="O13" s="43">
        <f t="shared" si="2"/>
        <v>934.99999999999989</v>
      </c>
      <c r="P13" s="51">
        <f t="shared" si="2"/>
        <v>929.99999999999989</v>
      </c>
      <c r="Q13" s="43">
        <f t="shared" si="2"/>
        <v>924.99999999999989</v>
      </c>
      <c r="R13" s="51">
        <f t="shared" si="2"/>
        <v>919.99999999999989</v>
      </c>
      <c r="S13" s="43">
        <f t="shared" si="2"/>
        <v>915</v>
      </c>
      <c r="T13" s="51">
        <f t="shared" si="2"/>
        <v>909.99999999999989</v>
      </c>
      <c r="U13" s="43">
        <f t="shared" si="2"/>
        <v>905</v>
      </c>
      <c r="V13" s="51">
        <f t="shared" si="2"/>
        <v>900</v>
      </c>
      <c r="W13" s="43">
        <f t="shared" si="2"/>
        <v>895</v>
      </c>
      <c r="X13" s="51">
        <f t="shared" si="3"/>
        <v>890</v>
      </c>
      <c r="Y13" s="43">
        <f t="shared" si="3"/>
        <v>885</v>
      </c>
      <c r="Z13" s="51">
        <f t="shared" si="3"/>
        <v>880</v>
      </c>
      <c r="AA13" s="43">
        <f t="shared" si="3"/>
        <v>875</v>
      </c>
      <c r="AB13" s="51">
        <f t="shared" si="3"/>
        <v>870</v>
      </c>
      <c r="AC13" s="43">
        <f t="shared" si="3"/>
        <v>865</v>
      </c>
      <c r="AD13" s="51">
        <f t="shared" si="3"/>
        <v>860</v>
      </c>
      <c r="AE13" s="43">
        <f t="shared" si="3"/>
        <v>855</v>
      </c>
      <c r="AF13" s="51">
        <f t="shared" si="3"/>
        <v>850</v>
      </c>
      <c r="AG13" s="43">
        <f t="shared" si="3"/>
        <v>845</v>
      </c>
      <c r="AH13" s="51">
        <f t="shared" si="3"/>
        <v>840</v>
      </c>
      <c r="AI13" s="43">
        <f t="shared" si="3"/>
        <v>835</v>
      </c>
      <c r="AJ13" s="51">
        <f t="shared" si="3"/>
        <v>829.99999999999989</v>
      </c>
      <c r="AK13" s="43">
        <f t="shared" si="3"/>
        <v>824.99999999999989</v>
      </c>
      <c r="AL13" s="51">
        <f t="shared" si="3"/>
        <v>819.99999999999989</v>
      </c>
      <c r="AM13" s="43">
        <f t="shared" si="3"/>
        <v>814.99999999999989</v>
      </c>
      <c r="AN13" s="51">
        <f t="shared" si="4"/>
        <v>809.99999999999989</v>
      </c>
      <c r="AO13" s="43">
        <f t="shared" si="4"/>
        <v>804.99999999999989</v>
      </c>
      <c r="AP13" s="51">
        <f t="shared" si="4"/>
        <v>799.99999999999989</v>
      </c>
      <c r="AQ13" s="43">
        <f t="shared" si="4"/>
        <v>794.99999999999989</v>
      </c>
      <c r="AR13" s="51">
        <f t="shared" si="4"/>
        <v>789.99999999999989</v>
      </c>
      <c r="AS13" s="43">
        <f t="shared" si="4"/>
        <v>784.99999999999989</v>
      </c>
      <c r="AT13" s="51">
        <f t="shared" si="4"/>
        <v>779.99999999999989</v>
      </c>
    </row>
    <row r="14" spans="1:46" ht="16.5">
      <c r="A14" s="55"/>
      <c r="B14" s="142"/>
      <c r="C14" s="28" t="s">
        <v>141</v>
      </c>
      <c r="D14" s="9">
        <v>1E-3</v>
      </c>
      <c r="E14" s="39">
        <f t="shared" si="1"/>
        <v>0.02</v>
      </c>
      <c r="F14" s="60">
        <f t="shared" si="5"/>
        <v>980</v>
      </c>
      <c r="G14" s="43">
        <f t="shared" si="6"/>
        <v>975</v>
      </c>
      <c r="H14" s="51">
        <f t="shared" si="2"/>
        <v>970</v>
      </c>
      <c r="I14" s="43">
        <f t="shared" si="2"/>
        <v>965</v>
      </c>
      <c r="J14" s="51">
        <f t="shared" si="2"/>
        <v>960</v>
      </c>
      <c r="K14" s="43">
        <f t="shared" si="2"/>
        <v>954.99999999999989</v>
      </c>
      <c r="L14" s="51">
        <f t="shared" si="2"/>
        <v>949.99999999999989</v>
      </c>
      <c r="M14" s="43">
        <f t="shared" si="2"/>
        <v>944.99999999999989</v>
      </c>
      <c r="N14" s="51">
        <f t="shared" si="2"/>
        <v>939.99999999999989</v>
      </c>
      <c r="O14" s="43">
        <f t="shared" si="2"/>
        <v>934.99999999999989</v>
      </c>
      <c r="P14" s="51">
        <f t="shared" si="2"/>
        <v>929.99999999999989</v>
      </c>
      <c r="Q14" s="43">
        <f t="shared" si="2"/>
        <v>924.99999999999989</v>
      </c>
      <c r="R14" s="51">
        <f t="shared" si="2"/>
        <v>919.99999999999989</v>
      </c>
      <c r="S14" s="43">
        <f t="shared" si="2"/>
        <v>915</v>
      </c>
      <c r="T14" s="51">
        <f t="shared" si="2"/>
        <v>909.99999999999989</v>
      </c>
      <c r="U14" s="43">
        <f t="shared" si="2"/>
        <v>905</v>
      </c>
      <c r="V14" s="51">
        <f t="shared" si="2"/>
        <v>900</v>
      </c>
      <c r="W14" s="43">
        <f t="shared" si="2"/>
        <v>895</v>
      </c>
      <c r="X14" s="51">
        <f t="shared" si="3"/>
        <v>890</v>
      </c>
      <c r="Y14" s="43">
        <f t="shared" si="3"/>
        <v>885</v>
      </c>
      <c r="Z14" s="51">
        <f t="shared" si="3"/>
        <v>880</v>
      </c>
      <c r="AA14" s="43">
        <f t="shared" si="3"/>
        <v>875</v>
      </c>
      <c r="AB14" s="51">
        <f t="shared" si="3"/>
        <v>870</v>
      </c>
      <c r="AC14" s="43">
        <f t="shared" si="3"/>
        <v>865</v>
      </c>
      <c r="AD14" s="51">
        <f t="shared" si="3"/>
        <v>860</v>
      </c>
      <c r="AE14" s="43">
        <f t="shared" si="3"/>
        <v>855</v>
      </c>
      <c r="AF14" s="51">
        <f t="shared" si="3"/>
        <v>850</v>
      </c>
      <c r="AG14" s="43">
        <f t="shared" si="3"/>
        <v>845</v>
      </c>
      <c r="AH14" s="51">
        <f t="shared" si="3"/>
        <v>840</v>
      </c>
      <c r="AI14" s="43">
        <f t="shared" si="3"/>
        <v>835</v>
      </c>
      <c r="AJ14" s="51">
        <f t="shared" si="3"/>
        <v>829.99999999999989</v>
      </c>
      <c r="AK14" s="43">
        <f t="shared" si="3"/>
        <v>824.99999999999989</v>
      </c>
      <c r="AL14" s="51">
        <f t="shared" si="3"/>
        <v>819.99999999999989</v>
      </c>
      <c r="AM14" s="43">
        <f t="shared" si="3"/>
        <v>814.99999999999989</v>
      </c>
      <c r="AN14" s="51">
        <f t="shared" si="4"/>
        <v>809.99999999999989</v>
      </c>
      <c r="AO14" s="43">
        <f t="shared" si="4"/>
        <v>804.99999999999989</v>
      </c>
      <c r="AP14" s="51">
        <f t="shared" si="4"/>
        <v>799.99999999999989</v>
      </c>
      <c r="AQ14" s="43">
        <f t="shared" si="4"/>
        <v>794.99999999999989</v>
      </c>
      <c r="AR14" s="51">
        <f t="shared" si="4"/>
        <v>789.99999999999989</v>
      </c>
      <c r="AS14" s="43">
        <f t="shared" si="4"/>
        <v>784.99999999999989</v>
      </c>
      <c r="AT14" s="51">
        <f t="shared" si="4"/>
        <v>779.99999999999989</v>
      </c>
    </row>
    <row r="15" spans="1:46" ht="16.5">
      <c r="A15" s="55"/>
      <c r="B15" s="142"/>
      <c r="C15" s="28" t="s">
        <v>140</v>
      </c>
      <c r="D15" s="26">
        <v>3.0000000000000001E-3</v>
      </c>
      <c r="E15" s="39">
        <f t="shared" si="1"/>
        <v>0.02</v>
      </c>
      <c r="F15" s="60">
        <f t="shared" si="5"/>
        <v>326.66666666666663</v>
      </c>
      <c r="G15" s="43">
        <f t="shared" si="6"/>
        <v>325</v>
      </c>
      <c r="H15" s="51">
        <f t="shared" si="2"/>
        <v>323.33333333333331</v>
      </c>
      <c r="I15" s="43">
        <f t="shared" si="2"/>
        <v>321.66666666666663</v>
      </c>
      <c r="J15" s="51">
        <f t="shared" si="2"/>
        <v>320</v>
      </c>
      <c r="K15" s="43">
        <f t="shared" si="2"/>
        <v>318.33333333333331</v>
      </c>
      <c r="L15" s="51">
        <f t="shared" si="2"/>
        <v>316.66666666666663</v>
      </c>
      <c r="M15" s="43">
        <f t="shared" si="2"/>
        <v>315</v>
      </c>
      <c r="N15" s="51">
        <f t="shared" si="2"/>
        <v>313.33333333333331</v>
      </c>
      <c r="O15" s="43">
        <f t="shared" si="2"/>
        <v>311.66666666666663</v>
      </c>
      <c r="P15" s="51">
        <f t="shared" si="2"/>
        <v>310</v>
      </c>
      <c r="Q15" s="43">
        <f t="shared" si="2"/>
        <v>308.33333333333331</v>
      </c>
      <c r="R15" s="51">
        <f t="shared" si="2"/>
        <v>306.66666666666663</v>
      </c>
      <c r="S15" s="43">
        <f t="shared" si="2"/>
        <v>305</v>
      </c>
      <c r="T15" s="51">
        <f t="shared" si="2"/>
        <v>303.33333333333331</v>
      </c>
      <c r="U15" s="43">
        <f t="shared" si="2"/>
        <v>301.66666666666669</v>
      </c>
      <c r="V15" s="51">
        <f t="shared" si="2"/>
        <v>300</v>
      </c>
      <c r="W15" s="43">
        <f t="shared" si="2"/>
        <v>298.33333333333331</v>
      </c>
      <c r="X15" s="51">
        <f t="shared" si="3"/>
        <v>296.66666666666669</v>
      </c>
      <c r="Y15" s="43">
        <f t="shared" si="3"/>
        <v>295</v>
      </c>
      <c r="Z15" s="51">
        <f t="shared" si="3"/>
        <v>293.33333333333331</v>
      </c>
      <c r="AA15" s="43">
        <f t="shared" si="3"/>
        <v>291.66666666666669</v>
      </c>
      <c r="AB15" s="51">
        <f t="shared" si="3"/>
        <v>290</v>
      </c>
      <c r="AC15" s="43">
        <f t="shared" si="3"/>
        <v>288.33333333333331</v>
      </c>
      <c r="AD15" s="51">
        <f t="shared" si="3"/>
        <v>286.66666666666663</v>
      </c>
      <c r="AE15" s="43">
        <f t="shared" si="3"/>
        <v>285</v>
      </c>
      <c r="AF15" s="51">
        <f t="shared" si="3"/>
        <v>283.33333333333331</v>
      </c>
      <c r="AG15" s="43">
        <f t="shared" si="3"/>
        <v>281.66666666666663</v>
      </c>
      <c r="AH15" s="51">
        <f t="shared" si="3"/>
        <v>280</v>
      </c>
      <c r="AI15" s="43">
        <f t="shared" si="3"/>
        <v>278.33333333333331</v>
      </c>
      <c r="AJ15" s="51">
        <f t="shared" si="3"/>
        <v>276.66666666666663</v>
      </c>
      <c r="AK15" s="43">
        <f t="shared" si="3"/>
        <v>275</v>
      </c>
      <c r="AL15" s="51">
        <f t="shared" si="3"/>
        <v>273.33333333333331</v>
      </c>
      <c r="AM15" s="43">
        <f t="shared" si="3"/>
        <v>271.66666666666663</v>
      </c>
      <c r="AN15" s="51">
        <f t="shared" si="4"/>
        <v>270</v>
      </c>
      <c r="AO15" s="43">
        <f t="shared" si="4"/>
        <v>268.33333333333331</v>
      </c>
      <c r="AP15" s="51">
        <f t="shared" si="4"/>
        <v>266.66666666666663</v>
      </c>
      <c r="AQ15" s="43">
        <f t="shared" si="4"/>
        <v>264.99999999999994</v>
      </c>
      <c r="AR15" s="51">
        <f t="shared" si="4"/>
        <v>263.33333333333331</v>
      </c>
      <c r="AS15" s="43">
        <f t="shared" si="4"/>
        <v>261.66666666666663</v>
      </c>
      <c r="AT15" s="51">
        <f t="shared" si="4"/>
        <v>259.99999999999994</v>
      </c>
    </row>
    <row r="16" spans="1:46" ht="16.5">
      <c r="A16" s="55"/>
      <c r="B16" s="142"/>
      <c r="C16" s="28" t="s">
        <v>139</v>
      </c>
      <c r="D16" s="9">
        <v>6.0000000000000001E-3</v>
      </c>
      <c r="E16" s="39">
        <f t="shared" si="1"/>
        <v>0.02</v>
      </c>
      <c r="F16" s="60">
        <f t="shared" si="5"/>
        <v>163.33333333333331</v>
      </c>
      <c r="G16" s="43">
        <f t="shared" si="6"/>
        <v>162.5</v>
      </c>
      <c r="H16" s="51">
        <f t="shared" si="2"/>
        <v>161.66666666666666</v>
      </c>
      <c r="I16" s="43">
        <f t="shared" si="2"/>
        <v>160.83333333333331</v>
      </c>
      <c r="J16" s="51">
        <f t="shared" si="2"/>
        <v>160</v>
      </c>
      <c r="K16" s="43">
        <f t="shared" si="2"/>
        <v>159.16666666666666</v>
      </c>
      <c r="L16" s="51">
        <f t="shared" si="2"/>
        <v>158.33333333333331</v>
      </c>
      <c r="M16" s="43">
        <f t="shared" si="2"/>
        <v>157.5</v>
      </c>
      <c r="N16" s="51">
        <f t="shared" si="2"/>
        <v>156.66666666666666</v>
      </c>
      <c r="O16" s="43">
        <f t="shared" si="2"/>
        <v>155.83333333333331</v>
      </c>
      <c r="P16" s="51">
        <f t="shared" si="2"/>
        <v>155</v>
      </c>
      <c r="Q16" s="43">
        <f t="shared" si="2"/>
        <v>154.16666666666666</v>
      </c>
      <c r="R16" s="51">
        <f t="shared" si="2"/>
        <v>153.33333333333331</v>
      </c>
      <c r="S16" s="43">
        <f t="shared" si="2"/>
        <v>152.5</v>
      </c>
      <c r="T16" s="51">
        <f t="shared" si="2"/>
        <v>151.66666666666666</v>
      </c>
      <c r="U16" s="43">
        <f t="shared" si="2"/>
        <v>150.83333333333334</v>
      </c>
      <c r="V16" s="51">
        <f t="shared" si="2"/>
        <v>150</v>
      </c>
      <c r="W16" s="43">
        <f t="shared" si="2"/>
        <v>149.16666666666666</v>
      </c>
      <c r="X16" s="51">
        <f t="shared" si="3"/>
        <v>148.33333333333334</v>
      </c>
      <c r="Y16" s="43">
        <f t="shared" si="3"/>
        <v>147.5</v>
      </c>
      <c r="Z16" s="51">
        <f t="shared" si="3"/>
        <v>146.66666666666666</v>
      </c>
      <c r="AA16" s="43">
        <f t="shared" si="3"/>
        <v>145.83333333333334</v>
      </c>
      <c r="AB16" s="51">
        <f t="shared" si="3"/>
        <v>145</v>
      </c>
      <c r="AC16" s="43">
        <f t="shared" si="3"/>
        <v>144.16666666666666</v>
      </c>
      <c r="AD16" s="51">
        <f t="shared" si="3"/>
        <v>143.33333333333331</v>
      </c>
      <c r="AE16" s="43">
        <f t="shared" si="3"/>
        <v>142.5</v>
      </c>
      <c r="AF16" s="51">
        <f t="shared" si="3"/>
        <v>141.66666666666666</v>
      </c>
      <c r="AG16" s="43">
        <f t="shared" si="3"/>
        <v>140.83333333333331</v>
      </c>
      <c r="AH16" s="51">
        <f t="shared" si="3"/>
        <v>140</v>
      </c>
      <c r="AI16" s="43">
        <f t="shared" si="3"/>
        <v>139.16666666666666</v>
      </c>
      <c r="AJ16" s="51">
        <f t="shared" si="3"/>
        <v>138.33333333333331</v>
      </c>
      <c r="AK16" s="43">
        <f t="shared" si="3"/>
        <v>137.5</v>
      </c>
      <c r="AL16" s="51">
        <f t="shared" si="3"/>
        <v>136.66666666666666</v>
      </c>
      <c r="AM16" s="43">
        <f t="shared" si="3"/>
        <v>135.83333333333331</v>
      </c>
      <c r="AN16" s="51">
        <f t="shared" si="4"/>
        <v>135</v>
      </c>
      <c r="AO16" s="43">
        <f t="shared" si="4"/>
        <v>134.16666666666666</v>
      </c>
      <c r="AP16" s="51">
        <f t="shared" si="4"/>
        <v>133.33333333333331</v>
      </c>
      <c r="AQ16" s="43">
        <f t="shared" si="4"/>
        <v>132.49999999999997</v>
      </c>
      <c r="AR16" s="51">
        <f t="shared" si="4"/>
        <v>131.66666666666666</v>
      </c>
      <c r="AS16" s="43">
        <f t="shared" si="4"/>
        <v>130.83333333333331</v>
      </c>
      <c r="AT16" s="51">
        <f t="shared" si="4"/>
        <v>129.99999999999997</v>
      </c>
    </row>
    <row r="17" spans="1:46" ht="16.5">
      <c r="A17" s="55"/>
      <c r="B17" s="142"/>
      <c r="C17" s="28" t="s">
        <v>138</v>
      </c>
      <c r="D17" s="9">
        <v>3.0000000000000001E-3</v>
      </c>
      <c r="E17" s="39">
        <f t="shared" si="1"/>
        <v>0.02</v>
      </c>
      <c r="F17" s="60">
        <f t="shared" si="5"/>
        <v>326.66666666666663</v>
      </c>
      <c r="G17" s="43">
        <f t="shared" si="6"/>
        <v>325</v>
      </c>
      <c r="H17" s="51">
        <f t="shared" si="2"/>
        <v>323.33333333333331</v>
      </c>
      <c r="I17" s="43">
        <f t="shared" si="2"/>
        <v>321.66666666666663</v>
      </c>
      <c r="J17" s="51">
        <f t="shared" si="2"/>
        <v>320</v>
      </c>
      <c r="K17" s="43">
        <f t="shared" si="2"/>
        <v>318.33333333333331</v>
      </c>
      <c r="L17" s="51">
        <f t="shared" si="2"/>
        <v>316.66666666666663</v>
      </c>
      <c r="M17" s="43">
        <f t="shared" si="2"/>
        <v>315</v>
      </c>
      <c r="N17" s="51">
        <f t="shared" si="2"/>
        <v>313.33333333333331</v>
      </c>
      <c r="O17" s="43">
        <f t="shared" si="2"/>
        <v>311.66666666666663</v>
      </c>
      <c r="P17" s="51">
        <f t="shared" si="2"/>
        <v>310</v>
      </c>
      <c r="Q17" s="43">
        <f t="shared" si="2"/>
        <v>308.33333333333331</v>
      </c>
      <c r="R17" s="51">
        <f t="shared" si="2"/>
        <v>306.66666666666663</v>
      </c>
      <c r="S17" s="43">
        <f t="shared" si="2"/>
        <v>305</v>
      </c>
      <c r="T17" s="51">
        <f t="shared" si="2"/>
        <v>303.33333333333331</v>
      </c>
      <c r="U17" s="43">
        <f t="shared" si="2"/>
        <v>301.66666666666669</v>
      </c>
      <c r="V17" s="51">
        <f t="shared" si="2"/>
        <v>300</v>
      </c>
      <c r="W17" s="43">
        <f t="shared" si="2"/>
        <v>298.33333333333331</v>
      </c>
      <c r="X17" s="51">
        <f t="shared" si="3"/>
        <v>296.66666666666669</v>
      </c>
      <c r="Y17" s="43">
        <f t="shared" si="3"/>
        <v>295</v>
      </c>
      <c r="Z17" s="51">
        <f t="shared" si="3"/>
        <v>293.33333333333331</v>
      </c>
      <c r="AA17" s="43">
        <f t="shared" si="3"/>
        <v>291.66666666666669</v>
      </c>
      <c r="AB17" s="51">
        <f t="shared" si="3"/>
        <v>290</v>
      </c>
      <c r="AC17" s="43">
        <f t="shared" si="3"/>
        <v>288.33333333333331</v>
      </c>
      <c r="AD17" s="51">
        <f t="shared" si="3"/>
        <v>286.66666666666663</v>
      </c>
      <c r="AE17" s="43">
        <f t="shared" si="3"/>
        <v>285</v>
      </c>
      <c r="AF17" s="51">
        <f t="shared" si="3"/>
        <v>283.33333333333331</v>
      </c>
      <c r="AG17" s="43">
        <f t="shared" si="3"/>
        <v>281.66666666666663</v>
      </c>
      <c r="AH17" s="51">
        <f t="shared" si="3"/>
        <v>280</v>
      </c>
      <c r="AI17" s="43">
        <f t="shared" si="3"/>
        <v>278.33333333333331</v>
      </c>
      <c r="AJ17" s="51">
        <f t="shared" si="3"/>
        <v>276.66666666666663</v>
      </c>
      <c r="AK17" s="43">
        <f t="shared" si="3"/>
        <v>275</v>
      </c>
      <c r="AL17" s="51">
        <f t="shared" si="3"/>
        <v>273.33333333333331</v>
      </c>
      <c r="AM17" s="43">
        <f t="shared" si="3"/>
        <v>271.66666666666663</v>
      </c>
      <c r="AN17" s="51">
        <f t="shared" si="4"/>
        <v>270</v>
      </c>
      <c r="AO17" s="43">
        <f t="shared" si="4"/>
        <v>268.33333333333331</v>
      </c>
      <c r="AP17" s="51">
        <f t="shared" si="4"/>
        <v>266.66666666666663</v>
      </c>
      <c r="AQ17" s="43">
        <f t="shared" si="4"/>
        <v>264.99999999999994</v>
      </c>
      <c r="AR17" s="51">
        <f t="shared" si="4"/>
        <v>263.33333333333331</v>
      </c>
      <c r="AS17" s="43">
        <f t="shared" si="4"/>
        <v>261.66666666666663</v>
      </c>
      <c r="AT17" s="51">
        <f t="shared" si="4"/>
        <v>259.99999999999994</v>
      </c>
    </row>
    <row r="18" spans="1:46" ht="16.5">
      <c r="A18" s="55"/>
      <c r="B18" s="142"/>
      <c r="C18" s="28" t="s">
        <v>137</v>
      </c>
      <c r="D18" s="9">
        <v>3.0000000000000001E-3</v>
      </c>
      <c r="E18" s="39">
        <f t="shared" si="1"/>
        <v>0.02</v>
      </c>
      <c r="F18" s="60">
        <f t="shared" si="5"/>
        <v>326.66666666666663</v>
      </c>
      <c r="G18" s="43">
        <f t="shared" si="6"/>
        <v>325</v>
      </c>
      <c r="H18" s="51">
        <f t="shared" si="2"/>
        <v>323.33333333333331</v>
      </c>
      <c r="I18" s="43">
        <f t="shared" si="2"/>
        <v>321.66666666666663</v>
      </c>
      <c r="J18" s="51">
        <f t="shared" si="2"/>
        <v>320</v>
      </c>
      <c r="K18" s="43">
        <f t="shared" si="2"/>
        <v>318.33333333333331</v>
      </c>
      <c r="L18" s="51">
        <f t="shared" si="2"/>
        <v>316.66666666666663</v>
      </c>
      <c r="M18" s="43">
        <f t="shared" si="2"/>
        <v>315</v>
      </c>
      <c r="N18" s="51">
        <f t="shared" si="2"/>
        <v>313.33333333333331</v>
      </c>
      <c r="O18" s="43">
        <f t="shared" si="2"/>
        <v>311.66666666666663</v>
      </c>
      <c r="P18" s="51">
        <f t="shared" si="2"/>
        <v>310</v>
      </c>
      <c r="Q18" s="43">
        <f t="shared" si="2"/>
        <v>308.33333333333331</v>
      </c>
      <c r="R18" s="51">
        <f t="shared" si="2"/>
        <v>306.66666666666663</v>
      </c>
      <c r="S18" s="43">
        <f t="shared" si="2"/>
        <v>305</v>
      </c>
      <c r="T18" s="51">
        <f t="shared" si="2"/>
        <v>303.33333333333331</v>
      </c>
      <c r="U18" s="43">
        <f t="shared" si="2"/>
        <v>301.66666666666669</v>
      </c>
      <c r="V18" s="51">
        <f t="shared" si="2"/>
        <v>300</v>
      </c>
      <c r="W18" s="43">
        <f t="shared" ref="W18:AL33" si="7">(1-$E18-($A$25-W$2))/$D18</f>
        <v>298.33333333333331</v>
      </c>
      <c r="X18" s="51">
        <f t="shared" si="3"/>
        <v>296.66666666666669</v>
      </c>
      <c r="Y18" s="43">
        <f t="shared" si="3"/>
        <v>295</v>
      </c>
      <c r="Z18" s="51">
        <f t="shared" si="3"/>
        <v>293.33333333333331</v>
      </c>
      <c r="AA18" s="43">
        <f t="shared" si="3"/>
        <v>291.66666666666669</v>
      </c>
      <c r="AB18" s="51">
        <f t="shared" si="3"/>
        <v>290</v>
      </c>
      <c r="AC18" s="43">
        <f t="shared" si="3"/>
        <v>288.33333333333331</v>
      </c>
      <c r="AD18" s="51">
        <f t="shared" si="3"/>
        <v>286.66666666666663</v>
      </c>
      <c r="AE18" s="43">
        <f t="shared" si="3"/>
        <v>285</v>
      </c>
      <c r="AF18" s="51">
        <f t="shared" si="3"/>
        <v>283.33333333333331</v>
      </c>
      <c r="AG18" s="43">
        <f t="shared" si="3"/>
        <v>281.66666666666663</v>
      </c>
      <c r="AH18" s="51">
        <f t="shared" si="3"/>
        <v>280</v>
      </c>
      <c r="AI18" s="43">
        <f t="shared" si="3"/>
        <v>278.33333333333331</v>
      </c>
      <c r="AJ18" s="51">
        <f t="shared" si="3"/>
        <v>276.66666666666663</v>
      </c>
      <c r="AK18" s="43">
        <f t="shared" si="3"/>
        <v>275</v>
      </c>
      <c r="AL18" s="51">
        <f t="shared" si="3"/>
        <v>273.33333333333331</v>
      </c>
      <c r="AM18" s="43">
        <f t="shared" ref="AM18:AT33" si="8">(1-$E18-($A$25-AM$2))/$D18</f>
        <v>271.66666666666663</v>
      </c>
      <c r="AN18" s="51">
        <f t="shared" si="4"/>
        <v>270</v>
      </c>
      <c r="AO18" s="43">
        <f t="shared" si="4"/>
        <v>268.33333333333331</v>
      </c>
      <c r="AP18" s="51">
        <f t="shared" si="4"/>
        <v>266.66666666666663</v>
      </c>
      <c r="AQ18" s="43">
        <f t="shared" si="4"/>
        <v>264.99999999999994</v>
      </c>
      <c r="AR18" s="51">
        <f t="shared" si="4"/>
        <v>263.33333333333331</v>
      </c>
      <c r="AS18" s="43">
        <f t="shared" si="4"/>
        <v>261.66666666666663</v>
      </c>
      <c r="AT18" s="51">
        <f t="shared" si="4"/>
        <v>259.99999999999994</v>
      </c>
    </row>
    <row r="19" spans="1:46" ht="16.5">
      <c r="A19" s="55"/>
      <c r="B19" s="141" t="s">
        <v>129</v>
      </c>
      <c r="C19" s="28" t="s">
        <v>136</v>
      </c>
      <c r="D19" s="9">
        <v>0.01</v>
      </c>
      <c r="E19" s="39">
        <f t="shared" si="1"/>
        <v>0.02</v>
      </c>
      <c r="F19" s="60">
        <f t="shared" si="5"/>
        <v>98</v>
      </c>
      <c r="G19" s="43">
        <f t="shared" si="6"/>
        <v>97.5</v>
      </c>
      <c r="H19" s="51">
        <f t="shared" si="6"/>
        <v>97</v>
      </c>
      <c r="I19" s="43">
        <f t="shared" si="6"/>
        <v>96.5</v>
      </c>
      <c r="J19" s="51">
        <f t="shared" si="6"/>
        <v>96</v>
      </c>
      <c r="K19" s="43">
        <f t="shared" si="6"/>
        <v>95.5</v>
      </c>
      <c r="L19" s="51">
        <f t="shared" si="6"/>
        <v>95</v>
      </c>
      <c r="M19" s="43">
        <f t="shared" si="6"/>
        <v>94.5</v>
      </c>
      <c r="N19" s="51">
        <f t="shared" si="6"/>
        <v>93.999999999999986</v>
      </c>
      <c r="O19" s="43">
        <f t="shared" si="6"/>
        <v>93.499999999999986</v>
      </c>
      <c r="P19" s="51">
        <f t="shared" si="6"/>
        <v>92.999999999999986</v>
      </c>
      <c r="Q19" s="43">
        <f t="shared" si="6"/>
        <v>92.499999999999986</v>
      </c>
      <c r="R19" s="51">
        <f t="shared" si="6"/>
        <v>91.999999999999986</v>
      </c>
      <c r="S19" s="43">
        <f t="shared" si="6"/>
        <v>91.5</v>
      </c>
      <c r="T19" s="51">
        <f t="shared" si="6"/>
        <v>90.999999999999986</v>
      </c>
      <c r="U19" s="43">
        <f t="shared" si="6"/>
        <v>90.5</v>
      </c>
      <c r="V19" s="51">
        <f t="shared" si="6"/>
        <v>90</v>
      </c>
      <c r="W19" s="43">
        <f t="shared" si="7"/>
        <v>89.5</v>
      </c>
      <c r="X19" s="51">
        <f t="shared" si="7"/>
        <v>89</v>
      </c>
      <c r="Y19" s="43">
        <f t="shared" si="7"/>
        <v>88.5</v>
      </c>
      <c r="Z19" s="51">
        <f t="shared" si="7"/>
        <v>88</v>
      </c>
      <c r="AA19" s="43">
        <f t="shared" si="7"/>
        <v>87.5</v>
      </c>
      <c r="AB19" s="51">
        <f t="shared" si="7"/>
        <v>87</v>
      </c>
      <c r="AC19" s="43">
        <f t="shared" si="7"/>
        <v>86.5</v>
      </c>
      <c r="AD19" s="51">
        <f t="shared" si="7"/>
        <v>86</v>
      </c>
      <c r="AE19" s="43">
        <f t="shared" si="7"/>
        <v>85.5</v>
      </c>
      <c r="AF19" s="51">
        <f t="shared" si="7"/>
        <v>85</v>
      </c>
      <c r="AG19" s="43">
        <f t="shared" si="7"/>
        <v>84.5</v>
      </c>
      <c r="AH19" s="51">
        <f t="shared" si="7"/>
        <v>84</v>
      </c>
      <c r="AI19" s="43">
        <f t="shared" si="7"/>
        <v>83.5</v>
      </c>
      <c r="AJ19" s="51">
        <f t="shared" si="7"/>
        <v>83</v>
      </c>
      <c r="AK19" s="43">
        <f t="shared" si="7"/>
        <v>82.5</v>
      </c>
      <c r="AL19" s="51">
        <f t="shared" si="7"/>
        <v>82</v>
      </c>
      <c r="AM19" s="43">
        <f t="shared" si="8"/>
        <v>81.5</v>
      </c>
      <c r="AN19" s="51">
        <f t="shared" si="8"/>
        <v>80.999999999999986</v>
      </c>
      <c r="AO19" s="43">
        <f t="shared" si="8"/>
        <v>80.499999999999986</v>
      </c>
      <c r="AP19" s="51">
        <f t="shared" si="8"/>
        <v>79.999999999999986</v>
      </c>
      <c r="AQ19" s="43">
        <f t="shared" si="8"/>
        <v>79.499999999999986</v>
      </c>
      <c r="AR19" s="51">
        <f t="shared" si="8"/>
        <v>78.999999999999986</v>
      </c>
      <c r="AS19" s="43">
        <f t="shared" si="8"/>
        <v>78.499999999999986</v>
      </c>
      <c r="AT19" s="51">
        <f t="shared" si="8"/>
        <v>77.999999999999986</v>
      </c>
    </row>
    <row r="20" spans="1:46" ht="16.5">
      <c r="A20" s="55"/>
      <c r="B20" s="142"/>
      <c r="C20" s="28" t="s">
        <v>135</v>
      </c>
      <c r="D20" s="9">
        <v>0.01</v>
      </c>
      <c r="E20" s="39">
        <f t="shared" si="1"/>
        <v>0.02</v>
      </c>
      <c r="F20" s="60">
        <f t="shared" si="5"/>
        <v>98</v>
      </c>
      <c r="G20" s="43">
        <f t="shared" si="6"/>
        <v>97.5</v>
      </c>
      <c r="H20" s="51">
        <f t="shared" si="6"/>
        <v>97</v>
      </c>
      <c r="I20" s="43">
        <f t="shared" si="6"/>
        <v>96.5</v>
      </c>
      <c r="J20" s="51">
        <f t="shared" si="6"/>
        <v>96</v>
      </c>
      <c r="K20" s="43">
        <f t="shared" si="6"/>
        <v>95.5</v>
      </c>
      <c r="L20" s="51">
        <f t="shared" si="6"/>
        <v>95</v>
      </c>
      <c r="M20" s="43">
        <f t="shared" si="6"/>
        <v>94.5</v>
      </c>
      <c r="N20" s="51">
        <f t="shared" si="6"/>
        <v>93.999999999999986</v>
      </c>
      <c r="O20" s="43">
        <f t="shared" si="6"/>
        <v>93.499999999999986</v>
      </c>
      <c r="P20" s="51">
        <f t="shared" si="6"/>
        <v>92.999999999999986</v>
      </c>
      <c r="Q20" s="43">
        <f t="shared" si="6"/>
        <v>92.499999999999986</v>
      </c>
      <c r="R20" s="51">
        <f t="shared" si="6"/>
        <v>91.999999999999986</v>
      </c>
      <c r="S20" s="43">
        <f t="shared" si="6"/>
        <v>91.5</v>
      </c>
      <c r="T20" s="51">
        <f t="shared" si="6"/>
        <v>90.999999999999986</v>
      </c>
      <c r="U20" s="43">
        <f t="shared" si="6"/>
        <v>90.5</v>
      </c>
      <c r="V20" s="51">
        <f t="shared" si="6"/>
        <v>90</v>
      </c>
      <c r="W20" s="43">
        <f t="shared" si="7"/>
        <v>89.5</v>
      </c>
      <c r="X20" s="51">
        <f t="shared" si="7"/>
        <v>89</v>
      </c>
      <c r="Y20" s="43">
        <f t="shared" si="7"/>
        <v>88.5</v>
      </c>
      <c r="Z20" s="51">
        <f t="shared" si="7"/>
        <v>88</v>
      </c>
      <c r="AA20" s="43">
        <f t="shared" si="7"/>
        <v>87.5</v>
      </c>
      <c r="AB20" s="51">
        <f t="shared" si="7"/>
        <v>87</v>
      </c>
      <c r="AC20" s="43">
        <f t="shared" si="7"/>
        <v>86.5</v>
      </c>
      <c r="AD20" s="51">
        <f t="shared" si="7"/>
        <v>86</v>
      </c>
      <c r="AE20" s="43">
        <f t="shared" si="7"/>
        <v>85.5</v>
      </c>
      <c r="AF20" s="51">
        <f t="shared" si="7"/>
        <v>85</v>
      </c>
      <c r="AG20" s="43">
        <f t="shared" si="7"/>
        <v>84.5</v>
      </c>
      <c r="AH20" s="51">
        <f t="shared" si="7"/>
        <v>84</v>
      </c>
      <c r="AI20" s="43">
        <f t="shared" si="7"/>
        <v>83.5</v>
      </c>
      <c r="AJ20" s="51">
        <f t="shared" si="7"/>
        <v>83</v>
      </c>
      <c r="AK20" s="43">
        <f t="shared" si="7"/>
        <v>82.5</v>
      </c>
      <c r="AL20" s="51">
        <f t="shared" si="7"/>
        <v>82</v>
      </c>
      <c r="AM20" s="43">
        <f t="shared" si="8"/>
        <v>81.5</v>
      </c>
      <c r="AN20" s="51">
        <f t="shared" si="8"/>
        <v>80.999999999999986</v>
      </c>
      <c r="AO20" s="43">
        <f t="shared" si="8"/>
        <v>80.499999999999986</v>
      </c>
      <c r="AP20" s="51">
        <f t="shared" si="8"/>
        <v>79.999999999999986</v>
      </c>
      <c r="AQ20" s="43">
        <f t="shared" si="8"/>
        <v>79.499999999999986</v>
      </c>
      <c r="AR20" s="51">
        <f t="shared" si="8"/>
        <v>78.999999999999986</v>
      </c>
      <c r="AS20" s="43">
        <f t="shared" si="8"/>
        <v>78.499999999999986</v>
      </c>
      <c r="AT20" s="51">
        <f t="shared" si="8"/>
        <v>77.999999999999986</v>
      </c>
    </row>
    <row r="21" spans="1:46" ht="16.5">
      <c r="A21" s="55"/>
      <c r="B21" s="142"/>
      <c r="C21" s="28" t="s">
        <v>134</v>
      </c>
      <c r="D21" s="9">
        <v>0.02</v>
      </c>
      <c r="E21" s="39">
        <f t="shared" si="1"/>
        <v>0.02</v>
      </c>
      <c r="F21" s="60">
        <f t="shared" si="5"/>
        <v>49</v>
      </c>
      <c r="G21" s="43">
        <f t="shared" si="6"/>
        <v>48.75</v>
      </c>
      <c r="H21" s="51">
        <f t="shared" si="6"/>
        <v>48.5</v>
      </c>
      <c r="I21" s="43">
        <f t="shared" si="6"/>
        <v>48.25</v>
      </c>
      <c r="J21" s="51">
        <f t="shared" si="6"/>
        <v>48</v>
      </c>
      <c r="K21" s="43">
        <f t="shared" si="6"/>
        <v>47.75</v>
      </c>
      <c r="L21" s="51">
        <f t="shared" si="6"/>
        <v>47.5</v>
      </c>
      <c r="M21" s="43">
        <f t="shared" si="6"/>
        <v>47.25</v>
      </c>
      <c r="N21" s="51">
        <f t="shared" si="6"/>
        <v>46.999999999999993</v>
      </c>
      <c r="O21" s="43">
        <f t="shared" si="6"/>
        <v>46.749999999999993</v>
      </c>
      <c r="P21" s="51">
        <f t="shared" si="6"/>
        <v>46.499999999999993</v>
      </c>
      <c r="Q21" s="43">
        <f t="shared" si="6"/>
        <v>46.249999999999993</v>
      </c>
      <c r="R21" s="51">
        <f t="shared" si="6"/>
        <v>45.999999999999993</v>
      </c>
      <c r="S21" s="43">
        <f t="shared" si="6"/>
        <v>45.75</v>
      </c>
      <c r="T21" s="51">
        <f t="shared" si="6"/>
        <v>45.499999999999993</v>
      </c>
      <c r="U21" s="43">
        <f t="shared" si="6"/>
        <v>45.25</v>
      </c>
      <c r="V21" s="51">
        <f t="shared" si="6"/>
        <v>45</v>
      </c>
      <c r="W21" s="43">
        <f t="shared" si="7"/>
        <v>44.75</v>
      </c>
      <c r="X21" s="51">
        <f t="shared" si="7"/>
        <v>44.5</v>
      </c>
      <c r="Y21" s="43">
        <f t="shared" si="7"/>
        <v>44.25</v>
      </c>
      <c r="Z21" s="51">
        <f t="shared" si="7"/>
        <v>44</v>
      </c>
      <c r="AA21" s="43">
        <f t="shared" si="7"/>
        <v>43.75</v>
      </c>
      <c r="AB21" s="51">
        <f t="shared" si="7"/>
        <v>43.5</v>
      </c>
      <c r="AC21" s="43">
        <f t="shared" si="7"/>
        <v>43.25</v>
      </c>
      <c r="AD21" s="51">
        <f t="shared" si="7"/>
        <v>43</v>
      </c>
      <c r="AE21" s="43">
        <f t="shared" si="7"/>
        <v>42.75</v>
      </c>
      <c r="AF21" s="51">
        <f t="shared" si="7"/>
        <v>42.5</v>
      </c>
      <c r="AG21" s="43">
        <f t="shared" si="7"/>
        <v>42.25</v>
      </c>
      <c r="AH21" s="51">
        <f t="shared" si="7"/>
        <v>42</v>
      </c>
      <c r="AI21" s="43">
        <f t="shared" si="7"/>
        <v>41.75</v>
      </c>
      <c r="AJ21" s="51">
        <f t="shared" si="7"/>
        <v>41.5</v>
      </c>
      <c r="AK21" s="43">
        <f t="shared" si="7"/>
        <v>41.25</v>
      </c>
      <c r="AL21" s="51">
        <f t="shared" si="7"/>
        <v>41</v>
      </c>
      <c r="AM21" s="43">
        <f t="shared" si="8"/>
        <v>40.75</v>
      </c>
      <c r="AN21" s="51">
        <f t="shared" si="8"/>
        <v>40.499999999999993</v>
      </c>
      <c r="AO21" s="43">
        <f t="shared" si="8"/>
        <v>40.249999999999993</v>
      </c>
      <c r="AP21" s="51">
        <f t="shared" si="8"/>
        <v>39.999999999999993</v>
      </c>
      <c r="AQ21" s="43">
        <f t="shared" si="8"/>
        <v>39.749999999999993</v>
      </c>
      <c r="AR21" s="51">
        <f t="shared" si="8"/>
        <v>39.499999999999993</v>
      </c>
      <c r="AS21" s="43">
        <f t="shared" si="8"/>
        <v>39.249999999999993</v>
      </c>
      <c r="AT21" s="51">
        <f t="shared" si="8"/>
        <v>38.999999999999993</v>
      </c>
    </row>
    <row r="22" spans="1:46" ht="16.5">
      <c r="A22" s="55"/>
      <c r="B22" s="142"/>
      <c r="C22" s="28" t="s">
        <v>133</v>
      </c>
      <c r="D22" s="9">
        <v>0.02</v>
      </c>
      <c r="E22" s="39">
        <f t="shared" si="1"/>
        <v>0.02</v>
      </c>
      <c r="F22" s="60">
        <f t="shared" si="5"/>
        <v>49</v>
      </c>
      <c r="G22" s="43">
        <f t="shared" si="6"/>
        <v>48.75</v>
      </c>
      <c r="H22" s="51">
        <f t="shared" si="6"/>
        <v>48.5</v>
      </c>
      <c r="I22" s="43">
        <f t="shared" si="6"/>
        <v>48.25</v>
      </c>
      <c r="J22" s="51">
        <f t="shared" si="6"/>
        <v>48</v>
      </c>
      <c r="K22" s="43">
        <f t="shared" si="6"/>
        <v>47.75</v>
      </c>
      <c r="L22" s="51">
        <f t="shared" si="6"/>
        <v>47.5</v>
      </c>
      <c r="M22" s="43">
        <f t="shared" si="6"/>
        <v>47.25</v>
      </c>
      <c r="N22" s="51">
        <f t="shared" si="6"/>
        <v>46.999999999999993</v>
      </c>
      <c r="O22" s="43">
        <f t="shared" si="6"/>
        <v>46.749999999999993</v>
      </c>
      <c r="P22" s="51">
        <f t="shared" si="6"/>
        <v>46.499999999999993</v>
      </c>
      <c r="Q22" s="43">
        <f t="shared" si="6"/>
        <v>46.249999999999993</v>
      </c>
      <c r="R22" s="51">
        <f t="shared" si="6"/>
        <v>45.999999999999993</v>
      </c>
      <c r="S22" s="43">
        <f t="shared" si="6"/>
        <v>45.75</v>
      </c>
      <c r="T22" s="51">
        <f t="shared" si="6"/>
        <v>45.499999999999993</v>
      </c>
      <c r="U22" s="43">
        <f t="shared" si="6"/>
        <v>45.25</v>
      </c>
      <c r="V22" s="51">
        <f t="shared" si="6"/>
        <v>45</v>
      </c>
      <c r="W22" s="43">
        <f t="shared" si="7"/>
        <v>44.75</v>
      </c>
      <c r="X22" s="51">
        <f t="shared" si="7"/>
        <v>44.5</v>
      </c>
      <c r="Y22" s="43">
        <f t="shared" si="7"/>
        <v>44.25</v>
      </c>
      <c r="Z22" s="51">
        <f t="shared" si="7"/>
        <v>44</v>
      </c>
      <c r="AA22" s="43">
        <f t="shared" si="7"/>
        <v>43.75</v>
      </c>
      <c r="AB22" s="51">
        <f t="shared" si="7"/>
        <v>43.5</v>
      </c>
      <c r="AC22" s="43">
        <f t="shared" si="7"/>
        <v>43.25</v>
      </c>
      <c r="AD22" s="51">
        <f t="shared" si="7"/>
        <v>43</v>
      </c>
      <c r="AE22" s="43">
        <f t="shared" si="7"/>
        <v>42.75</v>
      </c>
      <c r="AF22" s="51">
        <f t="shared" si="7"/>
        <v>42.5</v>
      </c>
      <c r="AG22" s="43">
        <f t="shared" si="7"/>
        <v>42.25</v>
      </c>
      <c r="AH22" s="51">
        <f t="shared" si="7"/>
        <v>42</v>
      </c>
      <c r="AI22" s="43">
        <f t="shared" si="7"/>
        <v>41.75</v>
      </c>
      <c r="AJ22" s="51">
        <f t="shared" si="7"/>
        <v>41.5</v>
      </c>
      <c r="AK22" s="43">
        <f t="shared" si="7"/>
        <v>41.25</v>
      </c>
      <c r="AL22" s="51">
        <f t="shared" si="7"/>
        <v>41</v>
      </c>
      <c r="AM22" s="43">
        <f t="shared" si="8"/>
        <v>40.75</v>
      </c>
      <c r="AN22" s="51">
        <f t="shared" si="8"/>
        <v>40.499999999999993</v>
      </c>
      <c r="AO22" s="43">
        <f t="shared" si="8"/>
        <v>40.249999999999993</v>
      </c>
      <c r="AP22" s="51">
        <f t="shared" si="8"/>
        <v>39.999999999999993</v>
      </c>
      <c r="AQ22" s="43">
        <f t="shared" si="8"/>
        <v>39.749999999999993</v>
      </c>
      <c r="AR22" s="51">
        <f t="shared" si="8"/>
        <v>39.499999999999993</v>
      </c>
      <c r="AS22" s="43">
        <f t="shared" si="8"/>
        <v>39.249999999999993</v>
      </c>
      <c r="AT22" s="51">
        <f t="shared" si="8"/>
        <v>38.999999999999993</v>
      </c>
    </row>
    <row r="23" spans="1:46" ht="16.5">
      <c r="A23" s="131" t="s">
        <v>262</v>
      </c>
      <c r="B23" s="141" t="s">
        <v>128</v>
      </c>
      <c r="C23" s="28" t="s">
        <v>136</v>
      </c>
      <c r="D23" s="9">
        <v>0.01</v>
      </c>
      <c r="E23" s="39">
        <f t="shared" si="1"/>
        <v>0.02</v>
      </c>
      <c r="F23" s="60">
        <f t="shared" si="5"/>
        <v>98</v>
      </c>
      <c r="G23" s="43">
        <f t="shared" si="6"/>
        <v>97.5</v>
      </c>
      <c r="H23" s="51">
        <f t="shared" si="6"/>
        <v>97</v>
      </c>
      <c r="I23" s="43">
        <f t="shared" si="6"/>
        <v>96.5</v>
      </c>
      <c r="J23" s="51">
        <f t="shared" si="6"/>
        <v>96</v>
      </c>
      <c r="K23" s="43">
        <f t="shared" si="6"/>
        <v>95.5</v>
      </c>
      <c r="L23" s="51">
        <f t="shared" si="6"/>
        <v>95</v>
      </c>
      <c r="M23" s="43">
        <f t="shared" si="6"/>
        <v>94.5</v>
      </c>
      <c r="N23" s="51">
        <f t="shared" si="6"/>
        <v>93.999999999999986</v>
      </c>
      <c r="O23" s="43">
        <f t="shared" si="6"/>
        <v>93.499999999999986</v>
      </c>
      <c r="P23" s="51">
        <f t="shared" si="6"/>
        <v>92.999999999999986</v>
      </c>
      <c r="Q23" s="43">
        <f t="shared" si="6"/>
        <v>92.499999999999986</v>
      </c>
      <c r="R23" s="51">
        <f t="shared" si="6"/>
        <v>91.999999999999986</v>
      </c>
      <c r="S23" s="43">
        <f t="shared" si="6"/>
        <v>91.5</v>
      </c>
      <c r="T23" s="51">
        <f t="shared" si="6"/>
        <v>90.999999999999986</v>
      </c>
      <c r="U23" s="43">
        <f t="shared" si="6"/>
        <v>90.5</v>
      </c>
      <c r="V23" s="51">
        <f t="shared" si="6"/>
        <v>90</v>
      </c>
      <c r="W23" s="43">
        <f t="shared" si="7"/>
        <v>89.5</v>
      </c>
      <c r="X23" s="51">
        <f t="shared" si="7"/>
        <v>89</v>
      </c>
      <c r="Y23" s="43">
        <f t="shared" si="7"/>
        <v>88.5</v>
      </c>
      <c r="Z23" s="51">
        <f t="shared" si="7"/>
        <v>88</v>
      </c>
      <c r="AA23" s="43">
        <f t="shared" si="7"/>
        <v>87.5</v>
      </c>
      <c r="AB23" s="51">
        <f t="shared" si="7"/>
        <v>87</v>
      </c>
      <c r="AC23" s="43">
        <f t="shared" si="7"/>
        <v>86.5</v>
      </c>
      <c r="AD23" s="51">
        <f t="shared" si="7"/>
        <v>86</v>
      </c>
      <c r="AE23" s="43">
        <f t="shared" si="7"/>
        <v>85.5</v>
      </c>
      <c r="AF23" s="51">
        <f t="shared" si="7"/>
        <v>85</v>
      </c>
      <c r="AG23" s="43">
        <f t="shared" si="7"/>
        <v>84.5</v>
      </c>
      <c r="AH23" s="51">
        <f t="shared" si="7"/>
        <v>84</v>
      </c>
      <c r="AI23" s="43">
        <f t="shared" si="7"/>
        <v>83.5</v>
      </c>
      <c r="AJ23" s="51">
        <f t="shared" si="7"/>
        <v>83</v>
      </c>
      <c r="AK23" s="43">
        <f t="shared" si="7"/>
        <v>82.5</v>
      </c>
      <c r="AL23" s="51">
        <f t="shared" si="7"/>
        <v>82</v>
      </c>
      <c r="AM23" s="43">
        <f t="shared" si="8"/>
        <v>81.5</v>
      </c>
      <c r="AN23" s="51">
        <f t="shared" si="8"/>
        <v>80.999999999999986</v>
      </c>
      <c r="AO23" s="43">
        <f t="shared" si="8"/>
        <v>80.499999999999986</v>
      </c>
      <c r="AP23" s="51">
        <f t="shared" si="8"/>
        <v>79.999999999999986</v>
      </c>
      <c r="AQ23" s="43">
        <f t="shared" si="8"/>
        <v>79.499999999999986</v>
      </c>
      <c r="AR23" s="51">
        <f t="shared" si="8"/>
        <v>78.999999999999986</v>
      </c>
      <c r="AS23" s="43">
        <f t="shared" si="8"/>
        <v>78.499999999999986</v>
      </c>
      <c r="AT23" s="51">
        <f t="shared" si="8"/>
        <v>77.999999999999986</v>
      </c>
    </row>
    <row r="24" spans="1:46" ht="16.5">
      <c r="A24" s="132"/>
      <c r="B24" s="142"/>
      <c r="C24" s="28" t="s">
        <v>135</v>
      </c>
      <c r="D24" s="9">
        <v>0.01</v>
      </c>
      <c r="E24" s="39">
        <f t="shared" si="1"/>
        <v>0.02</v>
      </c>
      <c r="F24" s="60">
        <f t="shared" si="5"/>
        <v>98</v>
      </c>
      <c r="G24" s="43">
        <f t="shared" si="6"/>
        <v>97.5</v>
      </c>
      <c r="H24" s="51">
        <f t="shared" si="6"/>
        <v>97</v>
      </c>
      <c r="I24" s="43">
        <f t="shared" si="6"/>
        <v>96.5</v>
      </c>
      <c r="J24" s="51">
        <f t="shared" si="6"/>
        <v>96</v>
      </c>
      <c r="K24" s="43">
        <f t="shared" si="6"/>
        <v>95.5</v>
      </c>
      <c r="L24" s="51">
        <f t="shared" si="6"/>
        <v>95</v>
      </c>
      <c r="M24" s="43">
        <f t="shared" si="6"/>
        <v>94.5</v>
      </c>
      <c r="N24" s="51">
        <f t="shared" si="6"/>
        <v>93.999999999999986</v>
      </c>
      <c r="O24" s="43">
        <f t="shared" si="6"/>
        <v>93.499999999999986</v>
      </c>
      <c r="P24" s="51">
        <f t="shared" si="6"/>
        <v>92.999999999999986</v>
      </c>
      <c r="Q24" s="43">
        <f t="shared" si="6"/>
        <v>92.499999999999986</v>
      </c>
      <c r="R24" s="51">
        <f t="shared" si="6"/>
        <v>91.999999999999986</v>
      </c>
      <c r="S24" s="43">
        <f t="shared" si="6"/>
        <v>91.5</v>
      </c>
      <c r="T24" s="51">
        <f t="shared" si="6"/>
        <v>90.999999999999986</v>
      </c>
      <c r="U24" s="43">
        <f t="shared" si="6"/>
        <v>90.5</v>
      </c>
      <c r="V24" s="51">
        <f t="shared" si="6"/>
        <v>90</v>
      </c>
      <c r="W24" s="43">
        <f t="shared" si="7"/>
        <v>89.5</v>
      </c>
      <c r="X24" s="51">
        <f t="shared" si="7"/>
        <v>89</v>
      </c>
      <c r="Y24" s="43">
        <f t="shared" si="7"/>
        <v>88.5</v>
      </c>
      <c r="Z24" s="51">
        <f t="shared" si="7"/>
        <v>88</v>
      </c>
      <c r="AA24" s="43">
        <f t="shared" si="7"/>
        <v>87.5</v>
      </c>
      <c r="AB24" s="51">
        <f t="shared" si="7"/>
        <v>87</v>
      </c>
      <c r="AC24" s="43">
        <f t="shared" si="7"/>
        <v>86.5</v>
      </c>
      <c r="AD24" s="51">
        <f t="shared" si="7"/>
        <v>86</v>
      </c>
      <c r="AE24" s="43">
        <f t="shared" si="7"/>
        <v>85.5</v>
      </c>
      <c r="AF24" s="51">
        <f t="shared" si="7"/>
        <v>85</v>
      </c>
      <c r="AG24" s="43">
        <f t="shared" si="7"/>
        <v>84.5</v>
      </c>
      <c r="AH24" s="51">
        <f t="shared" si="7"/>
        <v>84</v>
      </c>
      <c r="AI24" s="43">
        <f t="shared" si="7"/>
        <v>83.5</v>
      </c>
      <c r="AJ24" s="51">
        <f t="shared" si="7"/>
        <v>83</v>
      </c>
      <c r="AK24" s="43">
        <f t="shared" si="7"/>
        <v>82.5</v>
      </c>
      <c r="AL24" s="51">
        <f t="shared" si="7"/>
        <v>82</v>
      </c>
      <c r="AM24" s="43">
        <f t="shared" si="8"/>
        <v>81.5</v>
      </c>
      <c r="AN24" s="51">
        <f t="shared" si="8"/>
        <v>80.999999999999986</v>
      </c>
      <c r="AO24" s="43">
        <f t="shared" si="8"/>
        <v>80.499999999999986</v>
      </c>
      <c r="AP24" s="51">
        <f t="shared" si="8"/>
        <v>79.999999999999986</v>
      </c>
      <c r="AQ24" s="43">
        <f t="shared" si="8"/>
        <v>79.499999999999986</v>
      </c>
      <c r="AR24" s="51">
        <f t="shared" si="8"/>
        <v>78.999999999999986</v>
      </c>
      <c r="AS24" s="43">
        <f t="shared" si="8"/>
        <v>78.499999999999986</v>
      </c>
      <c r="AT24" s="51">
        <f t="shared" si="8"/>
        <v>77.999999999999986</v>
      </c>
    </row>
    <row r="25" spans="1:46" ht="16.5">
      <c r="A25" s="133">
        <f>A28/1000</f>
        <v>0.08</v>
      </c>
      <c r="B25" s="142"/>
      <c r="C25" s="28" t="s">
        <v>134</v>
      </c>
      <c r="D25" s="9">
        <v>0.02</v>
      </c>
      <c r="E25" s="39">
        <f t="shared" si="1"/>
        <v>0.02</v>
      </c>
      <c r="F25" s="60">
        <f t="shared" si="5"/>
        <v>49</v>
      </c>
      <c r="G25" s="43">
        <f t="shared" si="6"/>
        <v>48.75</v>
      </c>
      <c r="H25" s="51">
        <f t="shared" si="6"/>
        <v>48.5</v>
      </c>
      <c r="I25" s="43">
        <f t="shared" si="6"/>
        <v>48.25</v>
      </c>
      <c r="J25" s="51">
        <f t="shared" si="6"/>
        <v>48</v>
      </c>
      <c r="K25" s="43">
        <f t="shared" si="6"/>
        <v>47.75</v>
      </c>
      <c r="L25" s="51">
        <f t="shared" si="6"/>
        <v>47.5</v>
      </c>
      <c r="M25" s="43">
        <f t="shared" si="6"/>
        <v>47.25</v>
      </c>
      <c r="N25" s="51">
        <f t="shared" si="6"/>
        <v>46.999999999999993</v>
      </c>
      <c r="O25" s="43">
        <f t="shared" si="6"/>
        <v>46.749999999999993</v>
      </c>
      <c r="P25" s="51">
        <f t="shared" si="6"/>
        <v>46.499999999999993</v>
      </c>
      <c r="Q25" s="43">
        <f t="shared" si="6"/>
        <v>46.249999999999993</v>
      </c>
      <c r="R25" s="51">
        <f t="shared" si="6"/>
        <v>45.999999999999993</v>
      </c>
      <c r="S25" s="43">
        <f t="shared" si="6"/>
        <v>45.75</v>
      </c>
      <c r="T25" s="51">
        <f t="shared" si="6"/>
        <v>45.499999999999993</v>
      </c>
      <c r="U25" s="43">
        <f t="shared" si="6"/>
        <v>45.25</v>
      </c>
      <c r="V25" s="51">
        <f t="shared" si="6"/>
        <v>45</v>
      </c>
      <c r="W25" s="43">
        <f t="shared" si="7"/>
        <v>44.75</v>
      </c>
      <c r="X25" s="51">
        <f t="shared" si="7"/>
        <v>44.5</v>
      </c>
      <c r="Y25" s="43">
        <f t="shared" si="7"/>
        <v>44.25</v>
      </c>
      <c r="Z25" s="51">
        <f t="shared" si="7"/>
        <v>44</v>
      </c>
      <c r="AA25" s="43">
        <f t="shared" si="7"/>
        <v>43.75</v>
      </c>
      <c r="AB25" s="51">
        <f t="shared" si="7"/>
        <v>43.5</v>
      </c>
      <c r="AC25" s="43">
        <f t="shared" si="7"/>
        <v>43.25</v>
      </c>
      <c r="AD25" s="51">
        <f t="shared" si="7"/>
        <v>43</v>
      </c>
      <c r="AE25" s="43">
        <f t="shared" si="7"/>
        <v>42.75</v>
      </c>
      <c r="AF25" s="51">
        <f t="shared" si="7"/>
        <v>42.5</v>
      </c>
      <c r="AG25" s="43">
        <f t="shared" si="7"/>
        <v>42.25</v>
      </c>
      <c r="AH25" s="51">
        <f t="shared" si="7"/>
        <v>42</v>
      </c>
      <c r="AI25" s="43">
        <f t="shared" si="7"/>
        <v>41.75</v>
      </c>
      <c r="AJ25" s="51">
        <f t="shared" si="7"/>
        <v>41.5</v>
      </c>
      <c r="AK25" s="43">
        <f t="shared" si="7"/>
        <v>41.25</v>
      </c>
      <c r="AL25" s="51">
        <f t="shared" si="7"/>
        <v>41</v>
      </c>
      <c r="AM25" s="43">
        <f t="shared" si="8"/>
        <v>40.75</v>
      </c>
      <c r="AN25" s="51">
        <f t="shared" si="8"/>
        <v>40.499999999999993</v>
      </c>
      <c r="AO25" s="43">
        <f t="shared" si="8"/>
        <v>40.249999999999993</v>
      </c>
      <c r="AP25" s="51">
        <f t="shared" si="8"/>
        <v>39.999999999999993</v>
      </c>
      <c r="AQ25" s="43">
        <f t="shared" si="8"/>
        <v>39.749999999999993</v>
      </c>
      <c r="AR25" s="51">
        <f t="shared" si="8"/>
        <v>39.499999999999993</v>
      </c>
      <c r="AS25" s="43">
        <f t="shared" si="8"/>
        <v>39.249999999999993</v>
      </c>
      <c r="AT25" s="51">
        <f t="shared" si="8"/>
        <v>38.999999999999993</v>
      </c>
    </row>
    <row r="26" spans="1:46" ht="16.5">
      <c r="A26" s="133"/>
      <c r="B26" s="142"/>
      <c r="C26" s="28" t="s">
        <v>133</v>
      </c>
      <c r="D26" s="9">
        <v>0.02</v>
      </c>
      <c r="E26" s="39">
        <f t="shared" si="1"/>
        <v>0.02</v>
      </c>
      <c r="F26" s="60">
        <f t="shared" si="5"/>
        <v>49</v>
      </c>
      <c r="G26" s="43">
        <f t="shared" si="6"/>
        <v>48.75</v>
      </c>
      <c r="H26" s="51">
        <f t="shared" si="6"/>
        <v>48.5</v>
      </c>
      <c r="I26" s="43">
        <f t="shared" si="6"/>
        <v>48.25</v>
      </c>
      <c r="J26" s="51">
        <f t="shared" si="6"/>
        <v>48</v>
      </c>
      <c r="K26" s="43">
        <f t="shared" si="6"/>
        <v>47.75</v>
      </c>
      <c r="L26" s="51">
        <f t="shared" si="6"/>
        <v>47.5</v>
      </c>
      <c r="M26" s="43">
        <f t="shared" si="6"/>
        <v>47.25</v>
      </c>
      <c r="N26" s="51">
        <f t="shared" si="6"/>
        <v>46.999999999999993</v>
      </c>
      <c r="O26" s="43">
        <f t="shared" si="6"/>
        <v>46.749999999999993</v>
      </c>
      <c r="P26" s="51">
        <f t="shared" si="6"/>
        <v>46.499999999999993</v>
      </c>
      <c r="Q26" s="43">
        <f t="shared" si="6"/>
        <v>46.249999999999993</v>
      </c>
      <c r="R26" s="51">
        <f t="shared" si="6"/>
        <v>45.999999999999993</v>
      </c>
      <c r="S26" s="43">
        <f t="shared" si="6"/>
        <v>45.75</v>
      </c>
      <c r="T26" s="51">
        <f t="shared" si="6"/>
        <v>45.499999999999993</v>
      </c>
      <c r="U26" s="43">
        <f t="shared" si="6"/>
        <v>45.25</v>
      </c>
      <c r="V26" s="51">
        <f t="shared" si="6"/>
        <v>45</v>
      </c>
      <c r="W26" s="43">
        <f t="shared" si="7"/>
        <v>44.75</v>
      </c>
      <c r="X26" s="51">
        <f t="shared" si="7"/>
        <v>44.5</v>
      </c>
      <c r="Y26" s="43">
        <f t="shared" si="7"/>
        <v>44.25</v>
      </c>
      <c r="Z26" s="51">
        <f t="shared" si="7"/>
        <v>44</v>
      </c>
      <c r="AA26" s="43">
        <f t="shared" si="7"/>
        <v>43.75</v>
      </c>
      <c r="AB26" s="51">
        <f t="shared" si="7"/>
        <v>43.5</v>
      </c>
      <c r="AC26" s="43">
        <f t="shared" si="7"/>
        <v>43.25</v>
      </c>
      <c r="AD26" s="51">
        <f t="shared" si="7"/>
        <v>43</v>
      </c>
      <c r="AE26" s="43">
        <f t="shared" si="7"/>
        <v>42.75</v>
      </c>
      <c r="AF26" s="51">
        <f t="shared" si="7"/>
        <v>42.5</v>
      </c>
      <c r="AG26" s="43">
        <f t="shared" si="7"/>
        <v>42.25</v>
      </c>
      <c r="AH26" s="51">
        <f t="shared" si="7"/>
        <v>42</v>
      </c>
      <c r="AI26" s="43">
        <f t="shared" si="7"/>
        <v>41.75</v>
      </c>
      <c r="AJ26" s="51">
        <f t="shared" si="7"/>
        <v>41.5</v>
      </c>
      <c r="AK26" s="43">
        <f t="shared" si="7"/>
        <v>41.25</v>
      </c>
      <c r="AL26" s="51">
        <f t="shared" si="7"/>
        <v>41</v>
      </c>
      <c r="AM26" s="43">
        <f t="shared" si="8"/>
        <v>40.75</v>
      </c>
      <c r="AN26" s="51">
        <f t="shared" si="8"/>
        <v>40.499999999999993</v>
      </c>
      <c r="AO26" s="43">
        <f t="shared" si="8"/>
        <v>40.249999999999993</v>
      </c>
      <c r="AP26" s="51">
        <f t="shared" si="8"/>
        <v>39.999999999999993</v>
      </c>
      <c r="AQ26" s="43">
        <f t="shared" si="8"/>
        <v>39.749999999999993</v>
      </c>
      <c r="AR26" s="51">
        <f t="shared" si="8"/>
        <v>39.499999999999993</v>
      </c>
      <c r="AS26" s="43">
        <f t="shared" si="8"/>
        <v>39.249999999999993</v>
      </c>
      <c r="AT26" s="51">
        <f t="shared" si="8"/>
        <v>38.999999999999993</v>
      </c>
    </row>
    <row r="27" spans="1:46" ht="16.5">
      <c r="A27" s="55"/>
      <c r="B27" s="29" t="s">
        <v>132</v>
      </c>
      <c r="C27" s="28" t="s">
        <v>131</v>
      </c>
      <c r="D27" s="9">
        <v>0.1</v>
      </c>
      <c r="E27" s="39">
        <f t="shared" si="1"/>
        <v>0.02</v>
      </c>
      <c r="F27" s="60">
        <f t="shared" si="5"/>
        <v>9.7999999999999989</v>
      </c>
      <c r="G27" s="43">
        <f t="shared" si="6"/>
        <v>9.75</v>
      </c>
      <c r="H27" s="51">
        <f t="shared" si="6"/>
        <v>9.6999999999999993</v>
      </c>
      <c r="I27" s="43">
        <f t="shared" si="6"/>
        <v>9.6499999999999986</v>
      </c>
      <c r="J27" s="51">
        <f t="shared" si="6"/>
        <v>9.6</v>
      </c>
      <c r="K27" s="43">
        <f t="shared" si="6"/>
        <v>9.5499999999999989</v>
      </c>
      <c r="L27" s="51">
        <f t="shared" si="6"/>
        <v>9.4999999999999982</v>
      </c>
      <c r="M27" s="43">
        <f t="shared" si="6"/>
        <v>9.4499999999999993</v>
      </c>
      <c r="N27" s="51">
        <f t="shared" si="6"/>
        <v>9.3999999999999986</v>
      </c>
      <c r="O27" s="43">
        <f t="shared" si="6"/>
        <v>9.35</v>
      </c>
      <c r="P27" s="51">
        <f t="shared" si="6"/>
        <v>9.2999999999999989</v>
      </c>
      <c r="Q27" s="43">
        <f t="shared" si="6"/>
        <v>9.2499999999999982</v>
      </c>
      <c r="R27" s="51">
        <f t="shared" si="6"/>
        <v>9.1999999999999993</v>
      </c>
      <c r="S27" s="43">
        <f t="shared" si="6"/>
        <v>9.15</v>
      </c>
      <c r="T27" s="51">
        <f t="shared" si="6"/>
        <v>9.0999999999999979</v>
      </c>
      <c r="U27" s="43">
        <f t="shared" si="6"/>
        <v>9.0499999999999989</v>
      </c>
      <c r="V27" s="51">
        <f t="shared" si="6"/>
        <v>9</v>
      </c>
      <c r="W27" s="43">
        <f t="shared" si="7"/>
        <v>8.9499999999999993</v>
      </c>
      <c r="X27" s="51">
        <f t="shared" si="7"/>
        <v>8.9</v>
      </c>
      <c r="Y27" s="43">
        <f t="shared" si="7"/>
        <v>8.85</v>
      </c>
      <c r="Z27" s="51">
        <f t="shared" si="7"/>
        <v>8.7999999999999989</v>
      </c>
      <c r="AA27" s="43">
        <f t="shared" si="7"/>
        <v>8.75</v>
      </c>
      <c r="AB27" s="51">
        <f t="shared" si="7"/>
        <v>8.6999999999999993</v>
      </c>
      <c r="AC27" s="43">
        <f t="shared" si="7"/>
        <v>8.6499999999999986</v>
      </c>
      <c r="AD27" s="51">
        <f t="shared" si="7"/>
        <v>8.6</v>
      </c>
      <c r="AE27" s="43">
        <f t="shared" si="7"/>
        <v>8.5499999999999989</v>
      </c>
      <c r="AF27" s="51">
        <f t="shared" si="7"/>
        <v>8.5</v>
      </c>
      <c r="AG27" s="43">
        <f t="shared" si="7"/>
        <v>8.4499999999999993</v>
      </c>
      <c r="AH27" s="51">
        <f t="shared" si="7"/>
        <v>8.3999999999999986</v>
      </c>
      <c r="AI27" s="43">
        <f t="shared" si="7"/>
        <v>8.35</v>
      </c>
      <c r="AJ27" s="51">
        <f t="shared" si="7"/>
        <v>8.2999999999999989</v>
      </c>
      <c r="AK27" s="43">
        <f t="shared" si="7"/>
        <v>8.2499999999999982</v>
      </c>
      <c r="AL27" s="51">
        <f t="shared" si="7"/>
        <v>8.1999999999999993</v>
      </c>
      <c r="AM27" s="43">
        <f t="shared" si="8"/>
        <v>8.1499999999999986</v>
      </c>
      <c r="AN27" s="51">
        <f t="shared" si="8"/>
        <v>8.1</v>
      </c>
      <c r="AO27" s="43">
        <f t="shared" si="8"/>
        <v>8.0499999999999989</v>
      </c>
      <c r="AP27" s="51">
        <f t="shared" si="8"/>
        <v>7.9999999999999991</v>
      </c>
      <c r="AQ27" s="43">
        <f t="shared" si="8"/>
        <v>7.9499999999999993</v>
      </c>
      <c r="AR27" s="51">
        <f t="shared" si="8"/>
        <v>7.8999999999999986</v>
      </c>
      <c r="AS27" s="43">
        <f t="shared" si="8"/>
        <v>7.8499999999999988</v>
      </c>
      <c r="AT27" s="51">
        <f t="shared" si="8"/>
        <v>7.7999999999999989</v>
      </c>
    </row>
    <row r="28" spans="1:46" ht="16.5">
      <c r="A28" s="59">
        <v>80</v>
      </c>
      <c r="B28" s="141" t="s">
        <v>130</v>
      </c>
      <c r="C28" s="28" t="s">
        <v>129</v>
      </c>
      <c r="D28" s="9">
        <v>0.25</v>
      </c>
      <c r="E28" s="39">
        <f t="shared" si="1"/>
        <v>0.02</v>
      </c>
      <c r="F28" s="60">
        <f t="shared" si="5"/>
        <v>3.92</v>
      </c>
      <c r="G28" s="43">
        <f t="shared" si="6"/>
        <v>3.9</v>
      </c>
      <c r="H28" s="51">
        <f t="shared" si="6"/>
        <v>3.88</v>
      </c>
      <c r="I28" s="43">
        <f t="shared" si="6"/>
        <v>3.86</v>
      </c>
      <c r="J28" s="51">
        <f t="shared" si="6"/>
        <v>3.84</v>
      </c>
      <c r="K28" s="43">
        <f t="shared" si="6"/>
        <v>3.82</v>
      </c>
      <c r="L28" s="51">
        <f t="shared" si="6"/>
        <v>3.8</v>
      </c>
      <c r="M28" s="43">
        <f t="shared" si="6"/>
        <v>3.78</v>
      </c>
      <c r="N28" s="51">
        <f t="shared" si="6"/>
        <v>3.76</v>
      </c>
      <c r="O28" s="43">
        <f t="shared" si="6"/>
        <v>3.7399999999999998</v>
      </c>
      <c r="P28" s="51">
        <f t="shared" si="6"/>
        <v>3.7199999999999998</v>
      </c>
      <c r="Q28" s="43">
        <f t="shared" si="6"/>
        <v>3.6999999999999997</v>
      </c>
      <c r="R28" s="51">
        <f t="shared" si="6"/>
        <v>3.6799999999999997</v>
      </c>
      <c r="S28" s="43">
        <f t="shared" si="6"/>
        <v>3.66</v>
      </c>
      <c r="T28" s="51">
        <f t="shared" si="6"/>
        <v>3.6399999999999997</v>
      </c>
      <c r="U28" s="43">
        <f t="shared" si="6"/>
        <v>3.62</v>
      </c>
      <c r="V28" s="51">
        <f t="shared" si="6"/>
        <v>3.6</v>
      </c>
      <c r="W28" s="43">
        <f t="shared" si="7"/>
        <v>3.58</v>
      </c>
      <c r="X28" s="51">
        <f t="shared" si="7"/>
        <v>3.56</v>
      </c>
      <c r="Y28" s="43">
        <f t="shared" si="7"/>
        <v>3.54</v>
      </c>
      <c r="Z28" s="51">
        <f t="shared" si="7"/>
        <v>3.52</v>
      </c>
      <c r="AA28" s="43">
        <f t="shared" si="7"/>
        <v>3.5</v>
      </c>
      <c r="AB28" s="51">
        <f t="shared" si="7"/>
        <v>3.48</v>
      </c>
      <c r="AC28" s="43">
        <f t="shared" si="7"/>
        <v>3.46</v>
      </c>
      <c r="AD28" s="51">
        <f t="shared" si="7"/>
        <v>3.44</v>
      </c>
      <c r="AE28" s="43">
        <f t="shared" si="7"/>
        <v>3.42</v>
      </c>
      <c r="AF28" s="51">
        <f t="shared" si="7"/>
        <v>3.4</v>
      </c>
      <c r="AG28" s="43">
        <f t="shared" si="7"/>
        <v>3.38</v>
      </c>
      <c r="AH28" s="51">
        <f t="shared" si="7"/>
        <v>3.36</v>
      </c>
      <c r="AI28" s="43">
        <f t="shared" si="7"/>
        <v>3.34</v>
      </c>
      <c r="AJ28" s="51">
        <f t="shared" si="7"/>
        <v>3.32</v>
      </c>
      <c r="AK28" s="43">
        <f t="shared" si="7"/>
        <v>3.3</v>
      </c>
      <c r="AL28" s="51">
        <f t="shared" si="7"/>
        <v>3.28</v>
      </c>
      <c r="AM28" s="43">
        <f t="shared" si="8"/>
        <v>3.26</v>
      </c>
      <c r="AN28" s="51">
        <f t="shared" si="8"/>
        <v>3.2399999999999998</v>
      </c>
      <c r="AO28" s="43">
        <f t="shared" si="8"/>
        <v>3.2199999999999998</v>
      </c>
      <c r="AP28" s="51">
        <f t="shared" si="8"/>
        <v>3.1999999999999997</v>
      </c>
      <c r="AQ28" s="43">
        <f t="shared" si="8"/>
        <v>3.1799999999999997</v>
      </c>
      <c r="AR28" s="51">
        <f t="shared" si="8"/>
        <v>3.1599999999999997</v>
      </c>
      <c r="AS28" s="43">
        <f t="shared" si="8"/>
        <v>3.1399999999999997</v>
      </c>
      <c r="AT28" s="51">
        <f t="shared" si="8"/>
        <v>3.1199999999999997</v>
      </c>
    </row>
    <row r="29" spans="1:46" ht="16.5">
      <c r="B29" s="142"/>
      <c r="C29" s="28" t="s">
        <v>128</v>
      </c>
      <c r="D29" s="9">
        <v>0.25</v>
      </c>
      <c r="E29" s="39">
        <f t="shared" si="1"/>
        <v>0.02</v>
      </c>
      <c r="F29" s="60">
        <f t="shared" si="5"/>
        <v>3.92</v>
      </c>
      <c r="G29" s="43">
        <f t="shared" si="6"/>
        <v>3.9</v>
      </c>
      <c r="H29" s="51">
        <f t="shared" si="6"/>
        <v>3.88</v>
      </c>
      <c r="I29" s="43">
        <f t="shared" si="6"/>
        <v>3.86</v>
      </c>
      <c r="J29" s="51">
        <f t="shared" si="6"/>
        <v>3.84</v>
      </c>
      <c r="K29" s="43">
        <f t="shared" si="6"/>
        <v>3.82</v>
      </c>
      <c r="L29" s="51">
        <f t="shared" si="6"/>
        <v>3.8</v>
      </c>
      <c r="M29" s="43">
        <f t="shared" si="6"/>
        <v>3.78</v>
      </c>
      <c r="N29" s="51">
        <f t="shared" si="6"/>
        <v>3.76</v>
      </c>
      <c r="O29" s="43">
        <f t="shared" si="6"/>
        <v>3.7399999999999998</v>
      </c>
      <c r="P29" s="51">
        <f t="shared" si="6"/>
        <v>3.7199999999999998</v>
      </c>
      <c r="Q29" s="43">
        <f t="shared" si="6"/>
        <v>3.6999999999999997</v>
      </c>
      <c r="R29" s="51">
        <f t="shared" si="6"/>
        <v>3.6799999999999997</v>
      </c>
      <c r="S29" s="43">
        <f t="shared" si="6"/>
        <v>3.66</v>
      </c>
      <c r="T29" s="51">
        <f t="shared" si="6"/>
        <v>3.6399999999999997</v>
      </c>
      <c r="U29" s="43">
        <f t="shared" si="6"/>
        <v>3.62</v>
      </c>
      <c r="V29" s="51">
        <f t="shared" si="6"/>
        <v>3.6</v>
      </c>
      <c r="W29" s="43">
        <f t="shared" si="7"/>
        <v>3.58</v>
      </c>
      <c r="X29" s="51">
        <f t="shared" si="7"/>
        <v>3.56</v>
      </c>
      <c r="Y29" s="43">
        <f t="shared" si="7"/>
        <v>3.54</v>
      </c>
      <c r="Z29" s="51">
        <f t="shared" si="7"/>
        <v>3.52</v>
      </c>
      <c r="AA29" s="43">
        <f t="shared" si="7"/>
        <v>3.5</v>
      </c>
      <c r="AB29" s="51">
        <f t="shared" si="7"/>
        <v>3.48</v>
      </c>
      <c r="AC29" s="43">
        <f t="shared" si="7"/>
        <v>3.46</v>
      </c>
      <c r="AD29" s="51">
        <f t="shared" si="7"/>
        <v>3.44</v>
      </c>
      <c r="AE29" s="43">
        <f t="shared" si="7"/>
        <v>3.42</v>
      </c>
      <c r="AF29" s="51">
        <f t="shared" si="7"/>
        <v>3.4</v>
      </c>
      <c r="AG29" s="43">
        <f t="shared" si="7"/>
        <v>3.38</v>
      </c>
      <c r="AH29" s="51">
        <f t="shared" si="7"/>
        <v>3.36</v>
      </c>
      <c r="AI29" s="43">
        <f t="shared" si="7"/>
        <v>3.34</v>
      </c>
      <c r="AJ29" s="51">
        <f t="shared" si="7"/>
        <v>3.32</v>
      </c>
      <c r="AK29" s="43">
        <f t="shared" si="7"/>
        <v>3.3</v>
      </c>
      <c r="AL29" s="51">
        <f t="shared" si="7"/>
        <v>3.28</v>
      </c>
      <c r="AM29" s="43">
        <f t="shared" si="8"/>
        <v>3.26</v>
      </c>
      <c r="AN29" s="51">
        <f t="shared" si="8"/>
        <v>3.2399999999999998</v>
      </c>
      <c r="AO29" s="43">
        <f t="shared" si="8"/>
        <v>3.2199999999999998</v>
      </c>
      <c r="AP29" s="51">
        <f t="shared" si="8"/>
        <v>3.1999999999999997</v>
      </c>
      <c r="AQ29" s="43">
        <f t="shared" si="8"/>
        <v>3.1799999999999997</v>
      </c>
      <c r="AR29" s="51">
        <f t="shared" si="8"/>
        <v>3.1599999999999997</v>
      </c>
      <c r="AS29" s="43">
        <f t="shared" si="8"/>
        <v>3.1399999999999997</v>
      </c>
      <c r="AT29" s="51">
        <f t="shared" si="8"/>
        <v>3.1199999999999997</v>
      </c>
    </row>
    <row r="30" spans="1:46" ht="16.5">
      <c r="A30" s="55"/>
      <c r="B30" s="141" t="s">
        <v>127</v>
      </c>
      <c r="C30" s="28" t="s">
        <v>126</v>
      </c>
      <c r="D30" s="9">
        <v>0.1</v>
      </c>
      <c r="E30" s="39">
        <f t="shared" si="1"/>
        <v>0.02</v>
      </c>
      <c r="F30" s="60">
        <f t="shared" si="5"/>
        <v>9.7999999999999989</v>
      </c>
      <c r="G30" s="43">
        <f t="shared" si="6"/>
        <v>9.75</v>
      </c>
      <c r="H30" s="51">
        <f t="shared" si="6"/>
        <v>9.6999999999999993</v>
      </c>
      <c r="I30" s="43">
        <f t="shared" si="6"/>
        <v>9.6499999999999986</v>
      </c>
      <c r="J30" s="51">
        <f t="shared" si="6"/>
        <v>9.6</v>
      </c>
      <c r="K30" s="43">
        <f t="shared" si="6"/>
        <v>9.5499999999999989</v>
      </c>
      <c r="L30" s="51">
        <f t="shared" si="6"/>
        <v>9.4999999999999982</v>
      </c>
      <c r="M30" s="43">
        <f t="shared" si="6"/>
        <v>9.4499999999999993</v>
      </c>
      <c r="N30" s="51">
        <f t="shared" si="6"/>
        <v>9.3999999999999986</v>
      </c>
      <c r="O30" s="43">
        <f t="shared" si="6"/>
        <v>9.35</v>
      </c>
      <c r="P30" s="51">
        <f t="shared" si="6"/>
        <v>9.2999999999999989</v>
      </c>
      <c r="Q30" s="43">
        <f t="shared" si="6"/>
        <v>9.2499999999999982</v>
      </c>
      <c r="R30" s="51">
        <f t="shared" si="6"/>
        <v>9.1999999999999993</v>
      </c>
      <c r="S30" s="43">
        <f t="shared" si="6"/>
        <v>9.15</v>
      </c>
      <c r="T30" s="51">
        <f t="shared" si="6"/>
        <v>9.0999999999999979</v>
      </c>
      <c r="U30" s="43">
        <f t="shared" si="6"/>
        <v>9.0499999999999989</v>
      </c>
      <c r="V30" s="51">
        <f t="shared" si="6"/>
        <v>9</v>
      </c>
      <c r="W30" s="43">
        <f t="shared" si="7"/>
        <v>8.9499999999999993</v>
      </c>
      <c r="X30" s="51">
        <f t="shared" si="7"/>
        <v>8.9</v>
      </c>
      <c r="Y30" s="43">
        <f t="shared" si="7"/>
        <v>8.85</v>
      </c>
      <c r="Z30" s="51">
        <f t="shared" si="7"/>
        <v>8.7999999999999989</v>
      </c>
      <c r="AA30" s="43">
        <f t="shared" si="7"/>
        <v>8.75</v>
      </c>
      <c r="AB30" s="51">
        <f t="shared" si="7"/>
        <v>8.6999999999999993</v>
      </c>
      <c r="AC30" s="43">
        <f t="shared" si="7"/>
        <v>8.6499999999999986</v>
      </c>
      <c r="AD30" s="51">
        <f t="shared" si="7"/>
        <v>8.6</v>
      </c>
      <c r="AE30" s="43">
        <f t="shared" si="7"/>
        <v>8.5499999999999989</v>
      </c>
      <c r="AF30" s="51">
        <f t="shared" si="7"/>
        <v>8.5</v>
      </c>
      <c r="AG30" s="43">
        <f t="shared" si="7"/>
        <v>8.4499999999999993</v>
      </c>
      <c r="AH30" s="51">
        <f t="shared" si="7"/>
        <v>8.3999999999999986</v>
      </c>
      <c r="AI30" s="43">
        <f t="shared" si="7"/>
        <v>8.35</v>
      </c>
      <c r="AJ30" s="51">
        <f t="shared" si="7"/>
        <v>8.2999999999999989</v>
      </c>
      <c r="AK30" s="43">
        <f t="shared" si="7"/>
        <v>8.2499999999999982</v>
      </c>
      <c r="AL30" s="51">
        <f t="shared" si="7"/>
        <v>8.1999999999999993</v>
      </c>
      <c r="AM30" s="43">
        <f t="shared" si="8"/>
        <v>8.1499999999999986</v>
      </c>
      <c r="AN30" s="51">
        <f t="shared" si="8"/>
        <v>8.1</v>
      </c>
      <c r="AO30" s="43">
        <f t="shared" si="8"/>
        <v>8.0499999999999989</v>
      </c>
      <c r="AP30" s="51">
        <f t="shared" si="8"/>
        <v>7.9999999999999991</v>
      </c>
      <c r="AQ30" s="43">
        <f t="shared" si="8"/>
        <v>7.9499999999999993</v>
      </c>
      <c r="AR30" s="51">
        <f t="shared" si="8"/>
        <v>7.8999999999999986</v>
      </c>
      <c r="AS30" s="43">
        <f t="shared" si="8"/>
        <v>7.8499999999999988</v>
      </c>
      <c r="AT30" s="51">
        <f t="shared" si="8"/>
        <v>7.7999999999999989</v>
      </c>
    </row>
    <row r="31" spans="1:46" ht="16.5">
      <c r="A31" s="55"/>
      <c r="B31" s="142"/>
      <c r="C31" s="28" t="s">
        <v>125</v>
      </c>
      <c r="D31" s="9">
        <v>0.1</v>
      </c>
      <c r="E31" s="39">
        <f t="shared" si="1"/>
        <v>0.02</v>
      </c>
      <c r="F31" s="60">
        <f t="shared" si="5"/>
        <v>9.7999999999999989</v>
      </c>
      <c r="G31" s="43">
        <f t="shared" si="6"/>
        <v>9.75</v>
      </c>
      <c r="H31" s="51">
        <f t="shared" si="6"/>
        <v>9.6999999999999993</v>
      </c>
      <c r="I31" s="43">
        <f t="shared" si="6"/>
        <v>9.6499999999999986</v>
      </c>
      <c r="J31" s="51">
        <f t="shared" si="6"/>
        <v>9.6</v>
      </c>
      <c r="K31" s="43">
        <f t="shared" si="6"/>
        <v>9.5499999999999989</v>
      </c>
      <c r="L31" s="51">
        <f t="shared" si="6"/>
        <v>9.4999999999999982</v>
      </c>
      <c r="M31" s="43">
        <f t="shared" si="6"/>
        <v>9.4499999999999993</v>
      </c>
      <c r="N31" s="51">
        <f t="shared" si="6"/>
        <v>9.3999999999999986</v>
      </c>
      <c r="O31" s="43">
        <f t="shared" si="6"/>
        <v>9.35</v>
      </c>
      <c r="P31" s="51">
        <f t="shared" si="6"/>
        <v>9.2999999999999989</v>
      </c>
      <c r="Q31" s="43">
        <f t="shared" si="6"/>
        <v>9.2499999999999982</v>
      </c>
      <c r="R31" s="51">
        <f t="shared" si="6"/>
        <v>9.1999999999999993</v>
      </c>
      <c r="S31" s="43">
        <f t="shared" si="6"/>
        <v>9.15</v>
      </c>
      <c r="T31" s="51">
        <f t="shared" si="6"/>
        <v>9.0999999999999979</v>
      </c>
      <c r="U31" s="43">
        <f t="shared" si="6"/>
        <v>9.0499999999999989</v>
      </c>
      <c r="V31" s="51">
        <f t="shared" si="6"/>
        <v>9</v>
      </c>
      <c r="W31" s="43">
        <f t="shared" si="7"/>
        <v>8.9499999999999993</v>
      </c>
      <c r="X31" s="51">
        <f t="shared" si="7"/>
        <v>8.9</v>
      </c>
      <c r="Y31" s="43">
        <f t="shared" si="7"/>
        <v>8.85</v>
      </c>
      <c r="Z31" s="51">
        <f t="shared" si="7"/>
        <v>8.7999999999999989</v>
      </c>
      <c r="AA31" s="43">
        <f t="shared" si="7"/>
        <v>8.75</v>
      </c>
      <c r="AB31" s="51">
        <f t="shared" si="7"/>
        <v>8.6999999999999993</v>
      </c>
      <c r="AC31" s="43">
        <f t="shared" si="7"/>
        <v>8.6499999999999986</v>
      </c>
      <c r="AD31" s="51">
        <f t="shared" si="7"/>
        <v>8.6</v>
      </c>
      <c r="AE31" s="43">
        <f t="shared" si="7"/>
        <v>8.5499999999999989</v>
      </c>
      <c r="AF31" s="51">
        <f t="shared" si="7"/>
        <v>8.5</v>
      </c>
      <c r="AG31" s="43">
        <f t="shared" si="7"/>
        <v>8.4499999999999993</v>
      </c>
      <c r="AH31" s="51">
        <f t="shared" si="7"/>
        <v>8.3999999999999986</v>
      </c>
      <c r="AI31" s="43">
        <f t="shared" si="7"/>
        <v>8.35</v>
      </c>
      <c r="AJ31" s="51">
        <f t="shared" si="7"/>
        <v>8.2999999999999989</v>
      </c>
      <c r="AK31" s="43">
        <f t="shared" si="7"/>
        <v>8.2499999999999982</v>
      </c>
      <c r="AL31" s="51">
        <f t="shared" si="7"/>
        <v>8.1999999999999993</v>
      </c>
      <c r="AM31" s="43">
        <f t="shared" si="8"/>
        <v>8.1499999999999986</v>
      </c>
      <c r="AN31" s="51">
        <f t="shared" si="8"/>
        <v>8.1</v>
      </c>
      <c r="AO31" s="43">
        <f t="shared" si="8"/>
        <v>8.0499999999999989</v>
      </c>
      <c r="AP31" s="51">
        <f t="shared" si="8"/>
        <v>7.9999999999999991</v>
      </c>
      <c r="AQ31" s="43">
        <f t="shared" si="8"/>
        <v>7.9499999999999993</v>
      </c>
      <c r="AR31" s="51">
        <f t="shared" si="8"/>
        <v>7.8999999999999986</v>
      </c>
      <c r="AS31" s="43">
        <f t="shared" si="8"/>
        <v>7.8499999999999988</v>
      </c>
      <c r="AT31" s="51">
        <f t="shared" si="8"/>
        <v>7.7999999999999989</v>
      </c>
    </row>
    <row r="32" spans="1:46" ht="16.5">
      <c r="A32" s="55"/>
      <c r="B32" s="142"/>
      <c r="C32" s="28" t="s">
        <v>124</v>
      </c>
      <c r="D32" s="9">
        <v>0.1</v>
      </c>
      <c r="E32" s="39">
        <f t="shared" si="1"/>
        <v>0.02</v>
      </c>
      <c r="F32" s="60">
        <f t="shared" si="5"/>
        <v>9.7999999999999989</v>
      </c>
      <c r="G32" s="43">
        <f t="shared" si="6"/>
        <v>9.75</v>
      </c>
      <c r="H32" s="51">
        <f t="shared" si="6"/>
        <v>9.6999999999999993</v>
      </c>
      <c r="I32" s="43">
        <f t="shared" si="6"/>
        <v>9.6499999999999986</v>
      </c>
      <c r="J32" s="51">
        <f t="shared" si="6"/>
        <v>9.6</v>
      </c>
      <c r="K32" s="43">
        <f t="shared" si="6"/>
        <v>9.5499999999999989</v>
      </c>
      <c r="L32" s="51">
        <f t="shared" si="6"/>
        <v>9.4999999999999982</v>
      </c>
      <c r="M32" s="43">
        <f t="shared" si="6"/>
        <v>9.4499999999999993</v>
      </c>
      <c r="N32" s="51">
        <f t="shared" si="6"/>
        <v>9.3999999999999986</v>
      </c>
      <c r="O32" s="43">
        <f t="shared" si="6"/>
        <v>9.35</v>
      </c>
      <c r="P32" s="51">
        <f t="shared" si="6"/>
        <v>9.2999999999999989</v>
      </c>
      <c r="Q32" s="43">
        <f t="shared" si="6"/>
        <v>9.2499999999999982</v>
      </c>
      <c r="R32" s="51">
        <f t="shared" si="6"/>
        <v>9.1999999999999993</v>
      </c>
      <c r="S32" s="43">
        <f t="shared" si="6"/>
        <v>9.15</v>
      </c>
      <c r="T32" s="51">
        <f t="shared" si="6"/>
        <v>9.0999999999999979</v>
      </c>
      <c r="U32" s="43">
        <f t="shared" si="6"/>
        <v>9.0499999999999989</v>
      </c>
      <c r="V32" s="51">
        <f t="shared" si="6"/>
        <v>9</v>
      </c>
      <c r="W32" s="43">
        <f t="shared" si="7"/>
        <v>8.9499999999999993</v>
      </c>
      <c r="X32" s="51">
        <f t="shared" si="7"/>
        <v>8.9</v>
      </c>
      <c r="Y32" s="43">
        <f t="shared" si="7"/>
        <v>8.85</v>
      </c>
      <c r="Z32" s="51">
        <f t="shared" si="7"/>
        <v>8.7999999999999989</v>
      </c>
      <c r="AA32" s="43">
        <f t="shared" si="7"/>
        <v>8.75</v>
      </c>
      <c r="AB32" s="51">
        <f t="shared" si="7"/>
        <v>8.6999999999999993</v>
      </c>
      <c r="AC32" s="43">
        <f t="shared" si="7"/>
        <v>8.6499999999999986</v>
      </c>
      <c r="AD32" s="51">
        <f t="shared" si="7"/>
        <v>8.6</v>
      </c>
      <c r="AE32" s="43">
        <f t="shared" si="7"/>
        <v>8.5499999999999989</v>
      </c>
      <c r="AF32" s="51">
        <f t="shared" si="7"/>
        <v>8.5</v>
      </c>
      <c r="AG32" s="43">
        <f t="shared" si="7"/>
        <v>8.4499999999999993</v>
      </c>
      <c r="AH32" s="51">
        <f t="shared" si="7"/>
        <v>8.3999999999999986</v>
      </c>
      <c r="AI32" s="43">
        <f t="shared" si="7"/>
        <v>8.35</v>
      </c>
      <c r="AJ32" s="51">
        <f t="shared" si="7"/>
        <v>8.2999999999999989</v>
      </c>
      <c r="AK32" s="43">
        <f t="shared" si="7"/>
        <v>8.2499999999999982</v>
      </c>
      <c r="AL32" s="51">
        <f t="shared" si="7"/>
        <v>8.1999999999999993</v>
      </c>
      <c r="AM32" s="43">
        <f t="shared" si="8"/>
        <v>8.1499999999999986</v>
      </c>
      <c r="AN32" s="51">
        <f t="shared" si="8"/>
        <v>8.1</v>
      </c>
      <c r="AO32" s="43">
        <f t="shared" si="8"/>
        <v>8.0499999999999989</v>
      </c>
      <c r="AP32" s="51">
        <f t="shared" si="8"/>
        <v>7.9999999999999991</v>
      </c>
      <c r="AQ32" s="43">
        <f t="shared" si="8"/>
        <v>7.9499999999999993</v>
      </c>
      <c r="AR32" s="51">
        <f t="shared" si="8"/>
        <v>7.8999999999999986</v>
      </c>
      <c r="AS32" s="43">
        <f t="shared" si="8"/>
        <v>7.8499999999999988</v>
      </c>
      <c r="AT32" s="51">
        <f t="shared" si="8"/>
        <v>7.7999999999999989</v>
      </c>
    </row>
    <row r="33" spans="1:46" ht="16.5">
      <c r="A33" s="55"/>
      <c r="B33" s="142"/>
      <c r="C33" s="28" t="s">
        <v>123</v>
      </c>
      <c r="D33" s="9">
        <v>0.1</v>
      </c>
      <c r="E33" s="39">
        <f t="shared" si="1"/>
        <v>0.02</v>
      </c>
      <c r="F33" s="60">
        <f t="shared" si="5"/>
        <v>9.7999999999999989</v>
      </c>
      <c r="G33" s="43">
        <f t="shared" si="6"/>
        <v>9.75</v>
      </c>
      <c r="H33" s="51">
        <f t="shared" si="6"/>
        <v>9.6999999999999993</v>
      </c>
      <c r="I33" s="43">
        <f t="shared" si="6"/>
        <v>9.6499999999999986</v>
      </c>
      <c r="J33" s="51">
        <f t="shared" si="6"/>
        <v>9.6</v>
      </c>
      <c r="K33" s="43">
        <f t="shared" si="6"/>
        <v>9.5499999999999989</v>
      </c>
      <c r="L33" s="51">
        <f t="shared" si="6"/>
        <v>9.4999999999999982</v>
      </c>
      <c r="M33" s="43">
        <f t="shared" si="6"/>
        <v>9.4499999999999993</v>
      </c>
      <c r="N33" s="51">
        <f t="shared" si="6"/>
        <v>9.3999999999999986</v>
      </c>
      <c r="O33" s="43">
        <f t="shared" si="6"/>
        <v>9.35</v>
      </c>
      <c r="P33" s="51">
        <f t="shared" si="6"/>
        <v>9.2999999999999989</v>
      </c>
      <c r="Q33" s="43">
        <f t="shared" si="6"/>
        <v>9.2499999999999982</v>
      </c>
      <c r="R33" s="51">
        <f t="shared" si="6"/>
        <v>9.1999999999999993</v>
      </c>
      <c r="S33" s="43">
        <f t="shared" si="6"/>
        <v>9.15</v>
      </c>
      <c r="T33" s="51">
        <f t="shared" si="6"/>
        <v>9.0999999999999979</v>
      </c>
      <c r="U33" s="43">
        <f t="shared" si="6"/>
        <v>9.0499999999999989</v>
      </c>
      <c r="V33" s="51">
        <f t="shared" ref="V33:AK34" si="9">(1-$E33-($A$25-V$2))/$D33</f>
        <v>9</v>
      </c>
      <c r="W33" s="43">
        <f t="shared" si="7"/>
        <v>8.9499999999999993</v>
      </c>
      <c r="X33" s="51">
        <f t="shared" si="7"/>
        <v>8.9</v>
      </c>
      <c r="Y33" s="43">
        <f t="shared" si="7"/>
        <v>8.85</v>
      </c>
      <c r="Z33" s="51">
        <f t="shared" si="7"/>
        <v>8.7999999999999989</v>
      </c>
      <c r="AA33" s="43">
        <f t="shared" si="7"/>
        <v>8.75</v>
      </c>
      <c r="AB33" s="51">
        <f t="shared" si="7"/>
        <v>8.6999999999999993</v>
      </c>
      <c r="AC33" s="43">
        <f t="shared" si="7"/>
        <v>8.6499999999999986</v>
      </c>
      <c r="AD33" s="51">
        <f t="shared" si="7"/>
        <v>8.6</v>
      </c>
      <c r="AE33" s="43">
        <f t="shared" si="7"/>
        <v>8.5499999999999989</v>
      </c>
      <c r="AF33" s="51">
        <f t="shared" si="7"/>
        <v>8.5</v>
      </c>
      <c r="AG33" s="43">
        <f t="shared" si="7"/>
        <v>8.4499999999999993</v>
      </c>
      <c r="AH33" s="51">
        <f t="shared" si="7"/>
        <v>8.3999999999999986</v>
      </c>
      <c r="AI33" s="43">
        <f t="shared" si="7"/>
        <v>8.35</v>
      </c>
      <c r="AJ33" s="51">
        <f t="shared" si="7"/>
        <v>8.2999999999999989</v>
      </c>
      <c r="AK33" s="43">
        <f t="shared" si="7"/>
        <v>8.2499999999999982</v>
      </c>
      <c r="AL33" s="51">
        <f t="shared" si="7"/>
        <v>8.1999999999999993</v>
      </c>
      <c r="AM33" s="43">
        <f t="shared" si="8"/>
        <v>8.1499999999999986</v>
      </c>
      <c r="AN33" s="51">
        <f t="shared" si="8"/>
        <v>8.1</v>
      </c>
      <c r="AO33" s="43">
        <f t="shared" si="8"/>
        <v>8.0499999999999989</v>
      </c>
      <c r="AP33" s="51">
        <f t="shared" si="8"/>
        <v>7.9999999999999991</v>
      </c>
      <c r="AQ33" s="43">
        <f t="shared" si="8"/>
        <v>7.9499999999999993</v>
      </c>
      <c r="AR33" s="51">
        <f t="shared" si="8"/>
        <v>7.8999999999999986</v>
      </c>
      <c r="AS33" s="43">
        <f t="shared" si="8"/>
        <v>7.8499999999999988</v>
      </c>
      <c r="AT33" s="51">
        <f t="shared" si="8"/>
        <v>7.7999999999999989</v>
      </c>
    </row>
    <row r="34" spans="1:46" ht="16.5">
      <c r="A34" s="55"/>
      <c r="B34" s="142"/>
      <c r="C34" s="28" t="s">
        <v>122</v>
      </c>
      <c r="D34" s="9">
        <v>0.1</v>
      </c>
      <c r="E34" s="39">
        <f t="shared" si="1"/>
        <v>0.02</v>
      </c>
      <c r="F34" s="60">
        <f t="shared" si="5"/>
        <v>9.7999999999999989</v>
      </c>
      <c r="G34" s="43">
        <f t="shared" si="6"/>
        <v>9.75</v>
      </c>
      <c r="H34" s="51">
        <f t="shared" ref="H34:U34" si="10">(1-$E34-($A$25-H$2))/$D34</f>
        <v>9.6999999999999993</v>
      </c>
      <c r="I34" s="43">
        <f t="shared" si="10"/>
        <v>9.6499999999999986</v>
      </c>
      <c r="J34" s="51">
        <f t="shared" si="10"/>
        <v>9.6</v>
      </c>
      <c r="K34" s="43">
        <f t="shared" si="10"/>
        <v>9.5499999999999989</v>
      </c>
      <c r="L34" s="51">
        <f t="shared" si="10"/>
        <v>9.4999999999999982</v>
      </c>
      <c r="M34" s="43">
        <f t="shared" si="10"/>
        <v>9.4499999999999993</v>
      </c>
      <c r="N34" s="51">
        <f t="shared" si="10"/>
        <v>9.3999999999999986</v>
      </c>
      <c r="O34" s="43">
        <f t="shared" si="10"/>
        <v>9.35</v>
      </c>
      <c r="P34" s="51">
        <f t="shared" si="10"/>
        <v>9.2999999999999989</v>
      </c>
      <c r="Q34" s="43">
        <f t="shared" si="10"/>
        <v>9.2499999999999982</v>
      </c>
      <c r="R34" s="51">
        <f t="shared" si="10"/>
        <v>9.1999999999999993</v>
      </c>
      <c r="S34" s="43">
        <f t="shared" si="10"/>
        <v>9.15</v>
      </c>
      <c r="T34" s="51">
        <f t="shared" si="10"/>
        <v>9.0999999999999979</v>
      </c>
      <c r="U34" s="43">
        <f t="shared" si="10"/>
        <v>9.0499999999999989</v>
      </c>
      <c r="V34" s="51">
        <f t="shared" si="9"/>
        <v>9</v>
      </c>
      <c r="W34" s="43">
        <f t="shared" si="9"/>
        <v>8.9499999999999993</v>
      </c>
      <c r="X34" s="51">
        <f t="shared" si="9"/>
        <v>8.9</v>
      </c>
      <c r="Y34" s="43">
        <f t="shared" si="9"/>
        <v>8.85</v>
      </c>
      <c r="Z34" s="51">
        <f t="shared" si="9"/>
        <v>8.7999999999999989</v>
      </c>
      <c r="AA34" s="43">
        <f t="shared" si="9"/>
        <v>8.75</v>
      </c>
      <c r="AB34" s="51">
        <f t="shared" si="9"/>
        <v>8.6999999999999993</v>
      </c>
      <c r="AC34" s="43">
        <f t="shared" si="9"/>
        <v>8.6499999999999986</v>
      </c>
      <c r="AD34" s="51">
        <f t="shared" si="9"/>
        <v>8.6</v>
      </c>
      <c r="AE34" s="43">
        <f t="shared" si="9"/>
        <v>8.5499999999999989</v>
      </c>
      <c r="AF34" s="51">
        <f t="shared" si="9"/>
        <v>8.5</v>
      </c>
      <c r="AG34" s="43">
        <f t="shared" si="9"/>
        <v>8.4499999999999993</v>
      </c>
      <c r="AH34" s="51">
        <f t="shared" si="9"/>
        <v>8.3999999999999986</v>
      </c>
      <c r="AI34" s="43">
        <f t="shared" si="9"/>
        <v>8.35</v>
      </c>
      <c r="AJ34" s="51">
        <f t="shared" si="9"/>
        <v>8.2999999999999989</v>
      </c>
      <c r="AK34" s="43">
        <f t="shared" si="9"/>
        <v>8.2499999999999982</v>
      </c>
      <c r="AL34" s="51">
        <f t="shared" ref="AL34:AT34" si="11">(1-$E34-($A$25-AL$2))/$D34</f>
        <v>8.1999999999999993</v>
      </c>
      <c r="AM34" s="43">
        <f t="shared" si="11"/>
        <v>8.1499999999999986</v>
      </c>
      <c r="AN34" s="51">
        <f t="shared" si="11"/>
        <v>8.1</v>
      </c>
      <c r="AO34" s="43">
        <f t="shared" si="11"/>
        <v>8.0499999999999989</v>
      </c>
      <c r="AP34" s="51">
        <f t="shared" si="11"/>
        <v>7.9999999999999991</v>
      </c>
      <c r="AQ34" s="43">
        <f t="shared" si="11"/>
        <v>7.9499999999999993</v>
      </c>
      <c r="AR34" s="51">
        <f t="shared" si="11"/>
        <v>7.8999999999999986</v>
      </c>
      <c r="AS34" s="43">
        <f t="shared" si="11"/>
        <v>7.8499999999999988</v>
      </c>
      <c r="AT34" s="51">
        <f t="shared" si="11"/>
        <v>7.7999999999999989</v>
      </c>
    </row>
    <row r="35" spans="1:46" ht="15.75" customHeight="1">
      <c r="A35" s="56"/>
      <c r="B35" s="143"/>
      <c r="C35" s="143"/>
      <c r="D35" s="140" t="s">
        <v>121</v>
      </c>
      <c r="E35" s="121" t="s">
        <v>279</v>
      </c>
      <c r="F35" s="44" t="s">
        <v>261</v>
      </c>
      <c r="G35" s="42" t="s">
        <v>237</v>
      </c>
      <c r="H35" s="42" t="s">
        <v>238</v>
      </c>
      <c r="I35" s="42" t="s">
        <v>239</v>
      </c>
      <c r="J35" s="42" t="s">
        <v>240</v>
      </c>
      <c r="K35" s="42" t="s">
        <v>241</v>
      </c>
      <c r="L35" s="42" t="s">
        <v>242</v>
      </c>
      <c r="M35" s="42" t="s">
        <v>243</v>
      </c>
      <c r="N35" s="42" t="s">
        <v>244</v>
      </c>
      <c r="O35" s="42" t="s">
        <v>245</v>
      </c>
      <c r="P35" s="42" t="s">
        <v>246</v>
      </c>
      <c r="Q35" s="42" t="s">
        <v>247</v>
      </c>
      <c r="R35" s="42" t="s">
        <v>248</v>
      </c>
      <c r="S35" s="42" t="s">
        <v>249</v>
      </c>
      <c r="T35" s="42" t="s">
        <v>250</v>
      </c>
      <c r="U35" s="42" t="s">
        <v>251</v>
      </c>
      <c r="V35" s="42" t="s">
        <v>252</v>
      </c>
      <c r="W35" s="42" t="s">
        <v>253</v>
      </c>
      <c r="X35" s="42" t="s">
        <v>254</v>
      </c>
      <c r="Y35" s="42" t="s">
        <v>255</v>
      </c>
      <c r="Z35" s="42" t="s">
        <v>256</v>
      </c>
      <c r="AA35" s="42" t="s">
        <v>257</v>
      </c>
      <c r="AB35" s="42" t="s">
        <v>258</v>
      </c>
      <c r="AC35" s="42" t="s">
        <v>259</v>
      </c>
      <c r="AD35" s="42" t="s">
        <v>260</v>
      </c>
      <c r="AE35" s="42" t="s">
        <v>263</v>
      </c>
      <c r="AF35" s="42" t="s">
        <v>264</v>
      </c>
      <c r="AG35" s="42" t="s">
        <v>266</v>
      </c>
      <c r="AH35" s="42" t="s">
        <v>265</v>
      </c>
      <c r="AI35" s="42" t="s">
        <v>267</v>
      </c>
      <c r="AJ35" s="42" t="s">
        <v>268</v>
      </c>
      <c r="AK35" s="42" t="s">
        <v>269</v>
      </c>
      <c r="AL35" s="42" t="s">
        <v>270</v>
      </c>
      <c r="AM35" s="42" t="s">
        <v>271</v>
      </c>
      <c r="AN35" s="42" t="s">
        <v>272</v>
      </c>
      <c r="AO35" s="42" t="s">
        <v>273</v>
      </c>
      <c r="AP35" s="42" t="s">
        <v>274</v>
      </c>
      <c r="AQ35" s="42" t="s">
        <v>275</v>
      </c>
      <c r="AR35" s="42" t="s">
        <v>276</v>
      </c>
      <c r="AS35" s="42" t="s">
        <v>277</v>
      </c>
      <c r="AT35" s="42" t="s">
        <v>278</v>
      </c>
    </row>
    <row r="36" spans="1:46" ht="21">
      <c r="A36" s="56"/>
      <c r="B36" s="143"/>
      <c r="C36" s="143"/>
      <c r="D36" s="140"/>
      <c r="E36" s="122"/>
      <c r="F36" s="50">
        <f>A25</f>
        <v>0.08</v>
      </c>
      <c r="G36" s="50">
        <f t="shared" ref="G36" si="12">F36-0.5%</f>
        <v>7.4999999999999997E-2</v>
      </c>
      <c r="H36" s="50">
        <f t="shared" ref="H36" si="13">G36-0.5%</f>
        <v>6.9999999999999993E-2</v>
      </c>
      <c r="I36" s="50">
        <f t="shared" ref="I36" si="14">H36-0.5%</f>
        <v>6.4999999999999988E-2</v>
      </c>
      <c r="J36" s="50">
        <f t="shared" ref="J36" si="15">I36-0.5%</f>
        <v>5.9999999999999991E-2</v>
      </c>
      <c r="K36" s="50">
        <f t="shared" ref="K36" si="16">J36-0.5%</f>
        <v>5.4999999999999993E-2</v>
      </c>
      <c r="L36" s="50">
        <f t="shared" ref="L36" si="17">K36-0.5%</f>
        <v>4.9999999999999996E-2</v>
      </c>
      <c r="M36" s="50">
        <f t="shared" ref="M36" si="18">L36-0.5%</f>
        <v>4.4999999999999998E-2</v>
      </c>
      <c r="N36" s="50">
        <f t="shared" ref="N36" si="19">M36-0.5%</f>
        <v>0.04</v>
      </c>
      <c r="O36" s="50">
        <f t="shared" ref="O36" si="20">N36-0.5%</f>
        <v>3.5000000000000003E-2</v>
      </c>
      <c r="P36" s="50">
        <f t="shared" ref="P36" si="21">O36-0.5%</f>
        <v>3.0000000000000002E-2</v>
      </c>
      <c r="Q36" s="50">
        <f t="shared" ref="Q36" si="22">P36-0.5%</f>
        <v>2.5000000000000001E-2</v>
      </c>
      <c r="R36" s="50">
        <f t="shared" ref="R36" si="23">Q36-0.5%</f>
        <v>0.02</v>
      </c>
      <c r="S36" s="50">
        <f t="shared" ref="S36" si="24">R36-0.5%</f>
        <v>1.4999999999999999E-2</v>
      </c>
      <c r="T36" s="50">
        <f t="shared" ref="T36" si="25">S36-0.5%</f>
        <v>9.9999999999999985E-3</v>
      </c>
      <c r="U36" s="50">
        <f t="shared" ref="U36" si="26">T36-0.5%</f>
        <v>4.9999999999999984E-3</v>
      </c>
      <c r="V36" s="50">
        <f t="shared" ref="V36" si="27">U36-0.5%</f>
        <v>0</v>
      </c>
      <c r="W36" s="50">
        <f t="shared" ref="W36" si="28">V36-0.5%</f>
        <v>-5.0000000000000001E-3</v>
      </c>
      <c r="X36" s="50">
        <f t="shared" ref="X36" si="29">W36-0.5%</f>
        <v>-0.01</v>
      </c>
      <c r="Y36" s="50">
        <f t="shared" ref="Y36" si="30">X36-0.5%</f>
        <v>-1.4999999999999999E-2</v>
      </c>
      <c r="Z36" s="50">
        <f t="shared" ref="Z36" si="31">Y36-0.5%</f>
        <v>-0.02</v>
      </c>
      <c r="AA36" s="50">
        <f t="shared" ref="AA36" si="32">Z36-0.5%</f>
        <v>-2.5000000000000001E-2</v>
      </c>
      <c r="AB36" s="50">
        <f t="shared" ref="AB36" si="33">AA36-0.5%</f>
        <v>-3.0000000000000002E-2</v>
      </c>
      <c r="AC36" s="50">
        <f t="shared" ref="AC36" si="34">AB36-0.5%</f>
        <v>-3.5000000000000003E-2</v>
      </c>
      <c r="AD36" s="50">
        <f t="shared" ref="AD36" si="35">AC36-0.5%</f>
        <v>-0.04</v>
      </c>
      <c r="AE36" s="50">
        <f t="shared" ref="AE36" si="36">AD36-0.5%</f>
        <v>-4.4999999999999998E-2</v>
      </c>
      <c r="AF36" s="50">
        <f t="shared" ref="AF36" si="37">AE36-0.5%</f>
        <v>-4.9999999999999996E-2</v>
      </c>
      <c r="AG36" s="50">
        <f t="shared" ref="AG36" si="38">AF36-0.5%</f>
        <v>-5.4999999999999993E-2</v>
      </c>
      <c r="AH36" s="50">
        <f t="shared" ref="AH36" si="39">AG36-0.5%</f>
        <v>-5.9999999999999991E-2</v>
      </c>
      <c r="AI36" s="50">
        <f t="shared" ref="AI36" si="40">AH36-0.5%</f>
        <v>-6.4999999999999988E-2</v>
      </c>
      <c r="AJ36" s="50">
        <f t="shared" ref="AJ36" si="41">AI36-0.5%</f>
        <v>-6.9999999999999993E-2</v>
      </c>
      <c r="AK36" s="50">
        <f t="shared" ref="AK36" si="42">AJ36-0.5%</f>
        <v>-7.4999999999999997E-2</v>
      </c>
      <c r="AL36" s="50">
        <f t="shared" ref="AL36" si="43">AK36-0.5%</f>
        <v>-0.08</v>
      </c>
      <c r="AM36" s="50">
        <f t="shared" ref="AM36" si="44">AL36-0.5%</f>
        <v>-8.5000000000000006E-2</v>
      </c>
      <c r="AN36" s="50">
        <f t="shared" ref="AN36" si="45">AM36-0.5%</f>
        <v>-9.0000000000000011E-2</v>
      </c>
      <c r="AO36" s="50">
        <f t="shared" ref="AO36" si="46">AN36-0.5%</f>
        <v>-9.5000000000000015E-2</v>
      </c>
      <c r="AP36" s="50">
        <f t="shared" ref="AP36" si="47">AO36-0.5%</f>
        <v>-0.10000000000000002</v>
      </c>
      <c r="AQ36" s="50">
        <f t="shared" ref="AQ36" si="48">AP36-0.5%</f>
        <v>-0.10500000000000002</v>
      </c>
      <c r="AR36" s="50">
        <f t="shared" ref="AR36" si="49">AQ36-0.5%</f>
        <v>-0.11000000000000003</v>
      </c>
      <c r="AS36" s="50">
        <f t="shared" ref="AS36" si="50">AR36-0.5%</f>
        <v>-0.11500000000000003</v>
      </c>
      <c r="AT36" s="50">
        <f t="shared" ref="AT36" si="51">AS36-0.5%</f>
        <v>-0.12000000000000004</v>
      </c>
    </row>
    <row r="37" spans="1:46" ht="16.5">
      <c r="A37" s="57"/>
      <c r="B37" s="136" t="s">
        <v>120</v>
      </c>
      <c r="C37" s="22" t="s">
        <v>66</v>
      </c>
      <c r="D37" s="21">
        <f>1/100000</f>
        <v>1.0000000000000001E-5</v>
      </c>
      <c r="E37" s="39">
        <f t="shared" ref="E37:E100" si="52">$A$5</f>
        <v>0.02</v>
      </c>
      <c r="F37" s="60">
        <f t="shared" ref="F37:F100" si="53">(1-E37)/D37</f>
        <v>97999.999999999985</v>
      </c>
      <c r="G37" s="43">
        <f>(1-$E37-($A$25-G$2))/$D37</f>
        <v>97499.999999999985</v>
      </c>
      <c r="H37" s="51">
        <f t="shared" ref="H37:W52" si="54">(1-$E37-($A$25-H$2))/$D37</f>
        <v>96999.999999999985</v>
      </c>
      <c r="I37" s="43">
        <f t="shared" si="54"/>
        <v>96499.999999999985</v>
      </c>
      <c r="J37" s="51">
        <f t="shared" si="54"/>
        <v>95999.999999999985</v>
      </c>
      <c r="K37" s="43">
        <f t="shared" si="54"/>
        <v>95499.999999999985</v>
      </c>
      <c r="L37" s="51">
        <f t="shared" si="54"/>
        <v>94999.999999999985</v>
      </c>
      <c r="M37" s="43">
        <f t="shared" si="54"/>
        <v>94499.999999999985</v>
      </c>
      <c r="N37" s="51">
        <f t="shared" si="54"/>
        <v>93999.999999999985</v>
      </c>
      <c r="O37" s="43">
        <f t="shared" si="54"/>
        <v>93499.999999999985</v>
      </c>
      <c r="P37" s="51">
        <f t="shared" si="54"/>
        <v>92999.999999999985</v>
      </c>
      <c r="Q37" s="43">
        <f t="shared" si="54"/>
        <v>92499.999999999985</v>
      </c>
      <c r="R37" s="51">
        <f t="shared" si="54"/>
        <v>91999.999999999985</v>
      </c>
      <c r="S37" s="43">
        <f t="shared" si="54"/>
        <v>91500</v>
      </c>
      <c r="T37" s="51">
        <f t="shared" si="54"/>
        <v>90999.999999999985</v>
      </c>
      <c r="U37" s="43">
        <f t="shared" si="54"/>
        <v>90500</v>
      </c>
      <c r="V37" s="51">
        <f t="shared" si="54"/>
        <v>90000</v>
      </c>
      <c r="W37" s="43">
        <f t="shared" si="54"/>
        <v>89500</v>
      </c>
      <c r="X37" s="51">
        <f t="shared" ref="X37:AM52" si="55">(1-$E37-($A$25-X$2))/$D37</f>
        <v>89000</v>
      </c>
      <c r="Y37" s="43">
        <f t="shared" si="55"/>
        <v>88500</v>
      </c>
      <c r="Z37" s="51">
        <f t="shared" si="55"/>
        <v>88000</v>
      </c>
      <c r="AA37" s="43">
        <f t="shared" si="55"/>
        <v>87500</v>
      </c>
      <c r="AB37" s="51">
        <f t="shared" si="55"/>
        <v>86999.999999999985</v>
      </c>
      <c r="AC37" s="43">
        <f t="shared" si="55"/>
        <v>86499.999999999985</v>
      </c>
      <c r="AD37" s="51">
        <f t="shared" si="55"/>
        <v>85999.999999999985</v>
      </c>
      <c r="AE37" s="43">
        <f t="shared" si="55"/>
        <v>85499.999999999985</v>
      </c>
      <c r="AF37" s="51">
        <f t="shared" si="55"/>
        <v>84999.999999999985</v>
      </c>
      <c r="AG37" s="43">
        <f t="shared" si="55"/>
        <v>84499.999999999985</v>
      </c>
      <c r="AH37" s="51">
        <f t="shared" si="55"/>
        <v>83999.999999999985</v>
      </c>
      <c r="AI37" s="43">
        <f t="shared" si="55"/>
        <v>83499.999999999985</v>
      </c>
      <c r="AJ37" s="51">
        <f t="shared" si="55"/>
        <v>82999.999999999985</v>
      </c>
      <c r="AK37" s="43">
        <f t="shared" si="55"/>
        <v>82499.999999999985</v>
      </c>
      <c r="AL37" s="51">
        <f t="shared" si="55"/>
        <v>81999.999999999985</v>
      </c>
      <c r="AM37" s="43">
        <f t="shared" si="55"/>
        <v>81499.999999999985</v>
      </c>
      <c r="AN37" s="51">
        <f t="shared" ref="AN37:AT52" si="56">(1-$E37-($A$25-AN$2))/$D37</f>
        <v>80999.999999999985</v>
      </c>
      <c r="AO37" s="43">
        <f t="shared" si="56"/>
        <v>80499.999999999985</v>
      </c>
      <c r="AP37" s="51">
        <f t="shared" si="56"/>
        <v>79999.999999999985</v>
      </c>
      <c r="AQ37" s="43">
        <f t="shared" si="56"/>
        <v>79499.999999999985</v>
      </c>
      <c r="AR37" s="51">
        <f t="shared" si="56"/>
        <v>78999.999999999985</v>
      </c>
      <c r="AS37" s="43">
        <f t="shared" si="56"/>
        <v>78499.999999999985</v>
      </c>
      <c r="AT37" s="51">
        <f t="shared" si="56"/>
        <v>77999.999999999985</v>
      </c>
    </row>
    <row r="38" spans="1:46" ht="15.75" customHeight="1">
      <c r="A38" s="56"/>
      <c r="B38" s="136"/>
      <c r="C38" s="22" t="s">
        <v>65</v>
      </c>
      <c r="D38" s="21">
        <f>1/100000</f>
        <v>1.0000000000000001E-5</v>
      </c>
      <c r="E38" s="39">
        <f t="shared" si="52"/>
        <v>0.02</v>
      </c>
      <c r="F38" s="60">
        <f t="shared" si="53"/>
        <v>97999.999999999985</v>
      </c>
      <c r="G38" s="43">
        <f t="shared" ref="G38:V53" si="57">(1-$E38-($A$25-G$2))/$D38</f>
        <v>97499.999999999985</v>
      </c>
      <c r="H38" s="51">
        <f t="shared" si="54"/>
        <v>96999.999999999985</v>
      </c>
      <c r="I38" s="43">
        <f t="shared" si="54"/>
        <v>96499.999999999985</v>
      </c>
      <c r="J38" s="51">
        <f t="shared" si="54"/>
        <v>95999.999999999985</v>
      </c>
      <c r="K38" s="43">
        <f t="shared" si="54"/>
        <v>95499.999999999985</v>
      </c>
      <c r="L38" s="51">
        <f t="shared" si="54"/>
        <v>94999.999999999985</v>
      </c>
      <c r="M38" s="43">
        <f t="shared" si="54"/>
        <v>94499.999999999985</v>
      </c>
      <c r="N38" s="51">
        <f t="shared" si="54"/>
        <v>93999.999999999985</v>
      </c>
      <c r="O38" s="43">
        <f t="shared" si="54"/>
        <v>93499.999999999985</v>
      </c>
      <c r="P38" s="51">
        <f t="shared" si="54"/>
        <v>92999.999999999985</v>
      </c>
      <c r="Q38" s="43">
        <f t="shared" si="54"/>
        <v>92499.999999999985</v>
      </c>
      <c r="R38" s="51">
        <f t="shared" si="54"/>
        <v>91999.999999999985</v>
      </c>
      <c r="S38" s="43">
        <f t="shared" si="54"/>
        <v>91500</v>
      </c>
      <c r="T38" s="51">
        <f t="shared" si="54"/>
        <v>90999.999999999985</v>
      </c>
      <c r="U38" s="43">
        <f t="shared" si="54"/>
        <v>90500</v>
      </c>
      <c r="V38" s="51">
        <f t="shared" si="54"/>
        <v>90000</v>
      </c>
      <c r="W38" s="43">
        <f t="shared" si="54"/>
        <v>89500</v>
      </c>
      <c r="X38" s="51">
        <f t="shared" si="55"/>
        <v>89000</v>
      </c>
      <c r="Y38" s="43">
        <f t="shared" si="55"/>
        <v>88500</v>
      </c>
      <c r="Z38" s="51">
        <f t="shared" si="55"/>
        <v>88000</v>
      </c>
      <c r="AA38" s="43">
        <f t="shared" si="55"/>
        <v>87500</v>
      </c>
      <c r="AB38" s="51">
        <f t="shared" si="55"/>
        <v>86999.999999999985</v>
      </c>
      <c r="AC38" s="43">
        <f t="shared" si="55"/>
        <v>86499.999999999985</v>
      </c>
      <c r="AD38" s="51">
        <f t="shared" si="55"/>
        <v>85999.999999999985</v>
      </c>
      <c r="AE38" s="43">
        <f t="shared" si="55"/>
        <v>85499.999999999985</v>
      </c>
      <c r="AF38" s="51">
        <f t="shared" si="55"/>
        <v>84999.999999999985</v>
      </c>
      <c r="AG38" s="43">
        <f t="shared" si="55"/>
        <v>84499.999999999985</v>
      </c>
      <c r="AH38" s="51">
        <f t="shared" si="55"/>
        <v>83999.999999999985</v>
      </c>
      <c r="AI38" s="43">
        <f t="shared" si="55"/>
        <v>83499.999999999985</v>
      </c>
      <c r="AJ38" s="51">
        <f t="shared" si="55"/>
        <v>82999.999999999985</v>
      </c>
      <c r="AK38" s="43">
        <f t="shared" si="55"/>
        <v>82499.999999999985</v>
      </c>
      <c r="AL38" s="51">
        <f t="shared" si="55"/>
        <v>81999.999999999985</v>
      </c>
      <c r="AM38" s="43">
        <f t="shared" si="55"/>
        <v>81499.999999999985</v>
      </c>
      <c r="AN38" s="51">
        <f t="shared" si="56"/>
        <v>80999.999999999985</v>
      </c>
      <c r="AO38" s="43">
        <f t="shared" si="56"/>
        <v>80499.999999999985</v>
      </c>
      <c r="AP38" s="51">
        <f t="shared" si="56"/>
        <v>79999.999999999985</v>
      </c>
      <c r="AQ38" s="43">
        <f t="shared" si="56"/>
        <v>79499.999999999985</v>
      </c>
      <c r="AR38" s="51">
        <f t="shared" si="56"/>
        <v>78999.999999999985</v>
      </c>
      <c r="AS38" s="43">
        <f t="shared" si="56"/>
        <v>78499.999999999985</v>
      </c>
      <c r="AT38" s="51">
        <f t="shared" si="56"/>
        <v>77999.999999999985</v>
      </c>
    </row>
    <row r="39" spans="1:46" ht="16.5">
      <c r="A39" s="56"/>
      <c r="B39" s="136"/>
      <c r="C39" s="22" t="s">
        <v>119</v>
      </c>
      <c r="D39" s="21">
        <v>1.0000000000000001E-5</v>
      </c>
      <c r="E39" s="39">
        <f t="shared" si="52"/>
        <v>0.02</v>
      </c>
      <c r="F39" s="60">
        <f t="shared" si="53"/>
        <v>97999.999999999985</v>
      </c>
      <c r="G39" s="43">
        <f t="shared" si="57"/>
        <v>97499.999999999985</v>
      </c>
      <c r="H39" s="51">
        <f t="shared" si="54"/>
        <v>96999.999999999985</v>
      </c>
      <c r="I39" s="43">
        <f t="shared" si="54"/>
        <v>96499.999999999985</v>
      </c>
      <c r="J39" s="51">
        <f t="shared" si="54"/>
        <v>95999.999999999985</v>
      </c>
      <c r="K39" s="43">
        <f t="shared" si="54"/>
        <v>95499.999999999985</v>
      </c>
      <c r="L39" s="51">
        <f t="shared" si="54"/>
        <v>94999.999999999985</v>
      </c>
      <c r="M39" s="43">
        <f t="shared" si="54"/>
        <v>94499.999999999985</v>
      </c>
      <c r="N39" s="51">
        <f t="shared" si="54"/>
        <v>93999.999999999985</v>
      </c>
      <c r="O39" s="43">
        <f t="shared" si="54"/>
        <v>93499.999999999985</v>
      </c>
      <c r="P39" s="51">
        <f t="shared" si="54"/>
        <v>92999.999999999985</v>
      </c>
      <c r="Q39" s="43">
        <f t="shared" si="54"/>
        <v>92499.999999999985</v>
      </c>
      <c r="R39" s="51">
        <f t="shared" si="54"/>
        <v>91999.999999999985</v>
      </c>
      <c r="S39" s="43">
        <f t="shared" si="54"/>
        <v>91500</v>
      </c>
      <c r="T39" s="51">
        <f t="shared" si="54"/>
        <v>90999.999999999985</v>
      </c>
      <c r="U39" s="43">
        <f t="shared" si="54"/>
        <v>90500</v>
      </c>
      <c r="V39" s="51">
        <f t="shared" si="54"/>
        <v>90000</v>
      </c>
      <c r="W39" s="43">
        <f t="shared" si="54"/>
        <v>89500</v>
      </c>
      <c r="X39" s="51">
        <f t="shared" si="55"/>
        <v>89000</v>
      </c>
      <c r="Y39" s="43">
        <f t="shared" si="55"/>
        <v>88500</v>
      </c>
      <c r="Z39" s="51">
        <f t="shared" si="55"/>
        <v>88000</v>
      </c>
      <c r="AA39" s="43">
        <f t="shared" si="55"/>
        <v>87500</v>
      </c>
      <c r="AB39" s="51">
        <f t="shared" si="55"/>
        <v>86999.999999999985</v>
      </c>
      <c r="AC39" s="43">
        <f t="shared" si="55"/>
        <v>86499.999999999985</v>
      </c>
      <c r="AD39" s="51">
        <f t="shared" si="55"/>
        <v>85999.999999999985</v>
      </c>
      <c r="AE39" s="43">
        <f t="shared" si="55"/>
        <v>85499.999999999985</v>
      </c>
      <c r="AF39" s="51">
        <f t="shared" si="55"/>
        <v>84999.999999999985</v>
      </c>
      <c r="AG39" s="43">
        <f t="shared" si="55"/>
        <v>84499.999999999985</v>
      </c>
      <c r="AH39" s="51">
        <f t="shared" si="55"/>
        <v>83999.999999999985</v>
      </c>
      <c r="AI39" s="43">
        <f t="shared" si="55"/>
        <v>83499.999999999985</v>
      </c>
      <c r="AJ39" s="51">
        <f t="shared" si="55"/>
        <v>82999.999999999985</v>
      </c>
      <c r="AK39" s="43">
        <f t="shared" si="55"/>
        <v>82499.999999999985</v>
      </c>
      <c r="AL39" s="51">
        <f t="shared" si="55"/>
        <v>81999.999999999985</v>
      </c>
      <c r="AM39" s="43">
        <f t="shared" si="55"/>
        <v>81499.999999999985</v>
      </c>
      <c r="AN39" s="51">
        <f t="shared" si="56"/>
        <v>80999.999999999985</v>
      </c>
      <c r="AO39" s="43">
        <f t="shared" si="56"/>
        <v>80499.999999999985</v>
      </c>
      <c r="AP39" s="51">
        <f t="shared" si="56"/>
        <v>79999.999999999985</v>
      </c>
      <c r="AQ39" s="43">
        <f t="shared" si="56"/>
        <v>79499.999999999985</v>
      </c>
      <c r="AR39" s="51">
        <f t="shared" si="56"/>
        <v>78999.999999999985</v>
      </c>
      <c r="AS39" s="43">
        <f t="shared" si="56"/>
        <v>78499.999999999985</v>
      </c>
      <c r="AT39" s="51">
        <f t="shared" si="56"/>
        <v>77999.999999999985</v>
      </c>
    </row>
    <row r="40" spans="1:46" ht="16.5">
      <c r="A40" s="56"/>
      <c r="B40" s="136"/>
      <c r="C40" s="22" t="s">
        <v>118</v>
      </c>
      <c r="D40" s="27">
        <v>1E-4</v>
      </c>
      <c r="E40" s="39">
        <f t="shared" si="52"/>
        <v>0.02</v>
      </c>
      <c r="F40" s="60">
        <f t="shared" si="53"/>
        <v>9800</v>
      </c>
      <c r="G40" s="43">
        <f t="shared" si="57"/>
        <v>9750</v>
      </c>
      <c r="H40" s="51">
        <f t="shared" si="54"/>
        <v>9700</v>
      </c>
      <c r="I40" s="43">
        <f t="shared" si="54"/>
        <v>9650</v>
      </c>
      <c r="J40" s="51">
        <f t="shared" si="54"/>
        <v>9600</v>
      </c>
      <c r="K40" s="43">
        <f t="shared" si="54"/>
        <v>9550</v>
      </c>
      <c r="L40" s="51">
        <f t="shared" si="54"/>
        <v>9500</v>
      </c>
      <c r="M40" s="43">
        <f t="shared" si="54"/>
        <v>9449.9999999999982</v>
      </c>
      <c r="N40" s="51">
        <f t="shared" si="54"/>
        <v>9399.9999999999982</v>
      </c>
      <c r="O40" s="43">
        <f t="shared" si="54"/>
        <v>9349.9999999999982</v>
      </c>
      <c r="P40" s="51">
        <f t="shared" si="54"/>
        <v>9299.9999999999982</v>
      </c>
      <c r="Q40" s="43">
        <f t="shared" si="54"/>
        <v>9249.9999999999982</v>
      </c>
      <c r="R40" s="51">
        <f t="shared" si="54"/>
        <v>9199.9999999999982</v>
      </c>
      <c r="S40" s="43">
        <f t="shared" si="54"/>
        <v>9150</v>
      </c>
      <c r="T40" s="51">
        <f t="shared" si="54"/>
        <v>9099.9999999999982</v>
      </c>
      <c r="U40" s="43">
        <f t="shared" si="54"/>
        <v>9050</v>
      </c>
      <c r="V40" s="51">
        <f t="shared" si="54"/>
        <v>9000</v>
      </c>
      <c r="W40" s="43">
        <f t="shared" si="54"/>
        <v>8950</v>
      </c>
      <c r="X40" s="51">
        <f t="shared" si="55"/>
        <v>8900</v>
      </c>
      <c r="Y40" s="43">
        <f t="shared" si="55"/>
        <v>8850</v>
      </c>
      <c r="Z40" s="51">
        <f t="shared" si="55"/>
        <v>8800</v>
      </c>
      <c r="AA40" s="43">
        <f t="shared" si="55"/>
        <v>8750</v>
      </c>
      <c r="AB40" s="51">
        <f t="shared" si="55"/>
        <v>8700</v>
      </c>
      <c r="AC40" s="43">
        <f t="shared" si="55"/>
        <v>8650</v>
      </c>
      <c r="AD40" s="51">
        <f t="shared" si="55"/>
        <v>8600</v>
      </c>
      <c r="AE40" s="43">
        <f t="shared" si="55"/>
        <v>8550</v>
      </c>
      <c r="AF40" s="51">
        <f t="shared" si="55"/>
        <v>8500</v>
      </c>
      <c r="AG40" s="43">
        <f t="shared" si="55"/>
        <v>8450</v>
      </c>
      <c r="AH40" s="51">
        <f t="shared" si="55"/>
        <v>8400</v>
      </c>
      <c r="AI40" s="43">
        <f t="shared" si="55"/>
        <v>8350</v>
      </c>
      <c r="AJ40" s="51">
        <f t="shared" si="55"/>
        <v>8300</v>
      </c>
      <c r="AK40" s="43">
        <f t="shared" si="55"/>
        <v>8250</v>
      </c>
      <c r="AL40" s="51">
        <f t="shared" si="55"/>
        <v>8200</v>
      </c>
      <c r="AM40" s="43">
        <f t="shared" si="55"/>
        <v>8149.9999999999991</v>
      </c>
      <c r="AN40" s="51">
        <f t="shared" si="56"/>
        <v>8099.9999999999991</v>
      </c>
      <c r="AO40" s="43">
        <f t="shared" si="56"/>
        <v>8049.9999999999991</v>
      </c>
      <c r="AP40" s="51">
        <f t="shared" si="56"/>
        <v>7999.9999999999991</v>
      </c>
      <c r="AQ40" s="43">
        <f t="shared" si="56"/>
        <v>7949.9999999999991</v>
      </c>
      <c r="AR40" s="51">
        <f t="shared" si="56"/>
        <v>7899.9999999999991</v>
      </c>
      <c r="AS40" s="43">
        <f t="shared" si="56"/>
        <v>7849.9999999999991</v>
      </c>
      <c r="AT40" s="51">
        <f t="shared" si="56"/>
        <v>7799.9999999999991</v>
      </c>
    </row>
    <row r="41" spans="1:46" ht="16.5">
      <c r="A41" s="56"/>
      <c r="B41" s="136"/>
      <c r="C41" s="22" t="s">
        <v>117</v>
      </c>
      <c r="D41" s="27">
        <v>1E-3</v>
      </c>
      <c r="E41" s="39">
        <f t="shared" si="52"/>
        <v>0.02</v>
      </c>
      <c r="F41" s="60">
        <f t="shared" si="53"/>
        <v>980</v>
      </c>
      <c r="G41" s="43">
        <f t="shared" si="57"/>
        <v>975</v>
      </c>
      <c r="H41" s="51">
        <f t="shared" si="54"/>
        <v>970</v>
      </c>
      <c r="I41" s="43">
        <f t="shared" si="54"/>
        <v>965</v>
      </c>
      <c r="J41" s="51">
        <f t="shared" si="54"/>
        <v>960</v>
      </c>
      <c r="K41" s="43">
        <f t="shared" si="54"/>
        <v>954.99999999999989</v>
      </c>
      <c r="L41" s="51">
        <f t="shared" si="54"/>
        <v>949.99999999999989</v>
      </c>
      <c r="M41" s="43">
        <f t="shared" si="54"/>
        <v>944.99999999999989</v>
      </c>
      <c r="N41" s="51">
        <f t="shared" si="54"/>
        <v>939.99999999999989</v>
      </c>
      <c r="O41" s="43">
        <f t="shared" si="54"/>
        <v>934.99999999999989</v>
      </c>
      <c r="P41" s="51">
        <f t="shared" si="54"/>
        <v>929.99999999999989</v>
      </c>
      <c r="Q41" s="43">
        <f t="shared" si="54"/>
        <v>924.99999999999989</v>
      </c>
      <c r="R41" s="51">
        <f t="shared" si="54"/>
        <v>919.99999999999989</v>
      </c>
      <c r="S41" s="43">
        <f t="shared" si="54"/>
        <v>915</v>
      </c>
      <c r="T41" s="51">
        <f t="shared" si="54"/>
        <v>909.99999999999989</v>
      </c>
      <c r="U41" s="43">
        <f t="shared" si="54"/>
        <v>905</v>
      </c>
      <c r="V41" s="51">
        <f t="shared" si="54"/>
        <v>900</v>
      </c>
      <c r="W41" s="43">
        <f t="shared" si="54"/>
        <v>895</v>
      </c>
      <c r="X41" s="51">
        <f t="shared" si="55"/>
        <v>890</v>
      </c>
      <c r="Y41" s="43">
        <f t="shared" si="55"/>
        <v>885</v>
      </c>
      <c r="Z41" s="51">
        <f t="shared" si="55"/>
        <v>880</v>
      </c>
      <c r="AA41" s="43">
        <f t="shared" si="55"/>
        <v>875</v>
      </c>
      <c r="AB41" s="51">
        <f t="shared" si="55"/>
        <v>870</v>
      </c>
      <c r="AC41" s="43">
        <f t="shared" si="55"/>
        <v>865</v>
      </c>
      <c r="AD41" s="51">
        <f t="shared" si="55"/>
        <v>860</v>
      </c>
      <c r="AE41" s="43">
        <f t="shared" si="55"/>
        <v>855</v>
      </c>
      <c r="AF41" s="51">
        <f t="shared" si="55"/>
        <v>850</v>
      </c>
      <c r="AG41" s="43">
        <f t="shared" si="55"/>
        <v>845</v>
      </c>
      <c r="AH41" s="51">
        <f t="shared" si="55"/>
        <v>840</v>
      </c>
      <c r="AI41" s="43">
        <f t="shared" si="55"/>
        <v>835</v>
      </c>
      <c r="AJ41" s="51">
        <f t="shared" si="55"/>
        <v>829.99999999999989</v>
      </c>
      <c r="AK41" s="43">
        <f t="shared" si="55"/>
        <v>824.99999999999989</v>
      </c>
      <c r="AL41" s="51">
        <f t="shared" si="55"/>
        <v>819.99999999999989</v>
      </c>
      <c r="AM41" s="43">
        <f t="shared" si="55"/>
        <v>814.99999999999989</v>
      </c>
      <c r="AN41" s="51">
        <f t="shared" si="56"/>
        <v>809.99999999999989</v>
      </c>
      <c r="AO41" s="43">
        <f t="shared" si="56"/>
        <v>804.99999999999989</v>
      </c>
      <c r="AP41" s="51">
        <f t="shared" si="56"/>
        <v>799.99999999999989</v>
      </c>
      <c r="AQ41" s="43">
        <f t="shared" si="56"/>
        <v>794.99999999999989</v>
      </c>
      <c r="AR41" s="51">
        <f t="shared" si="56"/>
        <v>789.99999999999989</v>
      </c>
      <c r="AS41" s="43">
        <f t="shared" si="56"/>
        <v>784.99999999999989</v>
      </c>
      <c r="AT41" s="51">
        <f t="shared" si="56"/>
        <v>779.99999999999989</v>
      </c>
    </row>
    <row r="42" spans="1:46" ht="16.5">
      <c r="A42" s="56"/>
      <c r="B42" s="136"/>
      <c r="C42" s="22" t="s">
        <v>116</v>
      </c>
      <c r="D42" s="27">
        <v>0.01</v>
      </c>
      <c r="E42" s="39">
        <f t="shared" si="52"/>
        <v>0.02</v>
      </c>
      <c r="F42" s="60">
        <f t="shared" si="53"/>
        <v>98</v>
      </c>
      <c r="G42" s="43">
        <f t="shared" si="57"/>
        <v>97.5</v>
      </c>
      <c r="H42" s="51">
        <f t="shared" si="54"/>
        <v>97</v>
      </c>
      <c r="I42" s="43">
        <f t="shared" si="54"/>
        <v>96.5</v>
      </c>
      <c r="J42" s="51">
        <f t="shared" si="54"/>
        <v>96</v>
      </c>
      <c r="K42" s="43">
        <f t="shared" si="54"/>
        <v>95.5</v>
      </c>
      <c r="L42" s="51">
        <f t="shared" si="54"/>
        <v>95</v>
      </c>
      <c r="M42" s="43">
        <f t="shared" si="54"/>
        <v>94.5</v>
      </c>
      <c r="N42" s="51">
        <f t="shared" si="54"/>
        <v>93.999999999999986</v>
      </c>
      <c r="O42" s="43">
        <f t="shared" si="54"/>
        <v>93.499999999999986</v>
      </c>
      <c r="P42" s="51">
        <f t="shared" si="54"/>
        <v>92.999999999999986</v>
      </c>
      <c r="Q42" s="43">
        <f t="shared" si="54"/>
        <v>92.499999999999986</v>
      </c>
      <c r="R42" s="51">
        <f t="shared" si="54"/>
        <v>91.999999999999986</v>
      </c>
      <c r="S42" s="43">
        <f t="shared" si="54"/>
        <v>91.5</v>
      </c>
      <c r="T42" s="51">
        <f t="shared" si="54"/>
        <v>90.999999999999986</v>
      </c>
      <c r="U42" s="43">
        <f t="shared" si="54"/>
        <v>90.5</v>
      </c>
      <c r="V42" s="51">
        <f t="shared" si="54"/>
        <v>90</v>
      </c>
      <c r="W42" s="43">
        <f t="shared" si="54"/>
        <v>89.5</v>
      </c>
      <c r="X42" s="51">
        <f t="shared" si="55"/>
        <v>89</v>
      </c>
      <c r="Y42" s="43">
        <f t="shared" si="55"/>
        <v>88.5</v>
      </c>
      <c r="Z42" s="51">
        <f t="shared" si="55"/>
        <v>88</v>
      </c>
      <c r="AA42" s="43">
        <f t="shared" si="55"/>
        <v>87.5</v>
      </c>
      <c r="AB42" s="51">
        <f t="shared" si="55"/>
        <v>87</v>
      </c>
      <c r="AC42" s="43">
        <f t="shared" si="55"/>
        <v>86.5</v>
      </c>
      <c r="AD42" s="51">
        <f t="shared" si="55"/>
        <v>86</v>
      </c>
      <c r="AE42" s="43">
        <f t="shared" si="55"/>
        <v>85.5</v>
      </c>
      <c r="AF42" s="51">
        <f t="shared" si="55"/>
        <v>85</v>
      </c>
      <c r="AG42" s="43">
        <f t="shared" si="55"/>
        <v>84.5</v>
      </c>
      <c r="AH42" s="51">
        <f t="shared" si="55"/>
        <v>84</v>
      </c>
      <c r="AI42" s="43">
        <f t="shared" si="55"/>
        <v>83.5</v>
      </c>
      <c r="AJ42" s="51">
        <f t="shared" si="55"/>
        <v>83</v>
      </c>
      <c r="AK42" s="43">
        <f t="shared" si="55"/>
        <v>82.5</v>
      </c>
      <c r="AL42" s="51">
        <f t="shared" si="55"/>
        <v>82</v>
      </c>
      <c r="AM42" s="43">
        <f t="shared" si="55"/>
        <v>81.5</v>
      </c>
      <c r="AN42" s="51">
        <f t="shared" si="56"/>
        <v>80.999999999999986</v>
      </c>
      <c r="AO42" s="43">
        <f t="shared" si="56"/>
        <v>80.499999999999986</v>
      </c>
      <c r="AP42" s="51">
        <f t="shared" si="56"/>
        <v>79.999999999999986</v>
      </c>
      <c r="AQ42" s="43">
        <f t="shared" si="56"/>
        <v>79.499999999999986</v>
      </c>
      <c r="AR42" s="51">
        <f t="shared" si="56"/>
        <v>78.999999999999986</v>
      </c>
      <c r="AS42" s="43">
        <f t="shared" si="56"/>
        <v>78.499999999999986</v>
      </c>
      <c r="AT42" s="51">
        <f t="shared" si="56"/>
        <v>77.999999999999986</v>
      </c>
    </row>
    <row r="43" spans="1:46" ht="16.5">
      <c r="A43" s="56"/>
      <c r="B43" s="136"/>
      <c r="C43" s="22" t="s">
        <v>115</v>
      </c>
      <c r="D43" s="27">
        <v>0.1</v>
      </c>
      <c r="E43" s="39">
        <f t="shared" si="52"/>
        <v>0.02</v>
      </c>
      <c r="F43" s="60">
        <f t="shared" si="53"/>
        <v>9.7999999999999989</v>
      </c>
      <c r="G43" s="43">
        <f t="shared" si="57"/>
        <v>9.75</v>
      </c>
      <c r="H43" s="51">
        <f t="shared" si="54"/>
        <v>9.6999999999999993</v>
      </c>
      <c r="I43" s="43">
        <f t="shared" si="54"/>
        <v>9.6499999999999986</v>
      </c>
      <c r="J43" s="51">
        <f t="shared" si="54"/>
        <v>9.6</v>
      </c>
      <c r="K43" s="43">
        <f t="shared" si="54"/>
        <v>9.5499999999999989</v>
      </c>
      <c r="L43" s="51">
        <f t="shared" si="54"/>
        <v>9.4999999999999982</v>
      </c>
      <c r="M43" s="43">
        <f t="shared" si="54"/>
        <v>9.4499999999999993</v>
      </c>
      <c r="N43" s="51">
        <f t="shared" si="54"/>
        <v>9.3999999999999986</v>
      </c>
      <c r="O43" s="43">
        <f t="shared" si="54"/>
        <v>9.35</v>
      </c>
      <c r="P43" s="51">
        <f t="shared" si="54"/>
        <v>9.2999999999999989</v>
      </c>
      <c r="Q43" s="43">
        <f t="shared" si="54"/>
        <v>9.2499999999999982</v>
      </c>
      <c r="R43" s="51">
        <f t="shared" si="54"/>
        <v>9.1999999999999993</v>
      </c>
      <c r="S43" s="43">
        <f t="shared" si="54"/>
        <v>9.15</v>
      </c>
      <c r="T43" s="51">
        <f t="shared" si="54"/>
        <v>9.0999999999999979</v>
      </c>
      <c r="U43" s="43">
        <f t="shared" si="54"/>
        <v>9.0499999999999989</v>
      </c>
      <c r="V43" s="51">
        <f t="shared" si="54"/>
        <v>9</v>
      </c>
      <c r="W43" s="43">
        <f t="shared" si="54"/>
        <v>8.9499999999999993</v>
      </c>
      <c r="X43" s="51">
        <f t="shared" si="55"/>
        <v>8.9</v>
      </c>
      <c r="Y43" s="43">
        <f t="shared" si="55"/>
        <v>8.85</v>
      </c>
      <c r="Z43" s="51">
        <f t="shared" si="55"/>
        <v>8.7999999999999989</v>
      </c>
      <c r="AA43" s="43">
        <f t="shared" si="55"/>
        <v>8.75</v>
      </c>
      <c r="AB43" s="51">
        <f t="shared" si="55"/>
        <v>8.6999999999999993</v>
      </c>
      <c r="AC43" s="43">
        <f t="shared" si="55"/>
        <v>8.6499999999999986</v>
      </c>
      <c r="AD43" s="51">
        <f t="shared" si="55"/>
        <v>8.6</v>
      </c>
      <c r="AE43" s="43">
        <f t="shared" si="55"/>
        <v>8.5499999999999989</v>
      </c>
      <c r="AF43" s="51">
        <f t="shared" si="55"/>
        <v>8.5</v>
      </c>
      <c r="AG43" s="43">
        <f t="shared" si="55"/>
        <v>8.4499999999999993</v>
      </c>
      <c r="AH43" s="51">
        <f t="shared" si="55"/>
        <v>8.3999999999999986</v>
      </c>
      <c r="AI43" s="43">
        <f t="shared" si="55"/>
        <v>8.35</v>
      </c>
      <c r="AJ43" s="51">
        <f t="shared" si="55"/>
        <v>8.2999999999999989</v>
      </c>
      <c r="AK43" s="43">
        <f t="shared" si="55"/>
        <v>8.2499999999999982</v>
      </c>
      <c r="AL43" s="51">
        <f t="shared" si="55"/>
        <v>8.1999999999999993</v>
      </c>
      <c r="AM43" s="43">
        <f t="shared" si="55"/>
        <v>8.1499999999999986</v>
      </c>
      <c r="AN43" s="51">
        <f t="shared" si="56"/>
        <v>8.1</v>
      </c>
      <c r="AO43" s="43">
        <f t="shared" si="56"/>
        <v>8.0499999999999989</v>
      </c>
      <c r="AP43" s="51">
        <f t="shared" si="56"/>
        <v>7.9999999999999991</v>
      </c>
      <c r="AQ43" s="43">
        <f t="shared" si="56"/>
        <v>7.9499999999999993</v>
      </c>
      <c r="AR43" s="51">
        <f t="shared" si="56"/>
        <v>7.8999999999999986</v>
      </c>
      <c r="AS43" s="43">
        <f t="shared" si="56"/>
        <v>7.8499999999999988</v>
      </c>
      <c r="AT43" s="51">
        <f t="shared" si="56"/>
        <v>7.7999999999999989</v>
      </c>
    </row>
    <row r="44" spans="1:46" ht="16.5">
      <c r="A44" s="56"/>
      <c r="B44" s="136" t="s">
        <v>114</v>
      </c>
      <c r="C44" s="22" t="s">
        <v>113</v>
      </c>
      <c r="D44" s="21">
        <f>1/833.333333333333</f>
        <v>1.2000000000000003E-3</v>
      </c>
      <c r="E44" s="39">
        <f t="shared" si="52"/>
        <v>0.02</v>
      </c>
      <c r="F44" s="60">
        <f t="shared" si="53"/>
        <v>816.6666666666664</v>
      </c>
      <c r="G44" s="43">
        <f t="shared" si="57"/>
        <v>812.49999999999977</v>
      </c>
      <c r="H44" s="51">
        <f t="shared" si="54"/>
        <v>808.33333333333314</v>
      </c>
      <c r="I44" s="43">
        <f t="shared" si="54"/>
        <v>804.1666666666664</v>
      </c>
      <c r="J44" s="51">
        <f t="shared" si="54"/>
        <v>799.99999999999977</v>
      </c>
      <c r="K44" s="43">
        <f t="shared" si="54"/>
        <v>795.83333333333303</v>
      </c>
      <c r="L44" s="51">
        <f t="shared" si="54"/>
        <v>791.6666666666664</v>
      </c>
      <c r="M44" s="43">
        <f t="shared" si="54"/>
        <v>787.49999999999977</v>
      </c>
      <c r="N44" s="51">
        <f t="shared" si="54"/>
        <v>783.33333333333303</v>
      </c>
      <c r="O44" s="43">
        <f t="shared" si="54"/>
        <v>779.1666666666664</v>
      </c>
      <c r="P44" s="51">
        <f t="shared" si="54"/>
        <v>774.99999999999977</v>
      </c>
      <c r="Q44" s="43">
        <f t="shared" si="54"/>
        <v>770.83333333333303</v>
      </c>
      <c r="R44" s="51">
        <f t="shared" si="54"/>
        <v>766.6666666666664</v>
      </c>
      <c r="S44" s="43">
        <f t="shared" si="54"/>
        <v>762.49999999999977</v>
      </c>
      <c r="T44" s="51">
        <f t="shared" si="54"/>
        <v>758.33333333333303</v>
      </c>
      <c r="U44" s="43">
        <f t="shared" si="54"/>
        <v>754.16666666666652</v>
      </c>
      <c r="V44" s="51">
        <f t="shared" si="54"/>
        <v>749.99999999999977</v>
      </c>
      <c r="W44" s="43">
        <f t="shared" si="54"/>
        <v>745.83333333333314</v>
      </c>
      <c r="X44" s="51">
        <f t="shared" si="55"/>
        <v>741.66666666666652</v>
      </c>
      <c r="Y44" s="43">
        <f t="shared" si="55"/>
        <v>737.49999999999977</v>
      </c>
      <c r="Z44" s="51">
        <f t="shared" si="55"/>
        <v>733.33333333333314</v>
      </c>
      <c r="AA44" s="43">
        <f t="shared" si="55"/>
        <v>729.16666666666652</v>
      </c>
      <c r="AB44" s="51">
        <f t="shared" si="55"/>
        <v>724.99999999999977</v>
      </c>
      <c r="AC44" s="43">
        <f t="shared" si="55"/>
        <v>720.83333333333314</v>
      </c>
      <c r="AD44" s="51">
        <f t="shared" si="55"/>
        <v>716.66666666666652</v>
      </c>
      <c r="AE44" s="43">
        <f t="shared" si="55"/>
        <v>712.49999999999977</v>
      </c>
      <c r="AF44" s="51">
        <f t="shared" si="55"/>
        <v>708.33333333333314</v>
      </c>
      <c r="AG44" s="43">
        <f t="shared" si="55"/>
        <v>704.1666666666664</v>
      </c>
      <c r="AH44" s="51">
        <f t="shared" si="55"/>
        <v>699.99999999999977</v>
      </c>
      <c r="AI44" s="43">
        <f t="shared" si="55"/>
        <v>695.83333333333314</v>
      </c>
      <c r="AJ44" s="51">
        <f t="shared" si="55"/>
        <v>691.6666666666664</v>
      </c>
      <c r="AK44" s="43">
        <f t="shared" si="55"/>
        <v>687.49999999999977</v>
      </c>
      <c r="AL44" s="51">
        <f t="shared" si="55"/>
        <v>683.33333333333314</v>
      </c>
      <c r="AM44" s="43">
        <f t="shared" si="55"/>
        <v>679.1666666666664</v>
      </c>
      <c r="AN44" s="51">
        <f t="shared" si="56"/>
        <v>674.99999999999977</v>
      </c>
      <c r="AO44" s="43">
        <f t="shared" si="56"/>
        <v>670.83333333333314</v>
      </c>
      <c r="AP44" s="51">
        <f t="shared" si="56"/>
        <v>666.6666666666664</v>
      </c>
      <c r="AQ44" s="43">
        <f t="shared" si="56"/>
        <v>662.49999999999977</v>
      </c>
      <c r="AR44" s="51">
        <f t="shared" si="56"/>
        <v>658.33333333333314</v>
      </c>
      <c r="AS44" s="43">
        <f t="shared" si="56"/>
        <v>654.1666666666664</v>
      </c>
      <c r="AT44" s="51">
        <f t="shared" si="56"/>
        <v>649.99999999999977</v>
      </c>
    </row>
    <row r="45" spans="1:46" ht="16.5">
      <c r="A45" s="56"/>
      <c r="B45" s="136"/>
      <c r="C45" s="22" t="s">
        <v>112</v>
      </c>
      <c r="D45" s="21">
        <f>1/1666.66666666</f>
        <v>6.0000000000240005E-4</v>
      </c>
      <c r="E45" s="39">
        <f t="shared" si="52"/>
        <v>0.02</v>
      </c>
      <c r="F45" s="60">
        <f t="shared" si="53"/>
        <v>1633.3333333267999</v>
      </c>
      <c r="G45" s="43">
        <f t="shared" si="57"/>
        <v>1624.9999999934998</v>
      </c>
      <c r="H45" s="51">
        <f t="shared" si="54"/>
        <v>1616.6666666601998</v>
      </c>
      <c r="I45" s="43">
        <f t="shared" si="54"/>
        <v>1608.3333333268997</v>
      </c>
      <c r="J45" s="51">
        <f t="shared" si="54"/>
        <v>1599.9999999935999</v>
      </c>
      <c r="K45" s="43">
        <f t="shared" si="54"/>
        <v>1591.6666666602998</v>
      </c>
      <c r="L45" s="51">
        <f t="shared" si="54"/>
        <v>1583.3333333269998</v>
      </c>
      <c r="M45" s="43">
        <f t="shared" si="54"/>
        <v>1574.9999999936997</v>
      </c>
      <c r="N45" s="51">
        <f t="shared" si="54"/>
        <v>1566.6666666603999</v>
      </c>
      <c r="O45" s="43">
        <f t="shared" si="54"/>
        <v>1558.3333333270998</v>
      </c>
      <c r="P45" s="51">
        <f t="shared" si="54"/>
        <v>1549.9999999937997</v>
      </c>
      <c r="Q45" s="43">
        <f t="shared" si="54"/>
        <v>1541.6666666604997</v>
      </c>
      <c r="R45" s="51">
        <f t="shared" si="54"/>
        <v>1533.3333333271999</v>
      </c>
      <c r="S45" s="43">
        <f t="shared" si="54"/>
        <v>1524.9999999939</v>
      </c>
      <c r="T45" s="51">
        <f t="shared" si="54"/>
        <v>1516.6666666605997</v>
      </c>
      <c r="U45" s="43">
        <f t="shared" si="54"/>
        <v>1508.3333333272999</v>
      </c>
      <c r="V45" s="51">
        <f t="shared" si="54"/>
        <v>1499.9999999939998</v>
      </c>
      <c r="W45" s="43">
        <f t="shared" si="54"/>
        <v>1491.6666666607</v>
      </c>
      <c r="X45" s="51">
        <f t="shared" si="55"/>
        <v>1483.3333333273999</v>
      </c>
      <c r="Y45" s="43">
        <f t="shared" si="55"/>
        <v>1474.9999999940999</v>
      </c>
      <c r="Z45" s="51">
        <f t="shared" si="55"/>
        <v>1466.6666666607998</v>
      </c>
      <c r="AA45" s="43">
        <f t="shared" si="55"/>
        <v>1458.3333333275</v>
      </c>
      <c r="AB45" s="51">
        <f t="shared" si="55"/>
        <v>1449.9999999941999</v>
      </c>
      <c r="AC45" s="43">
        <f t="shared" si="55"/>
        <v>1441.6666666608999</v>
      </c>
      <c r="AD45" s="51">
        <f t="shared" si="55"/>
        <v>1433.3333333275998</v>
      </c>
      <c r="AE45" s="43">
        <f t="shared" si="55"/>
        <v>1424.9999999943</v>
      </c>
      <c r="AF45" s="51">
        <f t="shared" si="55"/>
        <v>1416.6666666609999</v>
      </c>
      <c r="AG45" s="43">
        <f t="shared" si="55"/>
        <v>1408.3333333276998</v>
      </c>
      <c r="AH45" s="51">
        <f t="shared" si="55"/>
        <v>1399.9999999943998</v>
      </c>
      <c r="AI45" s="43">
        <f t="shared" si="55"/>
        <v>1391.6666666610997</v>
      </c>
      <c r="AJ45" s="51">
        <f t="shared" si="55"/>
        <v>1383.3333333277999</v>
      </c>
      <c r="AK45" s="43">
        <f t="shared" si="55"/>
        <v>1374.9999999944998</v>
      </c>
      <c r="AL45" s="51">
        <f t="shared" si="55"/>
        <v>1366.6666666611998</v>
      </c>
      <c r="AM45" s="43">
        <f t="shared" si="55"/>
        <v>1358.3333333278997</v>
      </c>
      <c r="AN45" s="51">
        <f t="shared" si="56"/>
        <v>1349.9999999945999</v>
      </c>
      <c r="AO45" s="43">
        <f t="shared" si="56"/>
        <v>1341.6666666612998</v>
      </c>
      <c r="AP45" s="51">
        <f t="shared" si="56"/>
        <v>1333.3333333279998</v>
      </c>
      <c r="AQ45" s="43">
        <f t="shared" si="56"/>
        <v>1324.9999999946997</v>
      </c>
      <c r="AR45" s="51">
        <f t="shared" si="56"/>
        <v>1316.6666666613999</v>
      </c>
      <c r="AS45" s="43">
        <f t="shared" si="56"/>
        <v>1308.3333333280998</v>
      </c>
      <c r="AT45" s="51">
        <f t="shared" si="56"/>
        <v>1299.9999999947997</v>
      </c>
    </row>
    <row r="46" spans="1:46" ht="16.5">
      <c r="A46" s="56"/>
      <c r="B46" s="136"/>
      <c r="C46" s="22" t="s">
        <v>111</v>
      </c>
      <c r="D46" s="27">
        <f>1/3333.33333333333</f>
        <v>3.000000000000003E-4</v>
      </c>
      <c r="E46" s="39">
        <f t="shared" si="52"/>
        <v>0.02</v>
      </c>
      <c r="F46" s="60">
        <f t="shared" si="53"/>
        <v>3266.6666666666633</v>
      </c>
      <c r="G46" s="43">
        <f t="shared" si="57"/>
        <v>3249.9999999999968</v>
      </c>
      <c r="H46" s="51">
        <f t="shared" si="54"/>
        <v>3233.3333333333298</v>
      </c>
      <c r="I46" s="43">
        <f t="shared" si="54"/>
        <v>3216.6666666666633</v>
      </c>
      <c r="J46" s="51">
        <f t="shared" si="54"/>
        <v>3199.9999999999968</v>
      </c>
      <c r="K46" s="43">
        <f t="shared" si="54"/>
        <v>3183.3333333333298</v>
      </c>
      <c r="L46" s="51">
        <f t="shared" si="54"/>
        <v>3166.6666666666633</v>
      </c>
      <c r="M46" s="43">
        <f t="shared" si="54"/>
        <v>3149.9999999999968</v>
      </c>
      <c r="N46" s="51">
        <f t="shared" si="54"/>
        <v>3133.3333333333298</v>
      </c>
      <c r="O46" s="43">
        <f t="shared" si="54"/>
        <v>3116.6666666666633</v>
      </c>
      <c r="P46" s="51">
        <f t="shared" si="54"/>
        <v>3099.9999999999968</v>
      </c>
      <c r="Q46" s="43">
        <f t="shared" si="54"/>
        <v>3083.3333333333298</v>
      </c>
      <c r="R46" s="51">
        <f t="shared" si="54"/>
        <v>3066.6666666666633</v>
      </c>
      <c r="S46" s="43">
        <f t="shared" si="54"/>
        <v>3049.9999999999973</v>
      </c>
      <c r="T46" s="51">
        <f t="shared" si="54"/>
        <v>3033.3333333333298</v>
      </c>
      <c r="U46" s="43">
        <f t="shared" si="54"/>
        <v>3016.6666666666638</v>
      </c>
      <c r="V46" s="51">
        <f t="shared" si="54"/>
        <v>2999.9999999999973</v>
      </c>
      <c r="W46" s="43">
        <f t="shared" si="54"/>
        <v>2983.3333333333303</v>
      </c>
      <c r="X46" s="51">
        <f t="shared" si="55"/>
        <v>2966.6666666666638</v>
      </c>
      <c r="Y46" s="43">
        <f t="shared" si="55"/>
        <v>2949.9999999999973</v>
      </c>
      <c r="Z46" s="51">
        <f t="shared" si="55"/>
        <v>2933.3333333333303</v>
      </c>
      <c r="AA46" s="43">
        <f t="shared" si="55"/>
        <v>2916.6666666666638</v>
      </c>
      <c r="AB46" s="51">
        <f t="shared" si="55"/>
        <v>2899.9999999999973</v>
      </c>
      <c r="AC46" s="43">
        <f t="shared" si="55"/>
        <v>2883.3333333333303</v>
      </c>
      <c r="AD46" s="51">
        <f t="shared" si="55"/>
        <v>2866.6666666666638</v>
      </c>
      <c r="AE46" s="43">
        <f t="shared" si="55"/>
        <v>2849.9999999999973</v>
      </c>
      <c r="AF46" s="51">
        <f t="shared" si="55"/>
        <v>2833.3333333333303</v>
      </c>
      <c r="AG46" s="43">
        <f t="shared" si="55"/>
        <v>2816.6666666666638</v>
      </c>
      <c r="AH46" s="51">
        <f t="shared" si="55"/>
        <v>2799.9999999999973</v>
      </c>
      <c r="AI46" s="43">
        <f t="shared" si="55"/>
        <v>2783.3333333333303</v>
      </c>
      <c r="AJ46" s="51">
        <f t="shared" si="55"/>
        <v>2766.6666666666638</v>
      </c>
      <c r="AK46" s="43">
        <f t="shared" si="55"/>
        <v>2749.9999999999973</v>
      </c>
      <c r="AL46" s="51">
        <f t="shared" si="55"/>
        <v>2733.3333333333303</v>
      </c>
      <c r="AM46" s="43">
        <f t="shared" si="55"/>
        <v>2716.6666666666638</v>
      </c>
      <c r="AN46" s="51">
        <f t="shared" si="56"/>
        <v>2699.9999999999973</v>
      </c>
      <c r="AO46" s="43">
        <f t="shared" si="56"/>
        <v>2683.3333333333303</v>
      </c>
      <c r="AP46" s="51">
        <f t="shared" si="56"/>
        <v>2666.6666666666638</v>
      </c>
      <c r="AQ46" s="43">
        <f t="shared" si="56"/>
        <v>2649.9999999999973</v>
      </c>
      <c r="AR46" s="51">
        <f t="shared" si="56"/>
        <v>2633.3333333333303</v>
      </c>
      <c r="AS46" s="43">
        <f t="shared" si="56"/>
        <v>2616.6666666666638</v>
      </c>
      <c r="AT46" s="51">
        <f t="shared" si="56"/>
        <v>2599.9999999999973</v>
      </c>
    </row>
    <row r="47" spans="1:46" ht="16.5">
      <c r="A47" s="56"/>
      <c r="B47" s="136"/>
      <c r="C47" s="22" t="s">
        <v>110</v>
      </c>
      <c r="D47" s="27">
        <f>1/5000</f>
        <v>2.0000000000000001E-4</v>
      </c>
      <c r="E47" s="39">
        <f t="shared" si="52"/>
        <v>0.02</v>
      </c>
      <c r="F47" s="60">
        <f t="shared" si="53"/>
        <v>4900</v>
      </c>
      <c r="G47" s="43">
        <f t="shared" si="57"/>
        <v>4875</v>
      </c>
      <c r="H47" s="51">
        <f t="shared" si="54"/>
        <v>4850</v>
      </c>
      <c r="I47" s="43">
        <f t="shared" si="54"/>
        <v>4825</v>
      </c>
      <c r="J47" s="51">
        <f t="shared" si="54"/>
        <v>4800</v>
      </c>
      <c r="K47" s="43">
        <f t="shared" si="54"/>
        <v>4775</v>
      </c>
      <c r="L47" s="51">
        <f t="shared" si="54"/>
        <v>4750</v>
      </c>
      <c r="M47" s="43">
        <f t="shared" si="54"/>
        <v>4724.9999999999991</v>
      </c>
      <c r="N47" s="51">
        <f t="shared" si="54"/>
        <v>4699.9999999999991</v>
      </c>
      <c r="O47" s="43">
        <f t="shared" si="54"/>
        <v>4674.9999999999991</v>
      </c>
      <c r="P47" s="51">
        <f t="shared" si="54"/>
        <v>4649.9999999999991</v>
      </c>
      <c r="Q47" s="43">
        <f t="shared" si="54"/>
        <v>4624.9999999999991</v>
      </c>
      <c r="R47" s="51">
        <f t="shared" si="54"/>
        <v>4599.9999999999991</v>
      </c>
      <c r="S47" s="43">
        <f t="shared" si="54"/>
        <v>4575</v>
      </c>
      <c r="T47" s="51">
        <f t="shared" si="54"/>
        <v>4549.9999999999991</v>
      </c>
      <c r="U47" s="43">
        <f t="shared" si="54"/>
        <v>4525</v>
      </c>
      <c r="V47" s="51">
        <f t="shared" si="54"/>
        <v>4500</v>
      </c>
      <c r="W47" s="43">
        <f t="shared" si="54"/>
        <v>4475</v>
      </c>
      <c r="X47" s="51">
        <f t="shared" si="55"/>
        <v>4450</v>
      </c>
      <c r="Y47" s="43">
        <f t="shared" si="55"/>
        <v>4425</v>
      </c>
      <c r="Z47" s="51">
        <f t="shared" si="55"/>
        <v>4400</v>
      </c>
      <c r="AA47" s="43">
        <f t="shared" si="55"/>
        <v>4375</v>
      </c>
      <c r="AB47" s="51">
        <f t="shared" si="55"/>
        <v>4350</v>
      </c>
      <c r="AC47" s="43">
        <f t="shared" si="55"/>
        <v>4325</v>
      </c>
      <c r="AD47" s="51">
        <f t="shared" si="55"/>
        <v>4300</v>
      </c>
      <c r="AE47" s="43">
        <f t="shared" si="55"/>
        <v>4275</v>
      </c>
      <c r="AF47" s="51">
        <f t="shared" si="55"/>
        <v>4250</v>
      </c>
      <c r="AG47" s="43">
        <f t="shared" si="55"/>
        <v>4225</v>
      </c>
      <c r="AH47" s="51">
        <f t="shared" si="55"/>
        <v>4200</v>
      </c>
      <c r="AI47" s="43">
        <f t="shared" si="55"/>
        <v>4175</v>
      </c>
      <c r="AJ47" s="51">
        <f t="shared" si="55"/>
        <v>4150</v>
      </c>
      <c r="AK47" s="43">
        <f t="shared" si="55"/>
        <v>4125</v>
      </c>
      <c r="AL47" s="51">
        <f t="shared" si="55"/>
        <v>4100</v>
      </c>
      <c r="AM47" s="43">
        <f t="shared" si="55"/>
        <v>4074.9999999999995</v>
      </c>
      <c r="AN47" s="51">
        <f t="shared" si="56"/>
        <v>4049.9999999999995</v>
      </c>
      <c r="AO47" s="43">
        <f t="shared" si="56"/>
        <v>4024.9999999999995</v>
      </c>
      <c r="AP47" s="51">
        <f t="shared" si="56"/>
        <v>3999.9999999999995</v>
      </c>
      <c r="AQ47" s="43">
        <f t="shared" si="56"/>
        <v>3974.9999999999995</v>
      </c>
      <c r="AR47" s="51">
        <f t="shared" si="56"/>
        <v>3949.9999999999995</v>
      </c>
      <c r="AS47" s="43">
        <f t="shared" si="56"/>
        <v>3924.9999999999995</v>
      </c>
      <c r="AT47" s="51">
        <f t="shared" si="56"/>
        <v>3899.9999999999995</v>
      </c>
    </row>
    <row r="48" spans="1:46" ht="16.5">
      <c r="A48" s="56"/>
      <c r="B48" s="136"/>
      <c r="C48" s="22" t="s">
        <v>109</v>
      </c>
      <c r="D48" s="21">
        <f>1/10000</f>
        <v>1E-4</v>
      </c>
      <c r="E48" s="39">
        <f t="shared" si="52"/>
        <v>0.02</v>
      </c>
      <c r="F48" s="60">
        <f t="shared" si="53"/>
        <v>9800</v>
      </c>
      <c r="G48" s="43">
        <f t="shared" si="57"/>
        <v>9750</v>
      </c>
      <c r="H48" s="51">
        <f t="shared" si="54"/>
        <v>9700</v>
      </c>
      <c r="I48" s="43">
        <f t="shared" si="54"/>
        <v>9650</v>
      </c>
      <c r="J48" s="51">
        <f t="shared" si="54"/>
        <v>9600</v>
      </c>
      <c r="K48" s="43">
        <f t="shared" si="54"/>
        <v>9550</v>
      </c>
      <c r="L48" s="51">
        <f t="shared" si="54"/>
        <v>9500</v>
      </c>
      <c r="M48" s="43">
        <f t="shared" si="54"/>
        <v>9449.9999999999982</v>
      </c>
      <c r="N48" s="51">
        <f t="shared" si="54"/>
        <v>9399.9999999999982</v>
      </c>
      <c r="O48" s="43">
        <f t="shared" si="54"/>
        <v>9349.9999999999982</v>
      </c>
      <c r="P48" s="51">
        <f t="shared" si="54"/>
        <v>9299.9999999999982</v>
      </c>
      <c r="Q48" s="43">
        <f t="shared" si="54"/>
        <v>9249.9999999999982</v>
      </c>
      <c r="R48" s="51">
        <f t="shared" si="54"/>
        <v>9199.9999999999982</v>
      </c>
      <c r="S48" s="43">
        <f t="shared" si="54"/>
        <v>9150</v>
      </c>
      <c r="T48" s="51">
        <f t="shared" si="54"/>
        <v>9099.9999999999982</v>
      </c>
      <c r="U48" s="43">
        <f t="shared" si="54"/>
        <v>9050</v>
      </c>
      <c r="V48" s="51">
        <f t="shared" si="54"/>
        <v>9000</v>
      </c>
      <c r="W48" s="43">
        <f t="shared" si="54"/>
        <v>8950</v>
      </c>
      <c r="X48" s="51">
        <f t="shared" si="55"/>
        <v>8900</v>
      </c>
      <c r="Y48" s="43">
        <f t="shared" si="55"/>
        <v>8850</v>
      </c>
      <c r="Z48" s="51">
        <f t="shared" si="55"/>
        <v>8800</v>
      </c>
      <c r="AA48" s="43">
        <f t="shared" si="55"/>
        <v>8750</v>
      </c>
      <c r="AB48" s="51">
        <f t="shared" si="55"/>
        <v>8700</v>
      </c>
      <c r="AC48" s="43">
        <f t="shared" si="55"/>
        <v>8650</v>
      </c>
      <c r="AD48" s="51">
        <f t="shared" si="55"/>
        <v>8600</v>
      </c>
      <c r="AE48" s="43">
        <f t="shared" si="55"/>
        <v>8550</v>
      </c>
      <c r="AF48" s="51">
        <f t="shared" si="55"/>
        <v>8500</v>
      </c>
      <c r="AG48" s="43">
        <f t="shared" si="55"/>
        <v>8450</v>
      </c>
      <c r="AH48" s="51">
        <f t="shared" si="55"/>
        <v>8400</v>
      </c>
      <c r="AI48" s="43">
        <f t="shared" si="55"/>
        <v>8350</v>
      </c>
      <c r="AJ48" s="51">
        <f t="shared" si="55"/>
        <v>8300</v>
      </c>
      <c r="AK48" s="43">
        <f t="shared" si="55"/>
        <v>8250</v>
      </c>
      <c r="AL48" s="51">
        <f t="shared" si="55"/>
        <v>8200</v>
      </c>
      <c r="AM48" s="43">
        <f t="shared" si="55"/>
        <v>8149.9999999999991</v>
      </c>
      <c r="AN48" s="51">
        <f t="shared" si="56"/>
        <v>8099.9999999999991</v>
      </c>
      <c r="AO48" s="43">
        <f t="shared" si="56"/>
        <v>8049.9999999999991</v>
      </c>
      <c r="AP48" s="51">
        <f t="shared" si="56"/>
        <v>7999.9999999999991</v>
      </c>
      <c r="AQ48" s="43">
        <f t="shared" si="56"/>
        <v>7949.9999999999991</v>
      </c>
      <c r="AR48" s="51">
        <f t="shared" si="56"/>
        <v>7899.9999999999991</v>
      </c>
      <c r="AS48" s="43">
        <f t="shared" si="56"/>
        <v>7849.9999999999991</v>
      </c>
      <c r="AT48" s="51">
        <f t="shared" si="56"/>
        <v>7799.9999999999991</v>
      </c>
    </row>
    <row r="49" spans="1:46" ht="16.5">
      <c r="A49" s="56"/>
      <c r="B49" s="136"/>
      <c r="C49" s="22" t="s">
        <v>108</v>
      </c>
      <c r="D49" s="21">
        <f>1/20000</f>
        <v>5.0000000000000002E-5</v>
      </c>
      <c r="E49" s="39">
        <f t="shared" si="52"/>
        <v>0.02</v>
      </c>
      <c r="F49" s="60">
        <f t="shared" si="53"/>
        <v>19600</v>
      </c>
      <c r="G49" s="43">
        <f t="shared" si="57"/>
        <v>19500</v>
      </c>
      <c r="H49" s="51">
        <f t="shared" si="54"/>
        <v>19400</v>
      </c>
      <c r="I49" s="43">
        <f t="shared" si="54"/>
        <v>19300</v>
      </c>
      <c r="J49" s="51">
        <f t="shared" si="54"/>
        <v>19200</v>
      </c>
      <c r="K49" s="43">
        <f t="shared" si="54"/>
        <v>19100</v>
      </c>
      <c r="L49" s="51">
        <f t="shared" si="54"/>
        <v>19000</v>
      </c>
      <c r="M49" s="43">
        <f t="shared" si="54"/>
        <v>18899.999999999996</v>
      </c>
      <c r="N49" s="51">
        <f t="shared" si="54"/>
        <v>18799.999999999996</v>
      </c>
      <c r="O49" s="43">
        <f t="shared" si="54"/>
        <v>18699.999999999996</v>
      </c>
      <c r="P49" s="51">
        <f t="shared" si="54"/>
        <v>18599.999999999996</v>
      </c>
      <c r="Q49" s="43">
        <f t="shared" si="54"/>
        <v>18499.999999999996</v>
      </c>
      <c r="R49" s="51">
        <f t="shared" si="54"/>
        <v>18399.999999999996</v>
      </c>
      <c r="S49" s="43">
        <f t="shared" si="54"/>
        <v>18300</v>
      </c>
      <c r="T49" s="51">
        <f t="shared" si="54"/>
        <v>18199.999999999996</v>
      </c>
      <c r="U49" s="43">
        <f t="shared" si="54"/>
        <v>18100</v>
      </c>
      <c r="V49" s="51">
        <f t="shared" si="54"/>
        <v>18000</v>
      </c>
      <c r="W49" s="43">
        <f t="shared" si="54"/>
        <v>17900</v>
      </c>
      <c r="X49" s="51">
        <f t="shared" si="55"/>
        <v>17800</v>
      </c>
      <c r="Y49" s="43">
        <f t="shared" si="55"/>
        <v>17700</v>
      </c>
      <c r="Z49" s="51">
        <f t="shared" si="55"/>
        <v>17600</v>
      </c>
      <c r="AA49" s="43">
        <f t="shared" si="55"/>
        <v>17500</v>
      </c>
      <c r="AB49" s="51">
        <f t="shared" si="55"/>
        <v>17400</v>
      </c>
      <c r="AC49" s="43">
        <f t="shared" si="55"/>
        <v>17300</v>
      </c>
      <c r="AD49" s="51">
        <f t="shared" si="55"/>
        <v>17200</v>
      </c>
      <c r="AE49" s="43">
        <f t="shared" si="55"/>
        <v>17100</v>
      </c>
      <c r="AF49" s="51">
        <f t="shared" si="55"/>
        <v>17000</v>
      </c>
      <c r="AG49" s="43">
        <f t="shared" si="55"/>
        <v>16900</v>
      </c>
      <c r="AH49" s="51">
        <f t="shared" si="55"/>
        <v>16800</v>
      </c>
      <c r="AI49" s="43">
        <f t="shared" si="55"/>
        <v>16700</v>
      </c>
      <c r="AJ49" s="51">
        <f t="shared" si="55"/>
        <v>16600</v>
      </c>
      <c r="AK49" s="43">
        <f t="shared" si="55"/>
        <v>16500</v>
      </c>
      <c r="AL49" s="51">
        <f t="shared" si="55"/>
        <v>16400</v>
      </c>
      <c r="AM49" s="43">
        <f t="shared" si="55"/>
        <v>16299.999999999998</v>
      </c>
      <c r="AN49" s="51">
        <f t="shared" si="56"/>
        <v>16199.999999999998</v>
      </c>
      <c r="AO49" s="43">
        <f t="shared" si="56"/>
        <v>16099.999999999998</v>
      </c>
      <c r="AP49" s="51">
        <f t="shared" si="56"/>
        <v>15999.999999999998</v>
      </c>
      <c r="AQ49" s="43">
        <f t="shared" si="56"/>
        <v>15899.999999999998</v>
      </c>
      <c r="AR49" s="51">
        <f t="shared" si="56"/>
        <v>15799.999999999998</v>
      </c>
      <c r="AS49" s="43">
        <f t="shared" si="56"/>
        <v>15699.999999999998</v>
      </c>
      <c r="AT49" s="51">
        <f t="shared" si="56"/>
        <v>15599.999999999998</v>
      </c>
    </row>
    <row r="50" spans="1:46" ht="16.5">
      <c r="A50" s="56"/>
      <c r="B50" s="136" t="s">
        <v>107</v>
      </c>
      <c r="C50" s="22" t="s">
        <v>66</v>
      </c>
      <c r="D50" s="21">
        <f>1/10000</f>
        <v>1E-4</v>
      </c>
      <c r="E50" s="39">
        <f t="shared" si="52"/>
        <v>0.02</v>
      </c>
      <c r="F50" s="60">
        <f t="shared" si="53"/>
        <v>9800</v>
      </c>
      <c r="G50" s="43">
        <f t="shared" si="57"/>
        <v>9750</v>
      </c>
      <c r="H50" s="51">
        <f t="shared" si="54"/>
        <v>9700</v>
      </c>
      <c r="I50" s="43">
        <f t="shared" si="54"/>
        <v>9650</v>
      </c>
      <c r="J50" s="51">
        <f t="shared" si="54"/>
        <v>9600</v>
      </c>
      <c r="K50" s="43">
        <f t="shared" si="54"/>
        <v>9550</v>
      </c>
      <c r="L50" s="51">
        <f t="shared" si="54"/>
        <v>9500</v>
      </c>
      <c r="M50" s="43">
        <f t="shared" si="54"/>
        <v>9449.9999999999982</v>
      </c>
      <c r="N50" s="51">
        <f t="shared" si="54"/>
        <v>9399.9999999999982</v>
      </c>
      <c r="O50" s="43">
        <f t="shared" si="54"/>
        <v>9349.9999999999982</v>
      </c>
      <c r="P50" s="51">
        <f t="shared" si="54"/>
        <v>9299.9999999999982</v>
      </c>
      <c r="Q50" s="43">
        <f t="shared" si="54"/>
        <v>9249.9999999999982</v>
      </c>
      <c r="R50" s="51">
        <f t="shared" si="54"/>
        <v>9199.9999999999982</v>
      </c>
      <c r="S50" s="43">
        <f t="shared" si="54"/>
        <v>9150</v>
      </c>
      <c r="T50" s="51">
        <f t="shared" si="54"/>
        <v>9099.9999999999982</v>
      </c>
      <c r="U50" s="43">
        <f t="shared" si="54"/>
        <v>9050</v>
      </c>
      <c r="V50" s="51">
        <f t="shared" si="54"/>
        <v>9000</v>
      </c>
      <c r="W50" s="43">
        <f t="shared" si="54"/>
        <v>8950</v>
      </c>
      <c r="X50" s="51">
        <f t="shared" si="55"/>
        <v>8900</v>
      </c>
      <c r="Y50" s="43">
        <f t="shared" si="55"/>
        <v>8850</v>
      </c>
      <c r="Z50" s="51">
        <f t="shared" si="55"/>
        <v>8800</v>
      </c>
      <c r="AA50" s="43">
        <f t="shared" si="55"/>
        <v>8750</v>
      </c>
      <c r="AB50" s="51">
        <f t="shared" si="55"/>
        <v>8700</v>
      </c>
      <c r="AC50" s="43">
        <f t="shared" si="55"/>
        <v>8650</v>
      </c>
      <c r="AD50" s="51">
        <f t="shared" si="55"/>
        <v>8600</v>
      </c>
      <c r="AE50" s="43">
        <f t="shared" si="55"/>
        <v>8550</v>
      </c>
      <c r="AF50" s="51">
        <f t="shared" si="55"/>
        <v>8500</v>
      </c>
      <c r="AG50" s="43">
        <f t="shared" si="55"/>
        <v>8450</v>
      </c>
      <c r="AH50" s="51">
        <f t="shared" si="55"/>
        <v>8400</v>
      </c>
      <c r="AI50" s="43">
        <f t="shared" si="55"/>
        <v>8350</v>
      </c>
      <c r="AJ50" s="51">
        <f t="shared" si="55"/>
        <v>8300</v>
      </c>
      <c r="AK50" s="43">
        <f t="shared" si="55"/>
        <v>8250</v>
      </c>
      <c r="AL50" s="51">
        <f t="shared" si="55"/>
        <v>8200</v>
      </c>
      <c r="AM50" s="43">
        <f t="shared" si="55"/>
        <v>8149.9999999999991</v>
      </c>
      <c r="AN50" s="51">
        <f t="shared" si="56"/>
        <v>8099.9999999999991</v>
      </c>
      <c r="AO50" s="43">
        <f t="shared" si="56"/>
        <v>8049.9999999999991</v>
      </c>
      <c r="AP50" s="51">
        <f t="shared" si="56"/>
        <v>7999.9999999999991</v>
      </c>
      <c r="AQ50" s="43">
        <f t="shared" si="56"/>
        <v>7949.9999999999991</v>
      </c>
      <c r="AR50" s="51">
        <f t="shared" si="56"/>
        <v>7899.9999999999991</v>
      </c>
      <c r="AS50" s="43">
        <f t="shared" si="56"/>
        <v>7849.9999999999991</v>
      </c>
      <c r="AT50" s="51">
        <f t="shared" si="56"/>
        <v>7799.9999999999991</v>
      </c>
    </row>
    <row r="51" spans="1:46" ht="16.5">
      <c r="A51" s="56"/>
      <c r="B51" s="136"/>
      <c r="C51" s="22" t="s">
        <v>65</v>
      </c>
      <c r="D51" s="21">
        <f>1/10000</f>
        <v>1E-4</v>
      </c>
      <c r="E51" s="39">
        <f t="shared" si="52"/>
        <v>0.02</v>
      </c>
      <c r="F51" s="60">
        <f t="shared" si="53"/>
        <v>9800</v>
      </c>
      <c r="G51" s="43">
        <f t="shared" si="57"/>
        <v>9750</v>
      </c>
      <c r="H51" s="51">
        <f t="shared" si="54"/>
        <v>9700</v>
      </c>
      <c r="I51" s="43">
        <f t="shared" si="54"/>
        <v>9650</v>
      </c>
      <c r="J51" s="51">
        <f t="shared" si="54"/>
        <v>9600</v>
      </c>
      <c r="K51" s="43">
        <f t="shared" si="54"/>
        <v>9550</v>
      </c>
      <c r="L51" s="51">
        <f t="shared" si="54"/>
        <v>9500</v>
      </c>
      <c r="M51" s="43">
        <f t="shared" si="54"/>
        <v>9449.9999999999982</v>
      </c>
      <c r="N51" s="51">
        <f t="shared" si="54"/>
        <v>9399.9999999999982</v>
      </c>
      <c r="O51" s="43">
        <f t="shared" si="54"/>
        <v>9349.9999999999982</v>
      </c>
      <c r="P51" s="51">
        <f t="shared" si="54"/>
        <v>9299.9999999999982</v>
      </c>
      <c r="Q51" s="43">
        <f t="shared" si="54"/>
        <v>9249.9999999999982</v>
      </c>
      <c r="R51" s="51">
        <f t="shared" si="54"/>
        <v>9199.9999999999982</v>
      </c>
      <c r="S51" s="43">
        <f t="shared" si="54"/>
        <v>9150</v>
      </c>
      <c r="T51" s="51">
        <f t="shared" si="54"/>
        <v>9099.9999999999982</v>
      </c>
      <c r="U51" s="43">
        <f t="shared" si="54"/>
        <v>9050</v>
      </c>
      <c r="V51" s="51">
        <f t="shared" si="54"/>
        <v>9000</v>
      </c>
      <c r="W51" s="43">
        <f t="shared" si="54"/>
        <v>8950</v>
      </c>
      <c r="X51" s="51">
        <f t="shared" si="55"/>
        <v>8900</v>
      </c>
      <c r="Y51" s="43">
        <f t="shared" si="55"/>
        <v>8850</v>
      </c>
      <c r="Z51" s="51">
        <f t="shared" si="55"/>
        <v>8800</v>
      </c>
      <c r="AA51" s="43">
        <f t="shared" si="55"/>
        <v>8750</v>
      </c>
      <c r="AB51" s="51">
        <f t="shared" si="55"/>
        <v>8700</v>
      </c>
      <c r="AC51" s="43">
        <f t="shared" si="55"/>
        <v>8650</v>
      </c>
      <c r="AD51" s="51">
        <f t="shared" si="55"/>
        <v>8600</v>
      </c>
      <c r="AE51" s="43">
        <f t="shared" si="55"/>
        <v>8550</v>
      </c>
      <c r="AF51" s="51">
        <f t="shared" si="55"/>
        <v>8500</v>
      </c>
      <c r="AG51" s="43">
        <f t="shared" si="55"/>
        <v>8450</v>
      </c>
      <c r="AH51" s="51">
        <f t="shared" si="55"/>
        <v>8400</v>
      </c>
      <c r="AI51" s="43">
        <f t="shared" si="55"/>
        <v>8350</v>
      </c>
      <c r="AJ51" s="51">
        <f t="shared" si="55"/>
        <v>8300</v>
      </c>
      <c r="AK51" s="43">
        <f t="shared" si="55"/>
        <v>8250</v>
      </c>
      <c r="AL51" s="51">
        <f t="shared" si="55"/>
        <v>8200</v>
      </c>
      <c r="AM51" s="43">
        <f t="shared" si="55"/>
        <v>8149.9999999999991</v>
      </c>
      <c r="AN51" s="51">
        <f t="shared" si="56"/>
        <v>8099.9999999999991</v>
      </c>
      <c r="AO51" s="43">
        <f t="shared" si="56"/>
        <v>8049.9999999999991</v>
      </c>
      <c r="AP51" s="51">
        <f t="shared" si="56"/>
        <v>7999.9999999999991</v>
      </c>
      <c r="AQ51" s="43">
        <f t="shared" si="56"/>
        <v>7949.9999999999991</v>
      </c>
      <c r="AR51" s="51">
        <f t="shared" si="56"/>
        <v>7899.9999999999991</v>
      </c>
      <c r="AS51" s="43">
        <f t="shared" si="56"/>
        <v>7849.9999999999991</v>
      </c>
      <c r="AT51" s="51">
        <f t="shared" si="56"/>
        <v>7799.9999999999991</v>
      </c>
    </row>
    <row r="52" spans="1:46" ht="16.5">
      <c r="A52" s="56"/>
      <c r="B52" s="136"/>
      <c r="C52" s="22" t="s">
        <v>106</v>
      </c>
      <c r="D52" s="21">
        <v>1E-4</v>
      </c>
      <c r="E52" s="39">
        <f t="shared" si="52"/>
        <v>0.02</v>
      </c>
      <c r="F52" s="60">
        <f t="shared" si="53"/>
        <v>9800</v>
      </c>
      <c r="G52" s="43">
        <f t="shared" si="57"/>
        <v>9750</v>
      </c>
      <c r="H52" s="51">
        <f t="shared" si="54"/>
        <v>9700</v>
      </c>
      <c r="I52" s="43">
        <f t="shared" si="54"/>
        <v>9650</v>
      </c>
      <c r="J52" s="51">
        <f t="shared" si="54"/>
        <v>9600</v>
      </c>
      <c r="K52" s="43">
        <f t="shared" si="54"/>
        <v>9550</v>
      </c>
      <c r="L52" s="51">
        <f t="shared" si="54"/>
        <v>9500</v>
      </c>
      <c r="M52" s="43">
        <f t="shared" si="54"/>
        <v>9449.9999999999982</v>
      </c>
      <c r="N52" s="51">
        <f t="shared" si="54"/>
        <v>9399.9999999999982</v>
      </c>
      <c r="O52" s="43">
        <f t="shared" si="54"/>
        <v>9349.9999999999982</v>
      </c>
      <c r="P52" s="51">
        <f t="shared" si="54"/>
        <v>9299.9999999999982</v>
      </c>
      <c r="Q52" s="43">
        <f t="shared" si="54"/>
        <v>9249.9999999999982</v>
      </c>
      <c r="R52" s="51">
        <f t="shared" si="54"/>
        <v>9199.9999999999982</v>
      </c>
      <c r="S52" s="43">
        <f t="shared" si="54"/>
        <v>9150</v>
      </c>
      <c r="T52" s="51">
        <f t="shared" si="54"/>
        <v>9099.9999999999982</v>
      </c>
      <c r="U52" s="43">
        <f t="shared" si="54"/>
        <v>9050</v>
      </c>
      <c r="V52" s="51">
        <f t="shared" si="54"/>
        <v>9000</v>
      </c>
      <c r="W52" s="43">
        <f t="shared" ref="W52:AL67" si="58">(1-$E52-($A$25-W$2))/$D52</f>
        <v>8950</v>
      </c>
      <c r="X52" s="51">
        <f t="shared" si="55"/>
        <v>8900</v>
      </c>
      <c r="Y52" s="43">
        <f t="shared" si="55"/>
        <v>8850</v>
      </c>
      <c r="Z52" s="51">
        <f t="shared" si="55"/>
        <v>8800</v>
      </c>
      <c r="AA52" s="43">
        <f t="shared" si="55"/>
        <v>8750</v>
      </c>
      <c r="AB52" s="51">
        <f t="shared" si="55"/>
        <v>8700</v>
      </c>
      <c r="AC52" s="43">
        <f t="shared" si="55"/>
        <v>8650</v>
      </c>
      <c r="AD52" s="51">
        <f t="shared" si="55"/>
        <v>8600</v>
      </c>
      <c r="AE52" s="43">
        <f t="shared" si="55"/>
        <v>8550</v>
      </c>
      <c r="AF52" s="51">
        <f t="shared" si="55"/>
        <v>8500</v>
      </c>
      <c r="AG52" s="43">
        <f t="shared" si="55"/>
        <v>8450</v>
      </c>
      <c r="AH52" s="51">
        <f t="shared" si="55"/>
        <v>8400</v>
      </c>
      <c r="AI52" s="43">
        <f t="shared" si="55"/>
        <v>8350</v>
      </c>
      <c r="AJ52" s="51">
        <f t="shared" si="55"/>
        <v>8300</v>
      </c>
      <c r="AK52" s="43">
        <f t="shared" si="55"/>
        <v>8250</v>
      </c>
      <c r="AL52" s="51">
        <f t="shared" si="55"/>
        <v>8200</v>
      </c>
      <c r="AM52" s="43">
        <f t="shared" ref="AM52:AT67" si="59">(1-$E52-($A$25-AM$2))/$D52</f>
        <v>8149.9999999999991</v>
      </c>
      <c r="AN52" s="51">
        <f t="shared" si="56"/>
        <v>8099.9999999999991</v>
      </c>
      <c r="AO52" s="43">
        <f t="shared" si="56"/>
        <v>8049.9999999999991</v>
      </c>
      <c r="AP52" s="51">
        <f t="shared" si="56"/>
        <v>7999.9999999999991</v>
      </c>
      <c r="AQ52" s="43">
        <f t="shared" si="56"/>
        <v>7949.9999999999991</v>
      </c>
      <c r="AR52" s="51">
        <f t="shared" si="56"/>
        <v>7899.9999999999991</v>
      </c>
      <c r="AS52" s="43">
        <f t="shared" si="56"/>
        <v>7849.9999999999991</v>
      </c>
      <c r="AT52" s="51">
        <f t="shared" si="56"/>
        <v>7799.9999999999991</v>
      </c>
    </row>
    <row r="53" spans="1:46" ht="16.5">
      <c r="A53" s="56"/>
      <c r="B53" s="136"/>
      <c r="C53" s="22" t="s">
        <v>105</v>
      </c>
      <c r="D53" s="21">
        <v>1E-3</v>
      </c>
      <c r="E53" s="39">
        <f t="shared" si="52"/>
        <v>0.02</v>
      </c>
      <c r="F53" s="60">
        <f t="shared" si="53"/>
        <v>980</v>
      </c>
      <c r="G53" s="43">
        <f t="shared" si="57"/>
        <v>975</v>
      </c>
      <c r="H53" s="51">
        <f t="shared" si="57"/>
        <v>970</v>
      </c>
      <c r="I53" s="43">
        <f t="shared" si="57"/>
        <v>965</v>
      </c>
      <c r="J53" s="51">
        <f t="shared" si="57"/>
        <v>960</v>
      </c>
      <c r="K53" s="43">
        <f t="shared" si="57"/>
        <v>954.99999999999989</v>
      </c>
      <c r="L53" s="51">
        <f t="shared" si="57"/>
        <v>949.99999999999989</v>
      </c>
      <c r="M53" s="43">
        <f t="shared" si="57"/>
        <v>944.99999999999989</v>
      </c>
      <c r="N53" s="51">
        <f t="shared" si="57"/>
        <v>939.99999999999989</v>
      </c>
      <c r="O53" s="43">
        <f t="shared" si="57"/>
        <v>934.99999999999989</v>
      </c>
      <c r="P53" s="51">
        <f t="shared" si="57"/>
        <v>929.99999999999989</v>
      </c>
      <c r="Q53" s="43">
        <f t="shared" si="57"/>
        <v>924.99999999999989</v>
      </c>
      <c r="R53" s="51">
        <f t="shared" si="57"/>
        <v>919.99999999999989</v>
      </c>
      <c r="S53" s="43">
        <f t="shared" si="57"/>
        <v>915</v>
      </c>
      <c r="T53" s="51">
        <f t="shared" si="57"/>
        <v>909.99999999999989</v>
      </c>
      <c r="U53" s="43">
        <f t="shared" si="57"/>
        <v>905</v>
      </c>
      <c r="V53" s="51">
        <f t="shared" si="57"/>
        <v>900</v>
      </c>
      <c r="W53" s="43">
        <f t="shared" si="58"/>
        <v>895</v>
      </c>
      <c r="X53" s="51">
        <f t="shared" si="58"/>
        <v>890</v>
      </c>
      <c r="Y53" s="43">
        <f t="shared" si="58"/>
        <v>885</v>
      </c>
      <c r="Z53" s="51">
        <f t="shared" si="58"/>
        <v>880</v>
      </c>
      <c r="AA53" s="43">
        <f t="shared" si="58"/>
        <v>875</v>
      </c>
      <c r="AB53" s="51">
        <f t="shared" si="58"/>
        <v>870</v>
      </c>
      <c r="AC53" s="43">
        <f t="shared" si="58"/>
        <v>865</v>
      </c>
      <c r="AD53" s="51">
        <f t="shared" si="58"/>
        <v>860</v>
      </c>
      <c r="AE53" s="43">
        <f t="shared" si="58"/>
        <v>855</v>
      </c>
      <c r="AF53" s="51">
        <f t="shared" si="58"/>
        <v>850</v>
      </c>
      <c r="AG53" s="43">
        <f t="shared" si="58"/>
        <v>845</v>
      </c>
      <c r="AH53" s="51">
        <f t="shared" si="58"/>
        <v>840</v>
      </c>
      <c r="AI53" s="43">
        <f t="shared" si="58"/>
        <v>835</v>
      </c>
      <c r="AJ53" s="51">
        <f t="shared" si="58"/>
        <v>829.99999999999989</v>
      </c>
      <c r="AK53" s="43">
        <f t="shared" si="58"/>
        <v>824.99999999999989</v>
      </c>
      <c r="AL53" s="51">
        <f t="shared" si="58"/>
        <v>819.99999999999989</v>
      </c>
      <c r="AM53" s="43">
        <f t="shared" si="59"/>
        <v>814.99999999999989</v>
      </c>
      <c r="AN53" s="51">
        <f t="shared" si="59"/>
        <v>809.99999999999989</v>
      </c>
      <c r="AO53" s="43">
        <f t="shared" si="59"/>
        <v>804.99999999999989</v>
      </c>
      <c r="AP53" s="51">
        <f t="shared" si="59"/>
        <v>799.99999999999989</v>
      </c>
      <c r="AQ53" s="43">
        <f t="shared" si="59"/>
        <v>794.99999999999989</v>
      </c>
      <c r="AR53" s="51">
        <f t="shared" si="59"/>
        <v>789.99999999999989</v>
      </c>
      <c r="AS53" s="43">
        <f t="shared" si="59"/>
        <v>784.99999999999989</v>
      </c>
      <c r="AT53" s="51">
        <f t="shared" si="59"/>
        <v>779.99999999999989</v>
      </c>
    </row>
    <row r="54" spans="1:46" ht="16.5">
      <c r="A54" s="56"/>
      <c r="B54" s="136"/>
      <c r="C54" s="22" t="s">
        <v>104</v>
      </c>
      <c r="D54" s="21">
        <v>0.01</v>
      </c>
      <c r="E54" s="39">
        <f t="shared" si="52"/>
        <v>0.02</v>
      </c>
      <c r="F54" s="60">
        <f t="shared" si="53"/>
        <v>98</v>
      </c>
      <c r="G54" s="43">
        <f t="shared" ref="G54:V69" si="60">(1-$E54-($A$25-G$2))/$D54</f>
        <v>97.5</v>
      </c>
      <c r="H54" s="51">
        <f t="shared" si="60"/>
        <v>97</v>
      </c>
      <c r="I54" s="43">
        <f t="shared" si="60"/>
        <v>96.5</v>
      </c>
      <c r="J54" s="51">
        <f t="shared" si="60"/>
        <v>96</v>
      </c>
      <c r="K54" s="43">
        <f t="shared" si="60"/>
        <v>95.5</v>
      </c>
      <c r="L54" s="51">
        <f t="shared" si="60"/>
        <v>95</v>
      </c>
      <c r="M54" s="43">
        <f t="shared" si="60"/>
        <v>94.5</v>
      </c>
      <c r="N54" s="51">
        <f t="shared" si="60"/>
        <v>93.999999999999986</v>
      </c>
      <c r="O54" s="43">
        <f t="shared" si="60"/>
        <v>93.499999999999986</v>
      </c>
      <c r="P54" s="51">
        <f t="shared" si="60"/>
        <v>92.999999999999986</v>
      </c>
      <c r="Q54" s="43">
        <f t="shared" si="60"/>
        <v>92.499999999999986</v>
      </c>
      <c r="R54" s="51">
        <f t="shared" si="60"/>
        <v>91.999999999999986</v>
      </c>
      <c r="S54" s="43">
        <f t="shared" si="60"/>
        <v>91.5</v>
      </c>
      <c r="T54" s="51">
        <f t="shared" si="60"/>
        <v>90.999999999999986</v>
      </c>
      <c r="U54" s="43">
        <f t="shared" si="60"/>
        <v>90.5</v>
      </c>
      <c r="V54" s="51">
        <f t="shared" si="60"/>
        <v>90</v>
      </c>
      <c r="W54" s="43">
        <f t="shared" si="58"/>
        <v>89.5</v>
      </c>
      <c r="X54" s="51">
        <f t="shared" si="58"/>
        <v>89</v>
      </c>
      <c r="Y54" s="43">
        <f t="shared" si="58"/>
        <v>88.5</v>
      </c>
      <c r="Z54" s="51">
        <f t="shared" si="58"/>
        <v>88</v>
      </c>
      <c r="AA54" s="43">
        <f t="shared" si="58"/>
        <v>87.5</v>
      </c>
      <c r="AB54" s="51">
        <f t="shared" si="58"/>
        <v>87</v>
      </c>
      <c r="AC54" s="43">
        <f t="shared" si="58"/>
        <v>86.5</v>
      </c>
      <c r="AD54" s="51">
        <f t="shared" si="58"/>
        <v>86</v>
      </c>
      <c r="AE54" s="43">
        <f t="shared" si="58"/>
        <v>85.5</v>
      </c>
      <c r="AF54" s="51">
        <f t="shared" si="58"/>
        <v>85</v>
      </c>
      <c r="AG54" s="43">
        <f t="shared" si="58"/>
        <v>84.5</v>
      </c>
      <c r="AH54" s="51">
        <f t="shared" si="58"/>
        <v>84</v>
      </c>
      <c r="AI54" s="43">
        <f t="shared" si="58"/>
        <v>83.5</v>
      </c>
      <c r="AJ54" s="51">
        <f t="shared" si="58"/>
        <v>83</v>
      </c>
      <c r="AK54" s="43">
        <f t="shared" si="58"/>
        <v>82.5</v>
      </c>
      <c r="AL54" s="51">
        <f t="shared" si="58"/>
        <v>82</v>
      </c>
      <c r="AM54" s="43">
        <f t="shared" si="59"/>
        <v>81.5</v>
      </c>
      <c r="AN54" s="51">
        <f t="shared" si="59"/>
        <v>80.999999999999986</v>
      </c>
      <c r="AO54" s="43">
        <f t="shared" si="59"/>
        <v>80.499999999999986</v>
      </c>
      <c r="AP54" s="51">
        <f t="shared" si="59"/>
        <v>79.999999999999986</v>
      </c>
      <c r="AQ54" s="43">
        <f t="shared" si="59"/>
        <v>79.499999999999986</v>
      </c>
      <c r="AR54" s="51">
        <f t="shared" si="59"/>
        <v>78.999999999999986</v>
      </c>
      <c r="AS54" s="43">
        <f t="shared" si="59"/>
        <v>78.499999999999986</v>
      </c>
      <c r="AT54" s="51">
        <f t="shared" si="59"/>
        <v>77.999999999999986</v>
      </c>
    </row>
    <row r="55" spans="1:46" ht="16.5">
      <c r="A55" s="56"/>
      <c r="B55" s="136"/>
      <c r="C55" s="22" t="s">
        <v>103</v>
      </c>
      <c r="D55" s="21">
        <v>0.1</v>
      </c>
      <c r="E55" s="39">
        <f t="shared" si="52"/>
        <v>0.02</v>
      </c>
      <c r="F55" s="60">
        <f t="shared" si="53"/>
        <v>9.7999999999999989</v>
      </c>
      <c r="G55" s="43">
        <f t="shared" si="60"/>
        <v>9.75</v>
      </c>
      <c r="H55" s="51">
        <f t="shared" si="60"/>
        <v>9.6999999999999993</v>
      </c>
      <c r="I55" s="43">
        <f t="shared" si="60"/>
        <v>9.6499999999999986</v>
      </c>
      <c r="J55" s="51">
        <f t="shared" si="60"/>
        <v>9.6</v>
      </c>
      <c r="K55" s="43">
        <f t="shared" si="60"/>
        <v>9.5499999999999989</v>
      </c>
      <c r="L55" s="51">
        <f t="shared" si="60"/>
        <v>9.4999999999999982</v>
      </c>
      <c r="M55" s="43">
        <f t="shared" si="60"/>
        <v>9.4499999999999993</v>
      </c>
      <c r="N55" s="51">
        <f t="shared" si="60"/>
        <v>9.3999999999999986</v>
      </c>
      <c r="O55" s="43">
        <f t="shared" si="60"/>
        <v>9.35</v>
      </c>
      <c r="P55" s="51">
        <f t="shared" si="60"/>
        <v>9.2999999999999989</v>
      </c>
      <c r="Q55" s="43">
        <f t="shared" si="60"/>
        <v>9.2499999999999982</v>
      </c>
      <c r="R55" s="51">
        <f t="shared" si="60"/>
        <v>9.1999999999999993</v>
      </c>
      <c r="S55" s="43">
        <f t="shared" si="60"/>
        <v>9.15</v>
      </c>
      <c r="T55" s="51">
        <f t="shared" si="60"/>
        <v>9.0999999999999979</v>
      </c>
      <c r="U55" s="43">
        <f t="shared" si="60"/>
        <v>9.0499999999999989</v>
      </c>
      <c r="V55" s="51">
        <f t="shared" si="60"/>
        <v>9</v>
      </c>
      <c r="W55" s="43">
        <f t="shared" si="58"/>
        <v>8.9499999999999993</v>
      </c>
      <c r="X55" s="51">
        <f t="shared" si="58"/>
        <v>8.9</v>
      </c>
      <c r="Y55" s="43">
        <f t="shared" si="58"/>
        <v>8.85</v>
      </c>
      <c r="Z55" s="51">
        <f t="shared" si="58"/>
        <v>8.7999999999999989</v>
      </c>
      <c r="AA55" s="43">
        <f t="shared" si="58"/>
        <v>8.75</v>
      </c>
      <c r="AB55" s="51">
        <f t="shared" si="58"/>
        <v>8.6999999999999993</v>
      </c>
      <c r="AC55" s="43">
        <f t="shared" si="58"/>
        <v>8.6499999999999986</v>
      </c>
      <c r="AD55" s="51">
        <f t="shared" si="58"/>
        <v>8.6</v>
      </c>
      <c r="AE55" s="43">
        <f t="shared" si="58"/>
        <v>8.5499999999999989</v>
      </c>
      <c r="AF55" s="51">
        <f t="shared" si="58"/>
        <v>8.5</v>
      </c>
      <c r="AG55" s="43">
        <f t="shared" si="58"/>
        <v>8.4499999999999993</v>
      </c>
      <c r="AH55" s="51">
        <f t="shared" si="58"/>
        <v>8.3999999999999986</v>
      </c>
      <c r="AI55" s="43">
        <f t="shared" si="58"/>
        <v>8.35</v>
      </c>
      <c r="AJ55" s="51">
        <f t="shared" si="58"/>
        <v>8.2999999999999989</v>
      </c>
      <c r="AK55" s="43">
        <f t="shared" si="58"/>
        <v>8.2499999999999982</v>
      </c>
      <c r="AL55" s="51">
        <f t="shared" si="58"/>
        <v>8.1999999999999993</v>
      </c>
      <c r="AM55" s="43">
        <f t="shared" si="59"/>
        <v>8.1499999999999986</v>
      </c>
      <c r="AN55" s="51">
        <f t="shared" si="59"/>
        <v>8.1</v>
      </c>
      <c r="AO55" s="43">
        <f t="shared" si="59"/>
        <v>8.0499999999999989</v>
      </c>
      <c r="AP55" s="51">
        <f t="shared" si="59"/>
        <v>7.9999999999999991</v>
      </c>
      <c r="AQ55" s="43">
        <f t="shared" si="59"/>
        <v>7.9499999999999993</v>
      </c>
      <c r="AR55" s="51">
        <f t="shared" si="59"/>
        <v>7.8999999999999986</v>
      </c>
      <c r="AS55" s="43">
        <f t="shared" si="59"/>
        <v>7.8499999999999988</v>
      </c>
      <c r="AT55" s="51">
        <f t="shared" si="59"/>
        <v>7.7999999999999989</v>
      </c>
    </row>
    <row r="56" spans="1:46" ht="16.5">
      <c r="A56" s="56"/>
      <c r="B56" s="137" t="s">
        <v>102</v>
      </c>
      <c r="C56" s="24" t="s">
        <v>63</v>
      </c>
      <c r="D56" s="25">
        <v>2.3999999999999998E-3</v>
      </c>
      <c r="E56" s="39">
        <f t="shared" si="52"/>
        <v>0.02</v>
      </c>
      <c r="F56" s="60">
        <f t="shared" si="53"/>
        <v>408.33333333333337</v>
      </c>
      <c r="G56" s="43">
        <f t="shared" si="60"/>
        <v>406.25</v>
      </c>
      <c r="H56" s="51">
        <f t="shared" si="60"/>
        <v>404.16666666666669</v>
      </c>
      <c r="I56" s="43">
        <f t="shared" si="60"/>
        <v>402.08333333333337</v>
      </c>
      <c r="J56" s="51">
        <f t="shared" si="60"/>
        <v>400</v>
      </c>
      <c r="K56" s="43">
        <f t="shared" si="60"/>
        <v>397.91666666666669</v>
      </c>
      <c r="L56" s="51">
        <f t="shared" si="60"/>
        <v>395.83333333333337</v>
      </c>
      <c r="M56" s="43">
        <f t="shared" si="60"/>
        <v>393.75</v>
      </c>
      <c r="N56" s="51">
        <f t="shared" si="60"/>
        <v>391.66666666666669</v>
      </c>
      <c r="O56" s="43">
        <f t="shared" si="60"/>
        <v>389.58333333333337</v>
      </c>
      <c r="P56" s="51">
        <f t="shared" si="60"/>
        <v>387.5</v>
      </c>
      <c r="Q56" s="43">
        <f t="shared" si="60"/>
        <v>385.41666666666669</v>
      </c>
      <c r="R56" s="51">
        <f t="shared" si="60"/>
        <v>383.33333333333331</v>
      </c>
      <c r="S56" s="43">
        <f t="shared" si="60"/>
        <v>381.25000000000006</v>
      </c>
      <c r="T56" s="51">
        <f t="shared" si="60"/>
        <v>379.16666666666669</v>
      </c>
      <c r="U56" s="43">
        <f t="shared" si="60"/>
        <v>377.08333333333337</v>
      </c>
      <c r="V56" s="51">
        <f t="shared" si="60"/>
        <v>375.00000000000006</v>
      </c>
      <c r="W56" s="43">
        <f t="shared" si="58"/>
        <v>372.91666666666669</v>
      </c>
      <c r="X56" s="51">
        <f t="shared" si="58"/>
        <v>370.83333333333337</v>
      </c>
      <c r="Y56" s="43">
        <f t="shared" si="58"/>
        <v>368.75000000000006</v>
      </c>
      <c r="Z56" s="51">
        <f t="shared" si="58"/>
        <v>366.66666666666669</v>
      </c>
      <c r="AA56" s="43">
        <f t="shared" si="58"/>
        <v>364.58333333333337</v>
      </c>
      <c r="AB56" s="51">
        <f t="shared" si="58"/>
        <v>362.50000000000006</v>
      </c>
      <c r="AC56" s="43">
        <f t="shared" si="58"/>
        <v>360.41666666666669</v>
      </c>
      <c r="AD56" s="51">
        <f t="shared" si="58"/>
        <v>358.33333333333337</v>
      </c>
      <c r="AE56" s="43">
        <f t="shared" si="58"/>
        <v>356.25</v>
      </c>
      <c r="AF56" s="51">
        <f t="shared" si="58"/>
        <v>354.16666666666669</v>
      </c>
      <c r="AG56" s="43">
        <f t="shared" si="58"/>
        <v>352.08333333333337</v>
      </c>
      <c r="AH56" s="51">
        <f t="shared" si="58"/>
        <v>350</v>
      </c>
      <c r="AI56" s="43">
        <f t="shared" si="58"/>
        <v>347.91666666666669</v>
      </c>
      <c r="AJ56" s="51">
        <f t="shared" si="58"/>
        <v>345.83333333333337</v>
      </c>
      <c r="AK56" s="43">
        <f t="shared" si="58"/>
        <v>343.75</v>
      </c>
      <c r="AL56" s="51">
        <f t="shared" si="58"/>
        <v>341.66666666666669</v>
      </c>
      <c r="AM56" s="43">
        <f t="shared" si="59"/>
        <v>339.58333333333331</v>
      </c>
      <c r="AN56" s="51">
        <f t="shared" si="59"/>
        <v>337.5</v>
      </c>
      <c r="AO56" s="43">
        <f t="shared" si="59"/>
        <v>335.41666666666669</v>
      </c>
      <c r="AP56" s="51">
        <f t="shared" si="59"/>
        <v>333.33333333333331</v>
      </c>
      <c r="AQ56" s="43">
        <f t="shared" si="59"/>
        <v>331.25</v>
      </c>
      <c r="AR56" s="51">
        <f t="shared" si="59"/>
        <v>329.16666666666669</v>
      </c>
      <c r="AS56" s="43">
        <f t="shared" si="59"/>
        <v>327.08333333333331</v>
      </c>
      <c r="AT56" s="51">
        <f t="shared" si="59"/>
        <v>325</v>
      </c>
    </row>
    <row r="57" spans="1:46" ht="16.5">
      <c r="A57" s="56"/>
      <c r="B57" s="137"/>
      <c r="C57" s="24" t="s">
        <v>62</v>
      </c>
      <c r="D57" s="25">
        <f>1/833.333333333333</f>
        <v>1.2000000000000003E-3</v>
      </c>
      <c r="E57" s="39">
        <f t="shared" si="52"/>
        <v>0.02</v>
      </c>
      <c r="F57" s="60">
        <f t="shared" si="53"/>
        <v>816.6666666666664</v>
      </c>
      <c r="G57" s="43">
        <f t="shared" si="60"/>
        <v>812.49999999999977</v>
      </c>
      <c r="H57" s="51">
        <f t="shared" si="60"/>
        <v>808.33333333333314</v>
      </c>
      <c r="I57" s="43">
        <f t="shared" si="60"/>
        <v>804.1666666666664</v>
      </c>
      <c r="J57" s="51">
        <f t="shared" si="60"/>
        <v>799.99999999999977</v>
      </c>
      <c r="K57" s="43">
        <f t="shared" si="60"/>
        <v>795.83333333333303</v>
      </c>
      <c r="L57" s="51">
        <f t="shared" si="60"/>
        <v>791.6666666666664</v>
      </c>
      <c r="M57" s="43">
        <f t="shared" si="60"/>
        <v>787.49999999999977</v>
      </c>
      <c r="N57" s="51">
        <f t="shared" si="60"/>
        <v>783.33333333333303</v>
      </c>
      <c r="O57" s="43">
        <f t="shared" si="60"/>
        <v>779.1666666666664</v>
      </c>
      <c r="P57" s="51">
        <f t="shared" si="60"/>
        <v>774.99999999999977</v>
      </c>
      <c r="Q57" s="43">
        <f t="shared" si="60"/>
        <v>770.83333333333303</v>
      </c>
      <c r="R57" s="51">
        <f t="shared" si="60"/>
        <v>766.6666666666664</v>
      </c>
      <c r="S57" s="43">
        <f t="shared" si="60"/>
        <v>762.49999999999977</v>
      </c>
      <c r="T57" s="51">
        <f t="shared" si="60"/>
        <v>758.33333333333303</v>
      </c>
      <c r="U57" s="43">
        <f t="shared" si="60"/>
        <v>754.16666666666652</v>
      </c>
      <c r="V57" s="51">
        <f t="shared" si="60"/>
        <v>749.99999999999977</v>
      </c>
      <c r="W57" s="43">
        <f t="shared" si="58"/>
        <v>745.83333333333314</v>
      </c>
      <c r="X57" s="51">
        <f t="shared" si="58"/>
        <v>741.66666666666652</v>
      </c>
      <c r="Y57" s="43">
        <f t="shared" si="58"/>
        <v>737.49999999999977</v>
      </c>
      <c r="Z57" s="51">
        <f t="shared" si="58"/>
        <v>733.33333333333314</v>
      </c>
      <c r="AA57" s="43">
        <f t="shared" si="58"/>
        <v>729.16666666666652</v>
      </c>
      <c r="AB57" s="51">
        <f t="shared" si="58"/>
        <v>724.99999999999977</v>
      </c>
      <c r="AC57" s="43">
        <f t="shared" si="58"/>
        <v>720.83333333333314</v>
      </c>
      <c r="AD57" s="51">
        <f t="shared" si="58"/>
        <v>716.66666666666652</v>
      </c>
      <c r="AE57" s="43">
        <f t="shared" si="58"/>
        <v>712.49999999999977</v>
      </c>
      <c r="AF57" s="51">
        <f t="shared" si="58"/>
        <v>708.33333333333314</v>
      </c>
      <c r="AG57" s="43">
        <f t="shared" si="58"/>
        <v>704.1666666666664</v>
      </c>
      <c r="AH57" s="51">
        <f t="shared" si="58"/>
        <v>699.99999999999977</v>
      </c>
      <c r="AI57" s="43">
        <f t="shared" si="58"/>
        <v>695.83333333333314</v>
      </c>
      <c r="AJ57" s="51">
        <f t="shared" si="58"/>
        <v>691.6666666666664</v>
      </c>
      <c r="AK57" s="43">
        <f t="shared" si="58"/>
        <v>687.49999999999977</v>
      </c>
      <c r="AL57" s="51">
        <f t="shared" si="58"/>
        <v>683.33333333333314</v>
      </c>
      <c r="AM57" s="43">
        <f t="shared" si="59"/>
        <v>679.1666666666664</v>
      </c>
      <c r="AN57" s="51">
        <f t="shared" si="59"/>
        <v>674.99999999999977</v>
      </c>
      <c r="AO57" s="43">
        <f t="shared" si="59"/>
        <v>670.83333333333314</v>
      </c>
      <c r="AP57" s="51">
        <f t="shared" si="59"/>
        <v>666.6666666666664</v>
      </c>
      <c r="AQ57" s="43">
        <f t="shared" si="59"/>
        <v>662.49999999999977</v>
      </c>
      <c r="AR57" s="51">
        <f t="shared" si="59"/>
        <v>658.33333333333314</v>
      </c>
      <c r="AS57" s="43">
        <f t="shared" si="59"/>
        <v>654.1666666666664</v>
      </c>
      <c r="AT57" s="51">
        <f t="shared" si="59"/>
        <v>649.99999999999977</v>
      </c>
    </row>
    <row r="58" spans="1:46" ht="16.5">
      <c r="A58" s="56"/>
      <c r="B58" s="137"/>
      <c r="C58" s="24" t="s">
        <v>61</v>
      </c>
      <c r="D58" s="25">
        <f>1/1666.66666666666</f>
        <v>6.0000000000000244E-4</v>
      </c>
      <c r="E58" s="39">
        <f t="shared" si="52"/>
        <v>0.02</v>
      </c>
      <c r="F58" s="60">
        <f t="shared" si="53"/>
        <v>1633.3333333333267</v>
      </c>
      <c r="G58" s="43">
        <f t="shared" si="60"/>
        <v>1624.9999999999934</v>
      </c>
      <c r="H58" s="51">
        <f t="shared" si="60"/>
        <v>1616.6666666666601</v>
      </c>
      <c r="I58" s="43">
        <f t="shared" si="60"/>
        <v>1608.3333333333267</v>
      </c>
      <c r="J58" s="51">
        <f t="shared" si="60"/>
        <v>1599.9999999999934</v>
      </c>
      <c r="K58" s="43">
        <f t="shared" si="60"/>
        <v>1591.6666666666601</v>
      </c>
      <c r="L58" s="51">
        <f t="shared" si="60"/>
        <v>1583.3333333333269</v>
      </c>
      <c r="M58" s="43">
        <f t="shared" si="60"/>
        <v>1574.9999999999934</v>
      </c>
      <c r="N58" s="51">
        <f t="shared" si="60"/>
        <v>1566.6666666666601</v>
      </c>
      <c r="O58" s="43">
        <f t="shared" si="60"/>
        <v>1558.3333333333269</v>
      </c>
      <c r="P58" s="51">
        <f t="shared" si="60"/>
        <v>1549.9999999999936</v>
      </c>
      <c r="Q58" s="43">
        <f t="shared" si="60"/>
        <v>1541.6666666666604</v>
      </c>
      <c r="R58" s="51">
        <f t="shared" si="60"/>
        <v>1533.3333333333269</v>
      </c>
      <c r="S58" s="43">
        <f t="shared" si="60"/>
        <v>1524.9999999999939</v>
      </c>
      <c r="T58" s="51">
        <f t="shared" si="60"/>
        <v>1516.6666666666604</v>
      </c>
      <c r="U58" s="43">
        <f t="shared" si="60"/>
        <v>1508.3333333333273</v>
      </c>
      <c r="V58" s="51">
        <f t="shared" si="60"/>
        <v>1499.9999999999939</v>
      </c>
      <c r="W58" s="43">
        <f t="shared" si="58"/>
        <v>1491.6666666666606</v>
      </c>
      <c r="X58" s="51">
        <f t="shared" si="58"/>
        <v>1483.3333333333273</v>
      </c>
      <c r="Y58" s="43">
        <f t="shared" si="58"/>
        <v>1474.9999999999941</v>
      </c>
      <c r="Z58" s="51">
        <f t="shared" si="58"/>
        <v>1466.6666666666606</v>
      </c>
      <c r="AA58" s="43">
        <f t="shared" si="58"/>
        <v>1458.3333333333273</v>
      </c>
      <c r="AB58" s="51">
        <f t="shared" si="58"/>
        <v>1449.9999999999941</v>
      </c>
      <c r="AC58" s="43">
        <f t="shared" si="58"/>
        <v>1441.6666666666608</v>
      </c>
      <c r="AD58" s="51">
        <f t="shared" si="58"/>
        <v>1433.3333333333276</v>
      </c>
      <c r="AE58" s="43">
        <f t="shared" si="58"/>
        <v>1424.9999999999941</v>
      </c>
      <c r="AF58" s="51">
        <f t="shared" si="58"/>
        <v>1416.6666666666608</v>
      </c>
      <c r="AG58" s="43">
        <f t="shared" si="58"/>
        <v>1408.3333333333276</v>
      </c>
      <c r="AH58" s="51">
        <f t="shared" si="58"/>
        <v>1399.9999999999943</v>
      </c>
      <c r="AI58" s="43">
        <f t="shared" si="58"/>
        <v>1391.6666666666611</v>
      </c>
      <c r="AJ58" s="51">
        <f t="shared" si="58"/>
        <v>1383.3333333333276</v>
      </c>
      <c r="AK58" s="43">
        <f t="shared" si="58"/>
        <v>1374.9999999999943</v>
      </c>
      <c r="AL58" s="51">
        <f t="shared" si="58"/>
        <v>1366.6666666666611</v>
      </c>
      <c r="AM58" s="43">
        <f t="shared" si="59"/>
        <v>1358.3333333333278</v>
      </c>
      <c r="AN58" s="51">
        <f t="shared" si="59"/>
        <v>1349.9999999999943</v>
      </c>
      <c r="AO58" s="43">
        <f t="shared" si="59"/>
        <v>1341.6666666666611</v>
      </c>
      <c r="AP58" s="51">
        <f t="shared" si="59"/>
        <v>1333.3333333333278</v>
      </c>
      <c r="AQ58" s="43">
        <f t="shared" si="59"/>
        <v>1324.9999999999945</v>
      </c>
      <c r="AR58" s="51">
        <f t="shared" si="59"/>
        <v>1316.6666666666613</v>
      </c>
      <c r="AS58" s="43">
        <f t="shared" si="59"/>
        <v>1308.3333333333278</v>
      </c>
      <c r="AT58" s="51">
        <f t="shared" si="59"/>
        <v>1299.9999999999945</v>
      </c>
    </row>
    <row r="59" spans="1:46" ht="16.5">
      <c r="A59" s="56"/>
      <c r="B59" s="137"/>
      <c r="C59" s="24" t="s">
        <v>60</v>
      </c>
      <c r="D59" s="25">
        <f>1/2500</f>
        <v>4.0000000000000002E-4</v>
      </c>
      <c r="E59" s="39">
        <f t="shared" si="52"/>
        <v>0.02</v>
      </c>
      <c r="F59" s="60">
        <f t="shared" si="53"/>
        <v>2450</v>
      </c>
      <c r="G59" s="43">
        <f t="shared" si="60"/>
        <v>2437.5</v>
      </c>
      <c r="H59" s="51">
        <f t="shared" si="60"/>
        <v>2425</v>
      </c>
      <c r="I59" s="43">
        <f t="shared" si="60"/>
        <v>2412.5</v>
      </c>
      <c r="J59" s="51">
        <f t="shared" si="60"/>
        <v>2400</v>
      </c>
      <c r="K59" s="43">
        <f t="shared" si="60"/>
        <v>2387.5</v>
      </c>
      <c r="L59" s="51">
        <f t="shared" si="60"/>
        <v>2375</v>
      </c>
      <c r="M59" s="43">
        <f t="shared" si="60"/>
        <v>2362.4999999999995</v>
      </c>
      <c r="N59" s="51">
        <f t="shared" si="60"/>
        <v>2349.9999999999995</v>
      </c>
      <c r="O59" s="43">
        <f t="shared" si="60"/>
        <v>2337.4999999999995</v>
      </c>
      <c r="P59" s="51">
        <f t="shared" si="60"/>
        <v>2324.9999999999995</v>
      </c>
      <c r="Q59" s="43">
        <f t="shared" si="60"/>
        <v>2312.4999999999995</v>
      </c>
      <c r="R59" s="51">
        <f t="shared" si="60"/>
        <v>2299.9999999999995</v>
      </c>
      <c r="S59" s="43">
        <f t="shared" si="60"/>
        <v>2287.5</v>
      </c>
      <c r="T59" s="51">
        <f t="shared" si="60"/>
        <v>2274.9999999999995</v>
      </c>
      <c r="U59" s="43">
        <f t="shared" si="60"/>
        <v>2262.5</v>
      </c>
      <c r="V59" s="51">
        <f t="shared" si="60"/>
        <v>2250</v>
      </c>
      <c r="W59" s="43">
        <f t="shared" si="58"/>
        <v>2237.5</v>
      </c>
      <c r="X59" s="51">
        <f t="shared" si="58"/>
        <v>2225</v>
      </c>
      <c r="Y59" s="43">
        <f t="shared" si="58"/>
        <v>2212.5</v>
      </c>
      <c r="Z59" s="51">
        <f t="shared" si="58"/>
        <v>2200</v>
      </c>
      <c r="AA59" s="43">
        <f t="shared" si="58"/>
        <v>2187.5</v>
      </c>
      <c r="AB59" s="51">
        <f t="shared" si="58"/>
        <v>2175</v>
      </c>
      <c r="AC59" s="43">
        <f t="shared" si="58"/>
        <v>2162.5</v>
      </c>
      <c r="AD59" s="51">
        <f t="shared" si="58"/>
        <v>2150</v>
      </c>
      <c r="AE59" s="43">
        <f t="shared" si="58"/>
        <v>2137.5</v>
      </c>
      <c r="AF59" s="51">
        <f t="shared" si="58"/>
        <v>2125</v>
      </c>
      <c r="AG59" s="43">
        <f t="shared" si="58"/>
        <v>2112.5</v>
      </c>
      <c r="AH59" s="51">
        <f t="shared" si="58"/>
        <v>2100</v>
      </c>
      <c r="AI59" s="43">
        <f t="shared" si="58"/>
        <v>2087.5</v>
      </c>
      <c r="AJ59" s="51">
        <f t="shared" si="58"/>
        <v>2075</v>
      </c>
      <c r="AK59" s="43">
        <f t="shared" si="58"/>
        <v>2062.5</v>
      </c>
      <c r="AL59" s="51">
        <f t="shared" si="58"/>
        <v>2050</v>
      </c>
      <c r="AM59" s="43">
        <f t="shared" si="59"/>
        <v>2037.4999999999998</v>
      </c>
      <c r="AN59" s="51">
        <f t="shared" si="59"/>
        <v>2024.9999999999998</v>
      </c>
      <c r="AO59" s="43">
        <f t="shared" si="59"/>
        <v>2012.4999999999998</v>
      </c>
      <c r="AP59" s="51">
        <f t="shared" si="59"/>
        <v>1999.9999999999998</v>
      </c>
      <c r="AQ59" s="43">
        <f t="shared" si="59"/>
        <v>1987.4999999999998</v>
      </c>
      <c r="AR59" s="51">
        <f t="shared" si="59"/>
        <v>1974.9999999999998</v>
      </c>
      <c r="AS59" s="43">
        <f t="shared" si="59"/>
        <v>1962.4999999999998</v>
      </c>
      <c r="AT59" s="51">
        <f t="shared" si="59"/>
        <v>1949.9999999999998</v>
      </c>
    </row>
    <row r="60" spans="1:46" ht="16.5">
      <c r="A60" s="56"/>
      <c r="B60" s="136" t="s">
        <v>101</v>
      </c>
      <c r="C60" s="22" t="s">
        <v>66</v>
      </c>
      <c r="D60" s="21">
        <v>1E-3</v>
      </c>
      <c r="E60" s="39">
        <f t="shared" si="52"/>
        <v>0.02</v>
      </c>
      <c r="F60" s="60">
        <f t="shared" si="53"/>
        <v>980</v>
      </c>
      <c r="G60" s="43">
        <f t="shared" si="60"/>
        <v>975</v>
      </c>
      <c r="H60" s="51">
        <f t="shared" si="60"/>
        <v>970</v>
      </c>
      <c r="I60" s="43">
        <f t="shared" si="60"/>
        <v>965</v>
      </c>
      <c r="J60" s="51">
        <f t="shared" si="60"/>
        <v>960</v>
      </c>
      <c r="K60" s="43">
        <f t="shared" si="60"/>
        <v>954.99999999999989</v>
      </c>
      <c r="L60" s="51">
        <f t="shared" si="60"/>
        <v>949.99999999999989</v>
      </c>
      <c r="M60" s="43">
        <f t="shared" si="60"/>
        <v>944.99999999999989</v>
      </c>
      <c r="N60" s="51">
        <f t="shared" si="60"/>
        <v>939.99999999999989</v>
      </c>
      <c r="O60" s="43">
        <f t="shared" si="60"/>
        <v>934.99999999999989</v>
      </c>
      <c r="P60" s="51">
        <f t="shared" si="60"/>
        <v>929.99999999999989</v>
      </c>
      <c r="Q60" s="43">
        <f t="shared" si="60"/>
        <v>924.99999999999989</v>
      </c>
      <c r="R60" s="51">
        <f t="shared" si="60"/>
        <v>919.99999999999989</v>
      </c>
      <c r="S60" s="43">
        <f t="shared" si="60"/>
        <v>915</v>
      </c>
      <c r="T60" s="51">
        <f t="shared" si="60"/>
        <v>909.99999999999989</v>
      </c>
      <c r="U60" s="43">
        <f t="shared" si="60"/>
        <v>905</v>
      </c>
      <c r="V60" s="51">
        <f t="shared" si="60"/>
        <v>900</v>
      </c>
      <c r="W60" s="43">
        <f t="shared" si="58"/>
        <v>895</v>
      </c>
      <c r="X60" s="51">
        <f t="shared" si="58"/>
        <v>890</v>
      </c>
      <c r="Y60" s="43">
        <f t="shared" si="58"/>
        <v>885</v>
      </c>
      <c r="Z60" s="51">
        <f t="shared" si="58"/>
        <v>880</v>
      </c>
      <c r="AA60" s="43">
        <f t="shared" si="58"/>
        <v>875</v>
      </c>
      <c r="AB60" s="51">
        <f t="shared" si="58"/>
        <v>870</v>
      </c>
      <c r="AC60" s="43">
        <f t="shared" si="58"/>
        <v>865</v>
      </c>
      <c r="AD60" s="51">
        <f t="shared" si="58"/>
        <v>860</v>
      </c>
      <c r="AE60" s="43">
        <f t="shared" si="58"/>
        <v>855</v>
      </c>
      <c r="AF60" s="51">
        <f t="shared" si="58"/>
        <v>850</v>
      </c>
      <c r="AG60" s="43">
        <f t="shared" si="58"/>
        <v>845</v>
      </c>
      <c r="AH60" s="51">
        <f t="shared" si="58"/>
        <v>840</v>
      </c>
      <c r="AI60" s="43">
        <f t="shared" si="58"/>
        <v>835</v>
      </c>
      <c r="AJ60" s="51">
        <f t="shared" si="58"/>
        <v>829.99999999999989</v>
      </c>
      <c r="AK60" s="43">
        <f t="shared" si="58"/>
        <v>824.99999999999989</v>
      </c>
      <c r="AL60" s="51">
        <f t="shared" si="58"/>
        <v>819.99999999999989</v>
      </c>
      <c r="AM60" s="43">
        <f t="shared" si="59"/>
        <v>814.99999999999989</v>
      </c>
      <c r="AN60" s="51">
        <f t="shared" si="59"/>
        <v>809.99999999999989</v>
      </c>
      <c r="AO60" s="43">
        <f t="shared" si="59"/>
        <v>804.99999999999989</v>
      </c>
      <c r="AP60" s="51">
        <f t="shared" si="59"/>
        <v>799.99999999999989</v>
      </c>
      <c r="AQ60" s="43">
        <f t="shared" si="59"/>
        <v>794.99999999999989</v>
      </c>
      <c r="AR60" s="51">
        <f t="shared" si="59"/>
        <v>789.99999999999989</v>
      </c>
      <c r="AS60" s="43">
        <f t="shared" si="59"/>
        <v>784.99999999999989</v>
      </c>
      <c r="AT60" s="51">
        <f t="shared" si="59"/>
        <v>779.99999999999989</v>
      </c>
    </row>
    <row r="61" spans="1:46" ht="16.5">
      <c r="A61" s="56"/>
      <c r="B61" s="136"/>
      <c r="C61" s="22" t="s">
        <v>65</v>
      </c>
      <c r="D61" s="21">
        <v>1E-3</v>
      </c>
      <c r="E61" s="39">
        <f t="shared" si="52"/>
        <v>0.02</v>
      </c>
      <c r="F61" s="60">
        <f t="shared" si="53"/>
        <v>980</v>
      </c>
      <c r="G61" s="43">
        <f t="shared" si="60"/>
        <v>975</v>
      </c>
      <c r="H61" s="51">
        <f t="shared" si="60"/>
        <v>970</v>
      </c>
      <c r="I61" s="43">
        <f t="shared" si="60"/>
        <v>965</v>
      </c>
      <c r="J61" s="51">
        <f t="shared" si="60"/>
        <v>960</v>
      </c>
      <c r="K61" s="43">
        <f t="shared" si="60"/>
        <v>954.99999999999989</v>
      </c>
      <c r="L61" s="51">
        <f t="shared" si="60"/>
        <v>949.99999999999989</v>
      </c>
      <c r="M61" s="43">
        <f t="shared" si="60"/>
        <v>944.99999999999989</v>
      </c>
      <c r="N61" s="51">
        <f t="shared" si="60"/>
        <v>939.99999999999989</v>
      </c>
      <c r="O61" s="43">
        <f t="shared" si="60"/>
        <v>934.99999999999989</v>
      </c>
      <c r="P61" s="51">
        <f t="shared" si="60"/>
        <v>929.99999999999989</v>
      </c>
      <c r="Q61" s="43">
        <f t="shared" si="60"/>
        <v>924.99999999999989</v>
      </c>
      <c r="R61" s="51">
        <f t="shared" si="60"/>
        <v>919.99999999999989</v>
      </c>
      <c r="S61" s="43">
        <f t="shared" si="60"/>
        <v>915</v>
      </c>
      <c r="T61" s="51">
        <f t="shared" si="60"/>
        <v>909.99999999999989</v>
      </c>
      <c r="U61" s="43">
        <f t="shared" si="60"/>
        <v>905</v>
      </c>
      <c r="V61" s="51">
        <f t="shared" si="60"/>
        <v>900</v>
      </c>
      <c r="W61" s="43">
        <f t="shared" si="58"/>
        <v>895</v>
      </c>
      <c r="X61" s="51">
        <f t="shared" si="58"/>
        <v>890</v>
      </c>
      <c r="Y61" s="43">
        <f t="shared" si="58"/>
        <v>885</v>
      </c>
      <c r="Z61" s="51">
        <f t="shared" si="58"/>
        <v>880</v>
      </c>
      <c r="AA61" s="43">
        <f t="shared" si="58"/>
        <v>875</v>
      </c>
      <c r="AB61" s="51">
        <f t="shared" si="58"/>
        <v>870</v>
      </c>
      <c r="AC61" s="43">
        <f t="shared" si="58"/>
        <v>865</v>
      </c>
      <c r="AD61" s="51">
        <f t="shared" si="58"/>
        <v>860</v>
      </c>
      <c r="AE61" s="43">
        <f t="shared" si="58"/>
        <v>855</v>
      </c>
      <c r="AF61" s="51">
        <f t="shared" si="58"/>
        <v>850</v>
      </c>
      <c r="AG61" s="43">
        <f t="shared" si="58"/>
        <v>845</v>
      </c>
      <c r="AH61" s="51">
        <f t="shared" si="58"/>
        <v>840</v>
      </c>
      <c r="AI61" s="43">
        <f t="shared" si="58"/>
        <v>835</v>
      </c>
      <c r="AJ61" s="51">
        <f t="shared" si="58"/>
        <v>829.99999999999989</v>
      </c>
      <c r="AK61" s="43">
        <f t="shared" si="58"/>
        <v>824.99999999999989</v>
      </c>
      <c r="AL61" s="51">
        <f t="shared" si="58"/>
        <v>819.99999999999989</v>
      </c>
      <c r="AM61" s="43">
        <f t="shared" si="59"/>
        <v>814.99999999999989</v>
      </c>
      <c r="AN61" s="51">
        <f t="shared" si="59"/>
        <v>809.99999999999989</v>
      </c>
      <c r="AO61" s="43">
        <f t="shared" si="59"/>
        <v>804.99999999999989</v>
      </c>
      <c r="AP61" s="51">
        <f t="shared" si="59"/>
        <v>799.99999999999989</v>
      </c>
      <c r="AQ61" s="43">
        <f t="shared" si="59"/>
        <v>794.99999999999989</v>
      </c>
      <c r="AR61" s="51">
        <f t="shared" si="59"/>
        <v>789.99999999999989</v>
      </c>
      <c r="AS61" s="43">
        <f t="shared" si="59"/>
        <v>784.99999999999989</v>
      </c>
      <c r="AT61" s="51">
        <f t="shared" si="59"/>
        <v>779.99999999999989</v>
      </c>
    </row>
    <row r="62" spans="1:46" ht="16.5">
      <c r="A62" s="56"/>
      <c r="B62" s="136"/>
      <c r="C62" s="22" t="s">
        <v>86</v>
      </c>
      <c r="D62" s="21">
        <v>1E-3</v>
      </c>
      <c r="E62" s="39">
        <f t="shared" si="52"/>
        <v>0.02</v>
      </c>
      <c r="F62" s="60">
        <f t="shared" si="53"/>
        <v>980</v>
      </c>
      <c r="G62" s="43">
        <f t="shared" si="60"/>
        <v>975</v>
      </c>
      <c r="H62" s="51">
        <f t="shared" si="60"/>
        <v>970</v>
      </c>
      <c r="I62" s="43">
        <f t="shared" si="60"/>
        <v>965</v>
      </c>
      <c r="J62" s="51">
        <f t="shared" si="60"/>
        <v>960</v>
      </c>
      <c r="K62" s="43">
        <f t="shared" si="60"/>
        <v>954.99999999999989</v>
      </c>
      <c r="L62" s="51">
        <f t="shared" si="60"/>
        <v>949.99999999999989</v>
      </c>
      <c r="M62" s="43">
        <f t="shared" si="60"/>
        <v>944.99999999999989</v>
      </c>
      <c r="N62" s="51">
        <f t="shared" si="60"/>
        <v>939.99999999999989</v>
      </c>
      <c r="O62" s="43">
        <f t="shared" si="60"/>
        <v>934.99999999999989</v>
      </c>
      <c r="P62" s="51">
        <f t="shared" si="60"/>
        <v>929.99999999999989</v>
      </c>
      <c r="Q62" s="43">
        <f t="shared" si="60"/>
        <v>924.99999999999989</v>
      </c>
      <c r="R62" s="51">
        <f t="shared" si="60"/>
        <v>919.99999999999989</v>
      </c>
      <c r="S62" s="43">
        <f t="shared" si="60"/>
        <v>915</v>
      </c>
      <c r="T62" s="51">
        <f t="shared" si="60"/>
        <v>909.99999999999989</v>
      </c>
      <c r="U62" s="43">
        <f t="shared" si="60"/>
        <v>905</v>
      </c>
      <c r="V62" s="51">
        <f t="shared" si="60"/>
        <v>900</v>
      </c>
      <c r="W62" s="43">
        <f t="shared" si="58"/>
        <v>895</v>
      </c>
      <c r="X62" s="51">
        <f t="shared" si="58"/>
        <v>890</v>
      </c>
      <c r="Y62" s="43">
        <f t="shared" si="58"/>
        <v>885</v>
      </c>
      <c r="Z62" s="51">
        <f t="shared" si="58"/>
        <v>880</v>
      </c>
      <c r="AA62" s="43">
        <f t="shared" si="58"/>
        <v>875</v>
      </c>
      <c r="AB62" s="51">
        <f t="shared" si="58"/>
        <v>870</v>
      </c>
      <c r="AC62" s="43">
        <f t="shared" si="58"/>
        <v>865</v>
      </c>
      <c r="AD62" s="51">
        <f t="shared" si="58"/>
        <v>860</v>
      </c>
      <c r="AE62" s="43">
        <f t="shared" si="58"/>
        <v>855</v>
      </c>
      <c r="AF62" s="51">
        <f t="shared" si="58"/>
        <v>850</v>
      </c>
      <c r="AG62" s="43">
        <f t="shared" si="58"/>
        <v>845</v>
      </c>
      <c r="AH62" s="51">
        <f t="shared" si="58"/>
        <v>840</v>
      </c>
      <c r="AI62" s="43">
        <f t="shared" si="58"/>
        <v>835</v>
      </c>
      <c r="AJ62" s="51">
        <f t="shared" si="58"/>
        <v>829.99999999999989</v>
      </c>
      <c r="AK62" s="43">
        <f t="shared" si="58"/>
        <v>824.99999999999989</v>
      </c>
      <c r="AL62" s="51">
        <f t="shared" si="58"/>
        <v>819.99999999999989</v>
      </c>
      <c r="AM62" s="43">
        <f t="shared" si="59"/>
        <v>814.99999999999989</v>
      </c>
      <c r="AN62" s="51">
        <f t="shared" si="59"/>
        <v>809.99999999999989</v>
      </c>
      <c r="AO62" s="43">
        <f t="shared" si="59"/>
        <v>804.99999999999989</v>
      </c>
      <c r="AP62" s="51">
        <f t="shared" si="59"/>
        <v>799.99999999999989</v>
      </c>
      <c r="AQ62" s="43">
        <f t="shared" si="59"/>
        <v>794.99999999999989</v>
      </c>
      <c r="AR62" s="51">
        <f t="shared" si="59"/>
        <v>789.99999999999989</v>
      </c>
      <c r="AS62" s="43">
        <f t="shared" si="59"/>
        <v>784.99999999999989</v>
      </c>
      <c r="AT62" s="51">
        <f t="shared" si="59"/>
        <v>779.99999999999989</v>
      </c>
    </row>
    <row r="63" spans="1:46" ht="16.5">
      <c r="A63" s="56"/>
      <c r="B63" s="139" t="s">
        <v>100</v>
      </c>
      <c r="C63" s="22" t="s">
        <v>71</v>
      </c>
      <c r="D63" s="26">
        <f>3/1000</f>
        <v>3.0000000000000001E-3</v>
      </c>
      <c r="E63" s="39">
        <f t="shared" si="52"/>
        <v>0.02</v>
      </c>
      <c r="F63" s="60">
        <f t="shared" si="53"/>
        <v>326.66666666666663</v>
      </c>
      <c r="G63" s="43">
        <f t="shared" si="60"/>
        <v>325</v>
      </c>
      <c r="H63" s="51">
        <f t="shared" si="60"/>
        <v>323.33333333333331</v>
      </c>
      <c r="I63" s="43">
        <f t="shared" si="60"/>
        <v>321.66666666666663</v>
      </c>
      <c r="J63" s="51">
        <f t="shared" si="60"/>
        <v>320</v>
      </c>
      <c r="K63" s="43">
        <f t="shared" si="60"/>
        <v>318.33333333333331</v>
      </c>
      <c r="L63" s="51">
        <f t="shared" si="60"/>
        <v>316.66666666666663</v>
      </c>
      <c r="M63" s="43">
        <f t="shared" si="60"/>
        <v>315</v>
      </c>
      <c r="N63" s="51">
        <f t="shared" si="60"/>
        <v>313.33333333333331</v>
      </c>
      <c r="O63" s="43">
        <f t="shared" si="60"/>
        <v>311.66666666666663</v>
      </c>
      <c r="P63" s="51">
        <f t="shared" si="60"/>
        <v>310</v>
      </c>
      <c r="Q63" s="43">
        <f t="shared" si="60"/>
        <v>308.33333333333331</v>
      </c>
      <c r="R63" s="51">
        <f t="shared" si="60"/>
        <v>306.66666666666663</v>
      </c>
      <c r="S63" s="43">
        <f t="shared" si="60"/>
        <v>305</v>
      </c>
      <c r="T63" s="51">
        <f t="shared" si="60"/>
        <v>303.33333333333331</v>
      </c>
      <c r="U63" s="43">
        <f t="shared" si="60"/>
        <v>301.66666666666669</v>
      </c>
      <c r="V63" s="51">
        <f t="shared" si="60"/>
        <v>300</v>
      </c>
      <c r="W63" s="43">
        <f t="shared" si="58"/>
        <v>298.33333333333331</v>
      </c>
      <c r="X63" s="51">
        <f t="shared" si="58"/>
        <v>296.66666666666669</v>
      </c>
      <c r="Y63" s="43">
        <f t="shared" si="58"/>
        <v>295</v>
      </c>
      <c r="Z63" s="51">
        <f t="shared" si="58"/>
        <v>293.33333333333331</v>
      </c>
      <c r="AA63" s="43">
        <f t="shared" si="58"/>
        <v>291.66666666666669</v>
      </c>
      <c r="AB63" s="51">
        <f t="shared" si="58"/>
        <v>290</v>
      </c>
      <c r="AC63" s="43">
        <f t="shared" si="58"/>
        <v>288.33333333333331</v>
      </c>
      <c r="AD63" s="51">
        <f t="shared" si="58"/>
        <v>286.66666666666663</v>
      </c>
      <c r="AE63" s="43">
        <f t="shared" si="58"/>
        <v>285</v>
      </c>
      <c r="AF63" s="51">
        <f t="shared" si="58"/>
        <v>283.33333333333331</v>
      </c>
      <c r="AG63" s="43">
        <f t="shared" si="58"/>
        <v>281.66666666666663</v>
      </c>
      <c r="AH63" s="51">
        <f t="shared" si="58"/>
        <v>280</v>
      </c>
      <c r="AI63" s="43">
        <f t="shared" si="58"/>
        <v>278.33333333333331</v>
      </c>
      <c r="AJ63" s="51">
        <f t="shared" si="58"/>
        <v>276.66666666666663</v>
      </c>
      <c r="AK63" s="43">
        <f t="shared" si="58"/>
        <v>275</v>
      </c>
      <c r="AL63" s="51">
        <f t="shared" si="58"/>
        <v>273.33333333333331</v>
      </c>
      <c r="AM63" s="43">
        <f t="shared" si="59"/>
        <v>271.66666666666663</v>
      </c>
      <c r="AN63" s="51">
        <f t="shared" si="59"/>
        <v>270</v>
      </c>
      <c r="AO63" s="43">
        <f t="shared" si="59"/>
        <v>268.33333333333331</v>
      </c>
      <c r="AP63" s="51">
        <f t="shared" si="59"/>
        <v>266.66666666666663</v>
      </c>
      <c r="AQ63" s="43">
        <f t="shared" si="59"/>
        <v>264.99999999999994</v>
      </c>
      <c r="AR63" s="51">
        <f t="shared" si="59"/>
        <v>263.33333333333331</v>
      </c>
      <c r="AS63" s="43">
        <f t="shared" si="59"/>
        <v>261.66666666666663</v>
      </c>
      <c r="AT63" s="51">
        <f t="shared" si="59"/>
        <v>259.99999999999994</v>
      </c>
    </row>
    <row r="64" spans="1:46" ht="16.5">
      <c r="A64" s="56"/>
      <c r="B64" s="139"/>
      <c r="C64" s="22" t="s">
        <v>70</v>
      </c>
      <c r="D64" s="21">
        <v>6.0000000000000001E-3</v>
      </c>
      <c r="E64" s="39">
        <f t="shared" si="52"/>
        <v>0.02</v>
      </c>
      <c r="F64" s="60">
        <f t="shared" si="53"/>
        <v>163.33333333333331</v>
      </c>
      <c r="G64" s="43">
        <f t="shared" si="60"/>
        <v>162.5</v>
      </c>
      <c r="H64" s="51">
        <f t="shared" si="60"/>
        <v>161.66666666666666</v>
      </c>
      <c r="I64" s="43">
        <f t="shared" si="60"/>
        <v>160.83333333333331</v>
      </c>
      <c r="J64" s="51">
        <f t="shared" si="60"/>
        <v>160</v>
      </c>
      <c r="K64" s="43">
        <f t="shared" si="60"/>
        <v>159.16666666666666</v>
      </c>
      <c r="L64" s="51">
        <f t="shared" si="60"/>
        <v>158.33333333333331</v>
      </c>
      <c r="M64" s="43">
        <f t="shared" si="60"/>
        <v>157.5</v>
      </c>
      <c r="N64" s="51">
        <f t="shared" si="60"/>
        <v>156.66666666666666</v>
      </c>
      <c r="O64" s="43">
        <f t="shared" si="60"/>
        <v>155.83333333333331</v>
      </c>
      <c r="P64" s="51">
        <f t="shared" si="60"/>
        <v>155</v>
      </c>
      <c r="Q64" s="43">
        <f t="shared" si="60"/>
        <v>154.16666666666666</v>
      </c>
      <c r="R64" s="51">
        <f t="shared" si="60"/>
        <v>153.33333333333331</v>
      </c>
      <c r="S64" s="43">
        <f t="shared" si="60"/>
        <v>152.5</v>
      </c>
      <c r="T64" s="51">
        <f t="shared" si="60"/>
        <v>151.66666666666666</v>
      </c>
      <c r="U64" s="43">
        <f t="shared" si="60"/>
        <v>150.83333333333334</v>
      </c>
      <c r="V64" s="51">
        <f t="shared" si="60"/>
        <v>150</v>
      </c>
      <c r="W64" s="43">
        <f t="shared" si="58"/>
        <v>149.16666666666666</v>
      </c>
      <c r="X64" s="51">
        <f t="shared" si="58"/>
        <v>148.33333333333334</v>
      </c>
      <c r="Y64" s="43">
        <f t="shared" si="58"/>
        <v>147.5</v>
      </c>
      <c r="Z64" s="51">
        <f t="shared" si="58"/>
        <v>146.66666666666666</v>
      </c>
      <c r="AA64" s="43">
        <f t="shared" si="58"/>
        <v>145.83333333333334</v>
      </c>
      <c r="AB64" s="51">
        <f t="shared" si="58"/>
        <v>145</v>
      </c>
      <c r="AC64" s="43">
        <f t="shared" si="58"/>
        <v>144.16666666666666</v>
      </c>
      <c r="AD64" s="51">
        <f t="shared" si="58"/>
        <v>143.33333333333331</v>
      </c>
      <c r="AE64" s="43">
        <f t="shared" si="58"/>
        <v>142.5</v>
      </c>
      <c r="AF64" s="51">
        <f t="shared" si="58"/>
        <v>141.66666666666666</v>
      </c>
      <c r="AG64" s="43">
        <f t="shared" si="58"/>
        <v>140.83333333333331</v>
      </c>
      <c r="AH64" s="51">
        <f t="shared" si="58"/>
        <v>140</v>
      </c>
      <c r="AI64" s="43">
        <f t="shared" si="58"/>
        <v>139.16666666666666</v>
      </c>
      <c r="AJ64" s="51">
        <f t="shared" si="58"/>
        <v>138.33333333333331</v>
      </c>
      <c r="AK64" s="43">
        <f t="shared" si="58"/>
        <v>137.5</v>
      </c>
      <c r="AL64" s="51">
        <f t="shared" si="58"/>
        <v>136.66666666666666</v>
      </c>
      <c r="AM64" s="43">
        <f t="shared" si="59"/>
        <v>135.83333333333331</v>
      </c>
      <c r="AN64" s="51">
        <f t="shared" si="59"/>
        <v>135</v>
      </c>
      <c r="AO64" s="43">
        <f t="shared" si="59"/>
        <v>134.16666666666666</v>
      </c>
      <c r="AP64" s="51">
        <f t="shared" si="59"/>
        <v>133.33333333333331</v>
      </c>
      <c r="AQ64" s="43">
        <f t="shared" si="59"/>
        <v>132.49999999999997</v>
      </c>
      <c r="AR64" s="51">
        <f t="shared" si="59"/>
        <v>131.66666666666666</v>
      </c>
      <c r="AS64" s="43">
        <f t="shared" si="59"/>
        <v>130.83333333333331</v>
      </c>
      <c r="AT64" s="51">
        <f t="shared" si="59"/>
        <v>129.99999999999997</v>
      </c>
    </row>
    <row r="65" spans="1:48" ht="16.5">
      <c r="A65" s="56"/>
      <c r="B65" s="139"/>
      <c r="C65" s="22" t="s">
        <v>69</v>
      </c>
      <c r="D65" s="26">
        <f>3/1000</f>
        <v>3.0000000000000001E-3</v>
      </c>
      <c r="E65" s="39">
        <f t="shared" si="52"/>
        <v>0.02</v>
      </c>
      <c r="F65" s="60">
        <f t="shared" si="53"/>
        <v>326.66666666666663</v>
      </c>
      <c r="G65" s="43">
        <f t="shared" si="60"/>
        <v>325</v>
      </c>
      <c r="H65" s="51">
        <f t="shared" si="60"/>
        <v>323.33333333333331</v>
      </c>
      <c r="I65" s="43">
        <f t="shared" si="60"/>
        <v>321.66666666666663</v>
      </c>
      <c r="J65" s="51">
        <f t="shared" si="60"/>
        <v>320</v>
      </c>
      <c r="K65" s="43">
        <f t="shared" si="60"/>
        <v>318.33333333333331</v>
      </c>
      <c r="L65" s="51">
        <f t="shared" si="60"/>
        <v>316.66666666666663</v>
      </c>
      <c r="M65" s="43">
        <f t="shared" si="60"/>
        <v>315</v>
      </c>
      <c r="N65" s="51">
        <f t="shared" si="60"/>
        <v>313.33333333333331</v>
      </c>
      <c r="O65" s="43">
        <f t="shared" si="60"/>
        <v>311.66666666666663</v>
      </c>
      <c r="P65" s="51">
        <f t="shared" si="60"/>
        <v>310</v>
      </c>
      <c r="Q65" s="43">
        <f t="shared" si="60"/>
        <v>308.33333333333331</v>
      </c>
      <c r="R65" s="51">
        <f t="shared" si="60"/>
        <v>306.66666666666663</v>
      </c>
      <c r="S65" s="43">
        <f t="shared" si="60"/>
        <v>305</v>
      </c>
      <c r="T65" s="51">
        <f t="shared" si="60"/>
        <v>303.33333333333331</v>
      </c>
      <c r="U65" s="43">
        <f t="shared" si="60"/>
        <v>301.66666666666669</v>
      </c>
      <c r="V65" s="51">
        <f t="shared" si="60"/>
        <v>300</v>
      </c>
      <c r="W65" s="43">
        <f t="shared" si="58"/>
        <v>298.33333333333331</v>
      </c>
      <c r="X65" s="51">
        <f t="shared" si="58"/>
        <v>296.66666666666669</v>
      </c>
      <c r="Y65" s="43">
        <f t="shared" si="58"/>
        <v>295</v>
      </c>
      <c r="Z65" s="51">
        <f t="shared" si="58"/>
        <v>293.33333333333331</v>
      </c>
      <c r="AA65" s="43">
        <f t="shared" si="58"/>
        <v>291.66666666666669</v>
      </c>
      <c r="AB65" s="51">
        <f t="shared" si="58"/>
        <v>290</v>
      </c>
      <c r="AC65" s="43">
        <f t="shared" si="58"/>
        <v>288.33333333333331</v>
      </c>
      <c r="AD65" s="51">
        <f t="shared" si="58"/>
        <v>286.66666666666663</v>
      </c>
      <c r="AE65" s="43">
        <f t="shared" si="58"/>
        <v>285</v>
      </c>
      <c r="AF65" s="51">
        <f t="shared" si="58"/>
        <v>283.33333333333331</v>
      </c>
      <c r="AG65" s="43">
        <f t="shared" si="58"/>
        <v>281.66666666666663</v>
      </c>
      <c r="AH65" s="51">
        <f t="shared" si="58"/>
        <v>280</v>
      </c>
      <c r="AI65" s="43">
        <f t="shared" si="58"/>
        <v>278.33333333333331</v>
      </c>
      <c r="AJ65" s="51">
        <f t="shared" si="58"/>
        <v>276.66666666666663</v>
      </c>
      <c r="AK65" s="43">
        <f t="shared" si="58"/>
        <v>275</v>
      </c>
      <c r="AL65" s="51">
        <f t="shared" si="58"/>
        <v>273.33333333333331</v>
      </c>
      <c r="AM65" s="43">
        <f t="shared" si="59"/>
        <v>271.66666666666663</v>
      </c>
      <c r="AN65" s="51">
        <f t="shared" si="59"/>
        <v>270</v>
      </c>
      <c r="AO65" s="43">
        <f t="shared" si="59"/>
        <v>268.33333333333331</v>
      </c>
      <c r="AP65" s="51">
        <f t="shared" si="59"/>
        <v>266.66666666666663</v>
      </c>
      <c r="AQ65" s="43">
        <f t="shared" si="59"/>
        <v>264.99999999999994</v>
      </c>
      <c r="AR65" s="51">
        <f t="shared" si="59"/>
        <v>263.33333333333331</v>
      </c>
      <c r="AS65" s="43">
        <f t="shared" si="59"/>
        <v>261.66666666666663</v>
      </c>
      <c r="AT65" s="51">
        <f t="shared" si="59"/>
        <v>259.99999999999994</v>
      </c>
    </row>
    <row r="66" spans="1:48" ht="16.5">
      <c r="A66" s="56"/>
      <c r="B66" s="139"/>
      <c r="C66" s="22" t="s">
        <v>68</v>
      </c>
      <c r="D66" s="21">
        <v>3.0000000000000001E-3</v>
      </c>
      <c r="E66" s="39">
        <f t="shared" si="52"/>
        <v>0.02</v>
      </c>
      <c r="F66" s="60">
        <f t="shared" si="53"/>
        <v>326.66666666666663</v>
      </c>
      <c r="G66" s="43">
        <f t="shared" si="60"/>
        <v>325</v>
      </c>
      <c r="H66" s="51">
        <f t="shared" si="60"/>
        <v>323.33333333333331</v>
      </c>
      <c r="I66" s="43">
        <f t="shared" si="60"/>
        <v>321.66666666666663</v>
      </c>
      <c r="J66" s="51">
        <f t="shared" si="60"/>
        <v>320</v>
      </c>
      <c r="K66" s="43">
        <f t="shared" si="60"/>
        <v>318.33333333333331</v>
      </c>
      <c r="L66" s="51">
        <f t="shared" si="60"/>
        <v>316.66666666666663</v>
      </c>
      <c r="M66" s="43">
        <f t="shared" si="60"/>
        <v>315</v>
      </c>
      <c r="N66" s="51">
        <f t="shared" si="60"/>
        <v>313.33333333333331</v>
      </c>
      <c r="O66" s="43">
        <f t="shared" si="60"/>
        <v>311.66666666666663</v>
      </c>
      <c r="P66" s="51">
        <f t="shared" si="60"/>
        <v>310</v>
      </c>
      <c r="Q66" s="43">
        <f t="shared" si="60"/>
        <v>308.33333333333331</v>
      </c>
      <c r="R66" s="51">
        <f t="shared" si="60"/>
        <v>306.66666666666663</v>
      </c>
      <c r="S66" s="43">
        <f t="shared" si="60"/>
        <v>305</v>
      </c>
      <c r="T66" s="51">
        <f t="shared" si="60"/>
        <v>303.33333333333331</v>
      </c>
      <c r="U66" s="43">
        <f t="shared" si="60"/>
        <v>301.66666666666669</v>
      </c>
      <c r="V66" s="51">
        <f t="shared" si="60"/>
        <v>300</v>
      </c>
      <c r="W66" s="43">
        <f t="shared" si="58"/>
        <v>298.33333333333331</v>
      </c>
      <c r="X66" s="51">
        <f t="shared" si="58"/>
        <v>296.66666666666669</v>
      </c>
      <c r="Y66" s="43">
        <f t="shared" si="58"/>
        <v>295</v>
      </c>
      <c r="Z66" s="51">
        <f t="shared" si="58"/>
        <v>293.33333333333331</v>
      </c>
      <c r="AA66" s="43">
        <f t="shared" si="58"/>
        <v>291.66666666666669</v>
      </c>
      <c r="AB66" s="51">
        <f t="shared" si="58"/>
        <v>290</v>
      </c>
      <c r="AC66" s="43">
        <f t="shared" si="58"/>
        <v>288.33333333333331</v>
      </c>
      <c r="AD66" s="51">
        <f t="shared" si="58"/>
        <v>286.66666666666663</v>
      </c>
      <c r="AE66" s="43">
        <f t="shared" si="58"/>
        <v>285</v>
      </c>
      <c r="AF66" s="51">
        <f t="shared" si="58"/>
        <v>283.33333333333331</v>
      </c>
      <c r="AG66" s="43">
        <f t="shared" si="58"/>
        <v>281.66666666666663</v>
      </c>
      <c r="AH66" s="51">
        <f t="shared" si="58"/>
        <v>280</v>
      </c>
      <c r="AI66" s="43">
        <f t="shared" si="58"/>
        <v>278.33333333333331</v>
      </c>
      <c r="AJ66" s="51">
        <f t="shared" si="58"/>
        <v>276.66666666666663</v>
      </c>
      <c r="AK66" s="43">
        <f t="shared" si="58"/>
        <v>275</v>
      </c>
      <c r="AL66" s="51">
        <f t="shared" si="58"/>
        <v>273.33333333333331</v>
      </c>
      <c r="AM66" s="43">
        <f t="shared" si="59"/>
        <v>271.66666666666663</v>
      </c>
      <c r="AN66" s="51">
        <f t="shared" si="59"/>
        <v>270</v>
      </c>
      <c r="AO66" s="43">
        <f t="shared" si="59"/>
        <v>268.33333333333331</v>
      </c>
      <c r="AP66" s="51">
        <f t="shared" si="59"/>
        <v>266.66666666666663</v>
      </c>
      <c r="AQ66" s="43">
        <f t="shared" si="59"/>
        <v>264.99999999999994</v>
      </c>
      <c r="AR66" s="51">
        <f t="shared" si="59"/>
        <v>263.33333333333331</v>
      </c>
      <c r="AS66" s="43">
        <f t="shared" si="59"/>
        <v>261.66666666666663</v>
      </c>
      <c r="AT66" s="51">
        <f t="shared" si="59"/>
        <v>259.99999999999994</v>
      </c>
    </row>
    <row r="67" spans="1:48" ht="16.5">
      <c r="A67" s="56"/>
      <c r="B67" s="136" t="s">
        <v>99</v>
      </c>
      <c r="C67" s="22" t="s">
        <v>95</v>
      </c>
      <c r="D67" s="9">
        <v>0.27100000000000002</v>
      </c>
      <c r="E67" s="39">
        <f t="shared" si="52"/>
        <v>0.02</v>
      </c>
      <c r="F67" s="60">
        <f t="shared" si="53"/>
        <v>3.6162361623616235</v>
      </c>
      <c r="G67" s="43">
        <f t="shared" si="60"/>
        <v>3.5977859778597781</v>
      </c>
      <c r="H67" s="51">
        <f t="shared" si="60"/>
        <v>3.5793357933579331</v>
      </c>
      <c r="I67" s="43">
        <f t="shared" si="60"/>
        <v>3.5608856088560881</v>
      </c>
      <c r="J67" s="51">
        <f t="shared" si="60"/>
        <v>3.5424354243542431</v>
      </c>
      <c r="K67" s="43">
        <f t="shared" si="60"/>
        <v>3.5239852398523981</v>
      </c>
      <c r="L67" s="51">
        <f t="shared" si="60"/>
        <v>3.5055350553505531</v>
      </c>
      <c r="M67" s="43">
        <f t="shared" si="60"/>
        <v>3.4870848708487081</v>
      </c>
      <c r="N67" s="51">
        <f t="shared" si="60"/>
        <v>3.4686346863468631</v>
      </c>
      <c r="O67" s="43">
        <f t="shared" si="60"/>
        <v>3.4501845018450181</v>
      </c>
      <c r="P67" s="51">
        <f t="shared" si="60"/>
        <v>3.4317343173431731</v>
      </c>
      <c r="Q67" s="43">
        <f t="shared" si="60"/>
        <v>3.4132841328413281</v>
      </c>
      <c r="R67" s="51">
        <f t="shared" si="60"/>
        <v>3.3948339483394827</v>
      </c>
      <c r="S67" s="43">
        <f t="shared" si="60"/>
        <v>3.3763837638376382</v>
      </c>
      <c r="T67" s="51">
        <f t="shared" si="60"/>
        <v>3.3579335793357927</v>
      </c>
      <c r="U67" s="43">
        <f t="shared" si="60"/>
        <v>3.3394833948339482</v>
      </c>
      <c r="V67" s="51">
        <f t="shared" si="60"/>
        <v>3.3210332103321032</v>
      </c>
      <c r="W67" s="43">
        <f t="shared" si="58"/>
        <v>3.3025830258302582</v>
      </c>
      <c r="X67" s="51">
        <f t="shared" si="58"/>
        <v>3.2841328413284132</v>
      </c>
      <c r="Y67" s="43">
        <f t="shared" si="58"/>
        <v>3.2656826568265682</v>
      </c>
      <c r="Z67" s="51">
        <f t="shared" si="58"/>
        <v>3.2472324723247232</v>
      </c>
      <c r="AA67" s="43">
        <f t="shared" si="58"/>
        <v>3.2287822878228778</v>
      </c>
      <c r="AB67" s="51">
        <f t="shared" si="58"/>
        <v>3.2103321033210328</v>
      </c>
      <c r="AC67" s="43">
        <f t="shared" si="58"/>
        <v>3.1918819188191878</v>
      </c>
      <c r="AD67" s="51">
        <f t="shared" si="58"/>
        <v>3.1734317343173428</v>
      </c>
      <c r="AE67" s="43">
        <f t="shared" si="58"/>
        <v>3.1549815498154978</v>
      </c>
      <c r="AF67" s="51">
        <f t="shared" si="58"/>
        <v>3.1365313653136528</v>
      </c>
      <c r="AG67" s="43">
        <f t="shared" si="58"/>
        <v>3.1180811808118079</v>
      </c>
      <c r="AH67" s="51">
        <f t="shared" si="58"/>
        <v>3.0996309963099629</v>
      </c>
      <c r="AI67" s="43">
        <f t="shared" si="58"/>
        <v>3.0811808118081179</v>
      </c>
      <c r="AJ67" s="51">
        <f t="shared" si="58"/>
        <v>3.0627306273062729</v>
      </c>
      <c r="AK67" s="43">
        <f t="shared" si="58"/>
        <v>3.0442804428044279</v>
      </c>
      <c r="AL67" s="51">
        <f t="shared" si="58"/>
        <v>3.0258302583025825</v>
      </c>
      <c r="AM67" s="43">
        <f t="shared" si="59"/>
        <v>3.0073800738007375</v>
      </c>
      <c r="AN67" s="51">
        <f t="shared" si="59"/>
        <v>2.9889298892988925</v>
      </c>
      <c r="AO67" s="43">
        <f t="shared" si="59"/>
        <v>2.9704797047970475</v>
      </c>
      <c r="AP67" s="51">
        <f t="shared" si="59"/>
        <v>2.9520295202952025</v>
      </c>
      <c r="AQ67" s="43">
        <f t="shared" si="59"/>
        <v>2.9335793357933575</v>
      </c>
      <c r="AR67" s="51">
        <f t="shared" si="59"/>
        <v>2.9151291512915125</v>
      </c>
      <c r="AS67" s="43">
        <f t="shared" si="59"/>
        <v>2.8966789667896675</v>
      </c>
      <c r="AT67" s="51">
        <f t="shared" si="59"/>
        <v>2.8782287822878225</v>
      </c>
      <c r="AU67" s="3">
        <v>2.4400000000000002E-2</v>
      </c>
      <c r="AV67" s="98">
        <f>AU67-2.5%</f>
        <v>-5.9999999999999984E-4</v>
      </c>
    </row>
    <row r="68" spans="1:48" ht="16.5">
      <c r="A68" s="56"/>
      <c r="B68" s="136"/>
      <c r="C68" s="22" t="s">
        <v>94</v>
      </c>
      <c r="D68" s="9">
        <v>5.3999999999999999E-2</v>
      </c>
      <c r="E68" s="39">
        <f t="shared" si="52"/>
        <v>0.02</v>
      </c>
      <c r="F68" s="60">
        <f t="shared" si="53"/>
        <v>18.148148148148149</v>
      </c>
      <c r="G68" s="43">
        <f t="shared" si="60"/>
        <v>18.055555555555554</v>
      </c>
      <c r="H68" s="51">
        <f t="shared" si="60"/>
        <v>17.962962962962962</v>
      </c>
      <c r="I68" s="43">
        <f t="shared" si="60"/>
        <v>17.87037037037037</v>
      </c>
      <c r="J68" s="51">
        <f t="shared" si="60"/>
        <v>17.777777777777779</v>
      </c>
      <c r="K68" s="43">
        <f t="shared" si="60"/>
        <v>17.685185185185183</v>
      </c>
      <c r="L68" s="51">
        <f t="shared" si="60"/>
        <v>17.592592592592592</v>
      </c>
      <c r="M68" s="43">
        <f t="shared" si="60"/>
        <v>17.5</v>
      </c>
      <c r="N68" s="51">
        <f t="shared" si="60"/>
        <v>17.407407407407408</v>
      </c>
      <c r="O68" s="43">
        <f t="shared" si="60"/>
        <v>17.314814814814813</v>
      </c>
      <c r="P68" s="51">
        <f t="shared" si="60"/>
        <v>17.222222222222221</v>
      </c>
      <c r="Q68" s="43">
        <f t="shared" si="60"/>
        <v>17.12962962962963</v>
      </c>
      <c r="R68" s="51">
        <f t="shared" si="60"/>
        <v>17.037037037037035</v>
      </c>
      <c r="S68" s="43">
        <f t="shared" si="60"/>
        <v>16.944444444444446</v>
      </c>
      <c r="T68" s="51">
        <f t="shared" si="60"/>
        <v>16.851851851851851</v>
      </c>
      <c r="U68" s="43">
        <f t="shared" si="60"/>
        <v>16.75925925925926</v>
      </c>
      <c r="V68" s="51">
        <f t="shared" si="60"/>
        <v>16.666666666666668</v>
      </c>
      <c r="W68" s="43">
        <f t="shared" ref="W68:AL83" si="61">(1-$E68-($A$25-W$2))/$D68</f>
        <v>16.574074074074076</v>
      </c>
      <c r="X68" s="51">
        <f t="shared" si="61"/>
        <v>16.481481481481481</v>
      </c>
      <c r="Y68" s="43">
        <f t="shared" si="61"/>
        <v>16.388888888888889</v>
      </c>
      <c r="Z68" s="51">
        <f t="shared" si="61"/>
        <v>16.296296296296298</v>
      </c>
      <c r="AA68" s="43">
        <f t="shared" si="61"/>
        <v>16.203703703703702</v>
      </c>
      <c r="AB68" s="51">
        <f t="shared" si="61"/>
        <v>16.111111111111111</v>
      </c>
      <c r="AC68" s="43">
        <f t="shared" si="61"/>
        <v>16.018518518518519</v>
      </c>
      <c r="AD68" s="51">
        <f t="shared" si="61"/>
        <v>15.925925925925926</v>
      </c>
      <c r="AE68" s="43">
        <f t="shared" si="61"/>
        <v>15.833333333333334</v>
      </c>
      <c r="AF68" s="51">
        <f t="shared" si="61"/>
        <v>15.74074074074074</v>
      </c>
      <c r="AG68" s="43">
        <f t="shared" si="61"/>
        <v>15.648148148148147</v>
      </c>
      <c r="AH68" s="51">
        <f t="shared" si="61"/>
        <v>15.555555555555555</v>
      </c>
      <c r="AI68" s="43">
        <f t="shared" si="61"/>
        <v>15.462962962962962</v>
      </c>
      <c r="AJ68" s="51">
        <f t="shared" si="61"/>
        <v>15.37037037037037</v>
      </c>
      <c r="AK68" s="43">
        <f t="shared" si="61"/>
        <v>15.277777777777777</v>
      </c>
      <c r="AL68" s="51">
        <f t="shared" si="61"/>
        <v>15.185185185185185</v>
      </c>
      <c r="AM68" s="43">
        <f t="shared" ref="AM68:AT83" si="62">(1-$E68-($A$25-AM$2))/$D68</f>
        <v>15.092592592592592</v>
      </c>
      <c r="AN68" s="51">
        <f t="shared" si="62"/>
        <v>14.999999999999998</v>
      </c>
      <c r="AO68" s="43">
        <f t="shared" si="62"/>
        <v>14.907407407407407</v>
      </c>
      <c r="AP68" s="51">
        <f t="shared" si="62"/>
        <v>14.814814814814813</v>
      </c>
      <c r="AQ68" s="43">
        <f t="shared" si="62"/>
        <v>14.722222222222221</v>
      </c>
      <c r="AR68" s="51">
        <f t="shared" si="62"/>
        <v>14.629629629629628</v>
      </c>
      <c r="AS68" s="43">
        <f t="shared" si="62"/>
        <v>14.537037037037036</v>
      </c>
      <c r="AT68" s="51">
        <f t="shared" si="62"/>
        <v>14.444444444444443</v>
      </c>
      <c r="AU68" s="3">
        <v>2.4760000000000001E-2</v>
      </c>
      <c r="AV68" s="98">
        <f>AU68-2.5%</f>
        <v>-2.4000000000000063E-4</v>
      </c>
    </row>
    <row r="69" spans="1:48" ht="16.5">
      <c r="A69" s="56"/>
      <c r="B69" s="136" t="s">
        <v>98</v>
      </c>
      <c r="C69" s="22" t="s">
        <v>66</v>
      </c>
      <c r="D69" s="21">
        <v>1E-3</v>
      </c>
      <c r="E69" s="39">
        <f t="shared" si="52"/>
        <v>0.02</v>
      </c>
      <c r="F69" s="60">
        <f t="shared" si="53"/>
        <v>980</v>
      </c>
      <c r="G69" s="43">
        <f t="shared" si="60"/>
        <v>975</v>
      </c>
      <c r="H69" s="51">
        <f t="shared" si="60"/>
        <v>970</v>
      </c>
      <c r="I69" s="43">
        <f t="shared" si="60"/>
        <v>965</v>
      </c>
      <c r="J69" s="51">
        <f t="shared" si="60"/>
        <v>960</v>
      </c>
      <c r="K69" s="43">
        <f t="shared" si="60"/>
        <v>954.99999999999989</v>
      </c>
      <c r="L69" s="51">
        <f t="shared" si="60"/>
        <v>949.99999999999989</v>
      </c>
      <c r="M69" s="43">
        <f t="shared" si="60"/>
        <v>944.99999999999989</v>
      </c>
      <c r="N69" s="51">
        <f t="shared" si="60"/>
        <v>939.99999999999989</v>
      </c>
      <c r="O69" s="43">
        <f t="shared" si="60"/>
        <v>934.99999999999989</v>
      </c>
      <c r="P69" s="51">
        <f t="shared" si="60"/>
        <v>929.99999999999989</v>
      </c>
      <c r="Q69" s="43">
        <f t="shared" si="60"/>
        <v>924.99999999999989</v>
      </c>
      <c r="R69" s="51">
        <f t="shared" si="60"/>
        <v>919.99999999999989</v>
      </c>
      <c r="S69" s="43">
        <f t="shared" si="60"/>
        <v>915</v>
      </c>
      <c r="T69" s="51">
        <f t="shared" si="60"/>
        <v>909.99999999999989</v>
      </c>
      <c r="U69" s="43">
        <f t="shared" si="60"/>
        <v>905</v>
      </c>
      <c r="V69" s="51">
        <f t="shared" ref="V69:AK84" si="63">(1-$E69-($A$25-V$2))/$D69</f>
        <v>900</v>
      </c>
      <c r="W69" s="43">
        <f t="shared" si="61"/>
        <v>895</v>
      </c>
      <c r="X69" s="51">
        <f t="shared" si="61"/>
        <v>890</v>
      </c>
      <c r="Y69" s="43">
        <f t="shared" si="61"/>
        <v>885</v>
      </c>
      <c r="Z69" s="51">
        <f t="shared" si="61"/>
        <v>880</v>
      </c>
      <c r="AA69" s="43">
        <f t="shared" si="61"/>
        <v>875</v>
      </c>
      <c r="AB69" s="51">
        <f t="shared" si="61"/>
        <v>870</v>
      </c>
      <c r="AC69" s="43">
        <f t="shared" si="61"/>
        <v>865</v>
      </c>
      <c r="AD69" s="51">
        <f t="shared" si="61"/>
        <v>860</v>
      </c>
      <c r="AE69" s="43">
        <f t="shared" si="61"/>
        <v>855</v>
      </c>
      <c r="AF69" s="51">
        <f t="shared" si="61"/>
        <v>850</v>
      </c>
      <c r="AG69" s="43">
        <f t="shared" si="61"/>
        <v>845</v>
      </c>
      <c r="AH69" s="51">
        <f t="shared" si="61"/>
        <v>840</v>
      </c>
      <c r="AI69" s="43">
        <f t="shared" si="61"/>
        <v>835</v>
      </c>
      <c r="AJ69" s="51">
        <f t="shared" si="61"/>
        <v>829.99999999999989</v>
      </c>
      <c r="AK69" s="43">
        <f t="shared" si="61"/>
        <v>824.99999999999989</v>
      </c>
      <c r="AL69" s="51">
        <f t="shared" si="61"/>
        <v>819.99999999999989</v>
      </c>
      <c r="AM69" s="43">
        <f t="shared" si="62"/>
        <v>814.99999999999989</v>
      </c>
      <c r="AN69" s="51">
        <f t="shared" si="62"/>
        <v>809.99999999999989</v>
      </c>
      <c r="AO69" s="43">
        <f t="shared" si="62"/>
        <v>804.99999999999989</v>
      </c>
      <c r="AP69" s="51">
        <f t="shared" si="62"/>
        <v>799.99999999999989</v>
      </c>
      <c r="AQ69" s="43">
        <f t="shared" si="62"/>
        <v>794.99999999999989</v>
      </c>
      <c r="AR69" s="51">
        <f t="shared" si="62"/>
        <v>789.99999999999989</v>
      </c>
      <c r="AS69" s="43">
        <f t="shared" si="62"/>
        <v>784.99999999999989</v>
      </c>
      <c r="AT69" s="51">
        <f t="shared" si="62"/>
        <v>779.99999999999989</v>
      </c>
    </row>
    <row r="70" spans="1:48" ht="16.5">
      <c r="A70" s="56"/>
      <c r="B70" s="136"/>
      <c r="C70" s="22" t="s">
        <v>65</v>
      </c>
      <c r="D70" s="21">
        <v>1E-3</v>
      </c>
      <c r="E70" s="39">
        <f t="shared" si="52"/>
        <v>0.02</v>
      </c>
      <c r="F70" s="60">
        <f t="shared" si="53"/>
        <v>980</v>
      </c>
      <c r="G70" s="43">
        <f t="shared" ref="G70:V85" si="64">(1-$E70-($A$25-G$2))/$D70</f>
        <v>975</v>
      </c>
      <c r="H70" s="51">
        <f t="shared" si="64"/>
        <v>970</v>
      </c>
      <c r="I70" s="43">
        <f t="shared" si="64"/>
        <v>965</v>
      </c>
      <c r="J70" s="51">
        <f t="shared" si="64"/>
        <v>960</v>
      </c>
      <c r="K70" s="43">
        <f t="shared" si="64"/>
        <v>954.99999999999989</v>
      </c>
      <c r="L70" s="51">
        <f t="shared" si="64"/>
        <v>949.99999999999989</v>
      </c>
      <c r="M70" s="43">
        <f t="shared" si="64"/>
        <v>944.99999999999989</v>
      </c>
      <c r="N70" s="51">
        <f t="shared" si="64"/>
        <v>939.99999999999989</v>
      </c>
      <c r="O70" s="43">
        <f t="shared" si="64"/>
        <v>934.99999999999989</v>
      </c>
      <c r="P70" s="51">
        <f t="shared" si="64"/>
        <v>929.99999999999989</v>
      </c>
      <c r="Q70" s="43">
        <f t="shared" si="64"/>
        <v>924.99999999999989</v>
      </c>
      <c r="R70" s="51">
        <f t="shared" si="64"/>
        <v>919.99999999999989</v>
      </c>
      <c r="S70" s="43">
        <f t="shared" si="64"/>
        <v>915</v>
      </c>
      <c r="T70" s="51">
        <f t="shared" si="64"/>
        <v>909.99999999999989</v>
      </c>
      <c r="U70" s="43">
        <f t="shared" si="64"/>
        <v>905</v>
      </c>
      <c r="V70" s="51">
        <f t="shared" si="63"/>
        <v>900</v>
      </c>
      <c r="W70" s="43">
        <f t="shared" si="61"/>
        <v>895</v>
      </c>
      <c r="X70" s="51">
        <f t="shared" si="61"/>
        <v>890</v>
      </c>
      <c r="Y70" s="43">
        <f t="shared" si="61"/>
        <v>885</v>
      </c>
      <c r="Z70" s="51">
        <f t="shared" si="61"/>
        <v>880</v>
      </c>
      <c r="AA70" s="43">
        <f t="shared" si="61"/>
        <v>875</v>
      </c>
      <c r="AB70" s="51">
        <f t="shared" si="61"/>
        <v>870</v>
      </c>
      <c r="AC70" s="43">
        <f t="shared" si="61"/>
        <v>865</v>
      </c>
      <c r="AD70" s="51">
        <f t="shared" si="61"/>
        <v>860</v>
      </c>
      <c r="AE70" s="43">
        <f t="shared" si="61"/>
        <v>855</v>
      </c>
      <c r="AF70" s="51">
        <f t="shared" si="61"/>
        <v>850</v>
      </c>
      <c r="AG70" s="43">
        <f t="shared" si="61"/>
        <v>845</v>
      </c>
      <c r="AH70" s="51">
        <f t="shared" si="61"/>
        <v>840</v>
      </c>
      <c r="AI70" s="43">
        <f t="shared" si="61"/>
        <v>835</v>
      </c>
      <c r="AJ70" s="51">
        <f t="shared" si="61"/>
        <v>829.99999999999989</v>
      </c>
      <c r="AK70" s="43">
        <f t="shared" si="61"/>
        <v>824.99999999999989</v>
      </c>
      <c r="AL70" s="51">
        <f t="shared" si="61"/>
        <v>819.99999999999989</v>
      </c>
      <c r="AM70" s="43">
        <f t="shared" si="62"/>
        <v>814.99999999999989</v>
      </c>
      <c r="AN70" s="51">
        <f t="shared" si="62"/>
        <v>809.99999999999989</v>
      </c>
      <c r="AO70" s="43">
        <f t="shared" si="62"/>
        <v>804.99999999999989</v>
      </c>
      <c r="AP70" s="51">
        <f t="shared" si="62"/>
        <v>799.99999999999989</v>
      </c>
      <c r="AQ70" s="43">
        <f t="shared" si="62"/>
        <v>794.99999999999989</v>
      </c>
      <c r="AR70" s="51">
        <f t="shared" si="62"/>
        <v>789.99999999999989</v>
      </c>
      <c r="AS70" s="43">
        <f t="shared" si="62"/>
        <v>784.99999999999989</v>
      </c>
      <c r="AT70" s="51">
        <f t="shared" si="62"/>
        <v>779.99999999999989</v>
      </c>
    </row>
    <row r="71" spans="1:48" ht="16.5">
      <c r="A71" s="56"/>
      <c r="B71" s="136"/>
      <c r="C71" s="22" t="s">
        <v>86</v>
      </c>
      <c r="D71" s="21">
        <v>1E-3</v>
      </c>
      <c r="E71" s="39">
        <f t="shared" si="52"/>
        <v>0.02</v>
      </c>
      <c r="F71" s="60">
        <f t="shared" si="53"/>
        <v>980</v>
      </c>
      <c r="G71" s="43">
        <f t="shared" si="64"/>
        <v>975</v>
      </c>
      <c r="H71" s="51">
        <f t="shared" si="64"/>
        <v>970</v>
      </c>
      <c r="I71" s="43">
        <f t="shared" si="64"/>
        <v>965</v>
      </c>
      <c r="J71" s="51">
        <f t="shared" si="64"/>
        <v>960</v>
      </c>
      <c r="K71" s="43">
        <f t="shared" si="64"/>
        <v>954.99999999999989</v>
      </c>
      <c r="L71" s="51">
        <f t="shared" si="64"/>
        <v>949.99999999999989</v>
      </c>
      <c r="M71" s="43">
        <f t="shared" si="64"/>
        <v>944.99999999999989</v>
      </c>
      <c r="N71" s="51">
        <f t="shared" si="64"/>
        <v>939.99999999999989</v>
      </c>
      <c r="O71" s="43">
        <f t="shared" si="64"/>
        <v>934.99999999999989</v>
      </c>
      <c r="P71" s="51">
        <f t="shared" si="64"/>
        <v>929.99999999999989</v>
      </c>
      <c r="Q71" s="43">
        <f t="shared" si="64"/>
        <v>924.99999999999989</v>
      </c>
      <c r="R71" s="51">
        <f t="shared" si="64"/>
        <v>919.99999999999989</v>
      </c>
      <c r="S71" s="43">
        <f t="shared" si="64"/>
        <v>915</v>
      </c>
      <c r="T71" s="51">
        <f t="shared" si="64"/>
        <v>909.99999999999989</v>
      </c>
      <c r="U71" s="43">
        <f t="shared" si="64"/>
        <v>905</v>
      </c>
      <c r="V71" s="51">
        <f t="shared" si="63"/>
        <v>900</v>
      </c>
      <c r="W71" s="43">
        <f t="shared" si="61"/>
        <v>895</v>
      </c>
      <c r="X71" s="51">
        <f t="shared" si="61"/>
        <v>890</v>
      </c>
      <c r="Y71" s="43">
        <f t="shared" si="61"/>
        <v>885</v>
      </c>
      <c r="Z71" s="51">
        <f t="shared" si="61"/>
        <v>880</v>
      </c>
      <c r="AA71" s="43">
        <f t="shared" si="61"/>
        <v>875</v>
      </c>
      <c r="AB71" s="51">
        <f t="shared" si="61"/>
        <v>870</v>
      </c>
      <c r="AC71" s="43">
        <f t="shared" si="61"/>
        <v>865</v>
      </c>
      <c r="AD71" s="51">
        <f t="shared" si="61"/>
        <v>860</v>
      </c>
      <c r="AE71" s="43">
        <f t="shared" si="61"/>
        <v>855</v>
      </c>
      <c r="AF71" s="51">
        <f t="shared" si="61"/>
        <v>850</v>
      </c>
      <c r="AG71" s="43">
        <f t="shared" si="61"/>
        <v>845</v>
      </c>
      <c r="AH71" s="51">
        <f t="shared" si="61"/>
        <v>840</v>
      </c>
      <c r="AI71" s="43">
        <f t="shared" si="61"/>
        <v>835</v>
      </c>
      <c r="AJ71" s="51">
        <f t="shared" si="61"/>
        <v>829.99999999999989</v>
      </c>
      <c r="AK71" s="43">
        <f t="shared" si="61"/>
        <v>824.99999999999989</v>
      </c>
      <c r="AL71" s="51">
        <f t="shared" si="61"/>
        <v>819.99999999999989</v>
      </c>
      <c r="AM71" s="43">
        <f t="shared" si="62"/>
        <v>814.99999999999989</v>
      </c>
      <c r="AN71" s="51">
        <f t="shared" si="62"/>
        <v>809.99999999999989</v>
      </c>
      <c r="AO71" s="43">
        <f t="shared" si="62"/>
        <v>804.99999999999989</v>
      </c>
      <c r="AP71" s="51">
        <f t="shared" si="62"/>
        <v>799.99999999999989</v>
      </c>
      <c r="AQ71" s="43">
        <f t="shared" si="62"/>
        <v>794.99999999999989</v>
      </c>
      <c r="AR71" s="51">
        <f t="shared" si="62"/>
        <v>789.99999999999989</v>
      </c>
      <c r="AS71" s="43">
        <f t="shared" si="62"/>
        <v>784.99999999999989</v>
      </c>
      <c r="AT71" s="51">
        <f t="shared" si="62"/>
        <v>779.99999999999989</v>
      </c>
    </row>
    <row r="72" spans="1:48" ht="16.5">
      <c r="A72" s="56"/>
      <c r="B72" s="136" t="s">
        <v>97</v>
      </c>
      <c r="C72" s="22" t="s">
        <v>71</v>
      </c>
      <c r="D72" s="26">
        <f>3/1000</f>
        <v>3.0000000000000001E-3</v>
      </c>
      <c r="E72" s="39">
        <f t="shared" si="52"/>
        <v>0.02</v>
      </c>
      <c r="F72" s="60">
        <f t="shared" si="53"/>
        <v>326.66666666666663</v>
      </c>
      <c r="G72" s="43">
        <f t="shared" si="64"/>
        <v>325</v>
      </c>
      <c r="H72" s="51">
        <f t="shared" si="64"/>
        <v>323.33333333333331</v>
      </c>
      <c r="I72" s="43">
        <f t="shared" si="64"/>
        <v>321.66666666666663</v>
      </c>
      <c r="J72" s="51">
        <f t="shared" si="64"/>
        <v>320</v>
      </c>
      <c r="K72" s="43">
        <f t="shared" si="64"/>
        <v>318.33333333333331</v>
      </c>
      <c r="L72" s="51">
        <f t="shared" si="64"/>
        <v>316.66666666666663</v>
      </c>
      <c r="M72" s="43">
        <f t="shared" si="64"/>
        <v>315</v>
      </c>
      <c r="N72" s="51">
        <f t="shared" si="64"/>
        <v>313.33333333333331</v>
      </c>
      <c r="O72" s="43">
        <f t="shared" si="64"/>
        <v>311.66666666666663</v>
      </c>
      <c r="P72" s="51">
        <f t="shared" si="64"/>
        <v>310</v>
      </c>
      <c r="Q72" s="43">
        <f t="shared" si="64"/>
        <v>308.33333333333331</v>
      </c>
      <c r="R72" s="51">
        <f t="shared" si="64"/>
        <v>306.66666666666663</v>
      </c>
      <c r="S72" s="43">
        <f t="shared" si="64"/>
        <v>305</v>
      </c>
      <c r="T72" s="51">
        <f t="shared" si="64"/>
        <v>303.33333333333331</v>
      </c>
      <c r="U72" s="43">
        <f t="shared" si="64"/>
        <v>301.66666666666669</v>
      </c>
      <c r="V72" s="51">
        <f t="shared" si="63"/>
        <v>300</v>
      </c>
      <c r="W72" s="43">
        <f t="shared" si="61"/>
        <v>298.33333333333331</v>
      </c>
      <c r="X72" s="51">
        <f t="shared" si="61"/>
        <v>296.66666666666669</v>
      </c>
      <c r="Y72" s="43">
        <f t="shared" si="61"/>
        <v>295</v>
      </c>
      <c r="Z72" s="51">
        <f t="shared" si="61"/>
        <v>293.33333333333331</v>
      </c>
      <c r="AA72" s="43">
        <f t="shared" si="61"/>
        <v>291.66666666666669</v>
      </c>
      <c r="AB72" s="51">
        <f t="shared" si="61"/>
        <v>290</v>
      </c>
      <c r="AC72" s="43">
        <f t="shared" si="61"/>
        <v>288.33333333333331</v>
      </c>
      <c r="AD72" s="51">
        <f t="shared" si="61"/>
        <v>286.66666666666663</v>
      </c>
      <c r="AE72" s="43">
        <f t="shared" si="61"/>
        <v>285</v>
      </c>
      <c r="AF72" s="51">
        <f t="shared" si="61"/>
        <v>283.33333333333331</v>
      </c>
      <c r="AG72" s="43">
        <f t="shared" si="61"/>
        <v>281.66666666666663</v>
      </c>
      <c r="AH72" s="51">
        <f t="shared" si="61"/>
        <v>280</v>
      </c>
      <c r="AI72" s="43">
        <f t="shared" si="61"/>
        <v>278.33333333333331</v>
      </c>
      <c r="AJ72" s="51">
        <f t="shared" si="61"/>
        <v>276.66666666666663</v>
      </c>
      <c r="AK72" s="43">
        <f t="shared" si="61"/>
        <v>275</v>
      </c>
      <c r="AL72" s="51">
        <f t="shared" si="61"/>
        <v>273.33333333333331</v>
      </c>
      <c r="AM72" s="43">
        <f t="shared" si="62"/>
        <v>271.66666666666663</v>
      </c>
      <c r="AN72" s="51">
        <f t="shared" si="62"/>
        <v>270</v>
      </c>
      <c r="AO72" s="43">
        <f t="shared" si="62"/>
        <v>268.33333333333331</v>
      </c>
      <c r="AP72" s="51">
        <f t="shared" si="62"/>
        <v>266.66666666666663</v>
      </c>
      <c r="AQ72" s="43">
        <f t="shared" si="62"/>
        <v>264.99999999999994</v>
      </c>
      <c r="AR72" s="51">
        <f t="shared" si="62"/>
        <v>263.33333333333331</v>
      </c>
      <c r="AS72" s="43">
        <f t="shared" si="62"/>
        <v>261.66666666666663</v>
      </c>
      <c r="AT72" s="51">
        <f t="shared" si="62"/>
        <v>259.99999999999994</v>
      </c>
    </row>
    <row r="73" spans="1:48" ht="16.5">
      <c r="A73" s="56"/>
      <c r="B73" s="136"/>
      <c r="C73" s="22" t="s">
        <v>70</v>
      </c>
      <c r="D73" s="21">
        <v>6.0000000000000001E-3</v>
      </c>
      <c r="E73" s="39">
        <f t="shared" si="52"/>
        <v>0.02</v>
      </c>
      <c r="F73" s="60">
        <f t="shared" si="53"/>
        <v>163.33333333333331</v>
      </c>
      <c r="G73" s="43">
        <f t="shared" si="64"/>
        <v>162.5</v>
      </c>
      <c r="H73" s="51">
        <f t="shared" si="64"/>
        <v>161.66666666666666</v>
      </c>
      <c r="I73" s="43">
        <f t="shared" si="64"/>
        <v>160.83333333333331</v>
      </c>
      <c r="J73" s="51">
        <f t="shared" si="64"/>
        <v>160</v>
      </c>
      <c r="K73" s="43">
        <f t="shared" si="64"/>
        <v>159.16666666666666</v>
      </c>
      <c r="L73" s="51">
        <f t="shared" si="64"/>
        <v>158.33333333333331</v>
      </c>
      <c r="M73" s="43">
        <f t="shared" si="64"/>
        <v>157.5</v>
      </c>
      <c r="N73" s="51">
        <f t="shared" si="64"/>
        <v>156.66666666666666</v>
      </c>
      <c r="O73" s="43">
        <f t="shared" si="64"/>
        <v>155.83333333333331</v>
      </c>
      <c r="P73" s="51">
        <f t="shared" si="64"/>
        <v>155</v>
      </c>
      <c r="Q73" s="43">
        <f t="shared" si="64"/>
        <v>154.16666666666666</v>
      </c>
      <c r="R73" s="51">
        <f t="shared" si="64"/>
        <v>153.33333333333331</v>
      </c>
      <c r="S73" s="43">
        <f t="shared" si="64"/>
        <v>152.5</v>
      </c>
      <c r="T73" s="51">
        <f t="shared" si="64"/>
        <v>151.66666666666666</v>
      </c>
      <c r="U73" s="43">
        <f t="shared" si="64"/>
        <v>150.83333333333334</v>
      </c>
      <c r="V73" s="51">
        <f t="shared" si="63"/>
        <v>150</v>
      </c>
      <c r="W73" s="43">
        <f t="shared" si="61"/>
        <v>149.16666666666666</v>
      </c>
      <c r="X73" s="51">
        <f t="shared" si="61"/>
        <v>148.33333333333334</v>
      </c>
      <c r="Y73" s="43">
        <f t="shared" si="61"/>
        <v>147.5</v>
      </c>
      <c r="Z73" s="51">
        <f t="shared" si="61"/>
        <v>146.66666666666666</v>
      </c>
      <c r="AA73" s="43">
        <f t="shared" si="61"/>
        <v>145.83333333333334</v>
      </c>
      <c r="AB73" s="51">
        <f t="shared" si="61"/>
        <v>145</v>
      </c>
      <c r="AC73" s="43">
        <f t="shared" si="61"/>
        <v>144.16666666666666</v>
      </c>
      <c r="AD73" s="51">
        <f t="shared" si="61"/>
        <v>143.33333333333331</v>
      </c>
      <c r="AE73" s="43">
        <f t="shared" si="61"/>
        <v>142.5</v>
      </c>
      <c r="AF73" s="51">
        <f t="shared" si="61"/>
        <v>141.66666666666666</v>
      </c>
      <c r="AG73" s="43">
        <f t="shared" si="61"/>
        <v>140.83333333333331</v>
      </c>
      <c r="AH73" s="51">
        <f t="shared" si="61"/>
        <v>140</v>
      </c>
      <c r="AI73" s="43">
        <f t="shared" si="61"/>
        <v>139.16666666666666</v>
      </c>
      <c r="AJ73" s="51">
        <f t="shared" si="61"/>
        <v>138.33333333333331</v>
      </c>
      <c r="AK73" s="43">
        <f t="shared" si="61"/>
        <v>137.5</v>
      </c>
      <c r="AL73" s="51">
        <f t="shared" si="61"/>
        <v>136.66666666666666</v>
      </c>
      <c r="AM73" s="43">
        <f t="shared" si="62"/>
        <v>135.83333333333331</v>
      </c>
      <c r="AN73" s="51">
        <f t="shared" si="62"/>
        <v>135</v>
      </c>
      <c r="AO73" s="43">
        <f t="shared" si="62"/>
        <v>134.16666666666666</v>
      </c>
      <c r="AP73" s="51">
        <f t="shared" si="62"/>
        <v>133.33333333333331</v>
      </c>
      <c r="AQ73" s="43">
        <f t="shared" si="62"/>
        <v>132.49999999999997</v>
      </c>
      <c r="AR73" s="51">
        <f t="shared" si="62"/>
        <v>131.66666666666666</v>
      </c>
      <c r="AS73" s="43">
        <f t="shared" si="62"/>
        <v>130.83333333333331</v>
      </c>
      <c r="AT73" s="51">
        <f t="shared" si="62"/>
        <v>129.99999999999997</v>
      </c>
    </row>
    <row r="74" spans="1:48" ht="16.5">
      <c r="A74" s="56"/>
      <c r="B74" s="136"/>
      <c r="C74" s="22" t="s">
        <v>86</v>
      </c>
      <c r="D74" s="26">
        <f>3/1000</f>
        <v>3.0000000000000001E-3</v>
      </c>
      <c r="E74" s="39">
        <f t="shared" si="52"/>
        <v>0.02</v>
      </c>
      <c r="F74" s="60">
        <f t="shared" si="53"/>
        <v>326.66666666666663</v>
      </c>
      <c r="G74" s="43">
        <f t="shared" si="64"/>
        <v>325</v>
      </c>
      <c r="H74" s="51">
        <f t="shared" si="64"/>
        <v>323.33333333333331</v>
      </c>
      <c r="I74" s="43">
        <f t="shared" si="64"/>
        <v>321.66666666666663</v>
      </c>
      <c r="J74" s="51">
        <f t="shared" si="64"/>
        <v>320</v>
      </c>
      <c r="K74" s="43">
        <f t="shared" si="64"/>
        <v>318.33333333333331</v>
      </c>
      <c r="L74" s="51">
        <f t="shared" si="64"/>
        <v>316.66666666666663</v>
      </c>
      <c r="M74" s="43">
        <f t="shared" si="64"/>
        <v>315</v>
      </c>
      <c r="N74" s="51">
        <f t="shared" si="64"/>
        <v>313.33333333333331</v>
      </c>
      <c r="O74" s="43">
        <f t="shared" si="64"/>
        <v>311.66666666666663</v>
      </c>
      <c r="P74" s="51">
        <f t="shared" si="64"/>
        <v>310</v>
      </c>
      <c r="Q74" s="43">
        <f t="shared" si="64"/>
        <v>308.33333333333331</v>
      </c>
      <c r="R74" s="51">
        <f t="shared" si="64"/>
        <v>306.66666666666663</v>
      </c>
      <c r="S74" s="43">
        <f t="shared" si="64"/>
        <v>305</v>
      </c>
      <c r="T74" s="51">
        <f t="shared" si="64"/>
        <v>303.33333333333331</v>
      </c>
      <c r="U74" s="43">
        <f t="shared" si="64"/>
        <v>301.66666666666669</v>
      </c>
      <c r="V74" s="51">
        <f t="shared" si="63"/>
        <v>300</v>
      </c>
      <c r="W74" s="43">
        <f t="shared" si="61"/>
        <v>298.33333333333331</v>
      </c>
      <c r="X74" s="51">
        <f t="shared" si="61"/>
        <v>296.66666666666669</v>
      </c>
      <c r="Y74" s="43">
        <f t="shared" si="61"/>
        <v>295</v>
      </c>
      <c r="Z74" s="51">
        <f t="shared" si="61"/>
        <v>293.33333333333331</v>
      </c>
      <c r="AA74" s="43">
        <f t="shared" si="61"/>
        <v>291.66666666666669</v>
      </c>
      <c r="AB74" s="51">
        <f t="shared" si="61"/>
        <v>290</v>
      </c>
      <c r="AC74" s="43">
        <f t="shared" si="61"/>
        <v>288.33333333333331</v>
      </c>
      <c r="AD74" s="51">
        <f t="shared" si="61"/>
        <v>286.66666666666663</v>
      </c>
      <c r="AE74" s="43">
        <f t="shared" si="61"/>
        <v>285</v>
      </c>
      <c r="AF74" s="51">
        <f t="shared" si="61"/>
        <v>283.33333333333331</v>
      </c>
      <c r="AG74" s="43">
        <f t="shared" si="61"/>
        <v>281.66666666666663</v>
      </c>
      <c r="AH74" s="51">
        <f t="shared" si="61"/>
        <v>280</v>
      </c>
      <c r="AI74" s="43">
        <f t="shared" si="61"/>
        <v>278.33333333333331</v>
      </c>
      <c r="AJ74" s="51">
        <f t="shared" si="61"/>
        <v>276.66666666666663</v>
      </c>
      <c r="AK74" s="43">
        <f t="shared" si="61"/>
        <v>275</v>
      </c>
      <c r="AL74" s="51">
        <f t="shared" si="61"/>
        <v>273.33333333333331</v>
      </c>
      <c r="AM74" s="43">
        <f t="shared" si="62"/>
        <v>271.66666666666663</v>
      </c>
      <c r="AN74" s="51">
        <f t="shared" si="62"/>
        <v>270</v>
      </c>
      <c r="AO74" s="43">
        <f t="shared" si="62"/>
        <v>268.33333333333331</v>
      </c>
      <c r="AP74" s="51">
        <f t="shared" si="62"/>
        <v>266.66666666666663</v>
      </c>
      <c r="AQ74" s="43">
        <f t="shared" si="62"/>
        <v>264.99999999999994</v>
      </c>
      <c r="AR74" s="51">
        <f t="shared" si="62"/>
        <v>263.33333333333331</v>
      </c>
      <c r="AS74" s="43">
        <f t="shared" si="62"/>
        <v>261.66666666666663</v>
      </c>
      <c r="AT74" s="51">
        <f t="shared" si="62"/>
        <v>259.99999999999994</v>
      </c>
    </row>
    <row r="75" spans="1:48" ht="16.5">
      <c r="A75" s="56"/>
      <c r="B75" s="136"/>
      <c r="C75" s="22" t="s">
        <v>68</v>
      </c>
      <c r="D75" s="21">
        <v>3.0000000000000001E-3</v>
      </c>
      <c r="E75" s="39">
        <f t="shared" si="52"/>
        <v>0.02</v>
      </c>
      <c r="F75" s="60">
        <f t="shared" si="53"/>
        <v>326.66666666666663</v>
      </c>
      <c r="G75" s="43">
        <f t="shared" si="64"/>
        <v>325</v>
      </c>
      <c r="H75" s="51">
        <f t="shared" si="64"/>
        <v>323.33333333333331</v>
      </c>
      <c r="I75" s="43">
        <f t="shared" si="64"/>
        <v>321.66666666666663</v>
      </c>
      <c r="J75" s="51">
        <f t="shared" si="64"/>
        <v>320</v>
      </c>
      <c r="K75" s="43">
        <f t="shared" si="64"/>
        <v>318.33333333333331</v>
      </c>
      <c r="L75" s="51">
        <f t="shared" si="64"/>
        <v>316.66666666666663</v>
      </c>
      <c r="M75" s="43">
        <f t="shared" si="64"/>
        <v>315</v>
      </c>
      <c r="N75" s="51">
        <f t="shared" si="64"/>
        <v>313.33333333333331</v>
      </c>
      <c r="O75" s="43">
        <f t="shared" si="64"/>
        <v>311.66666666666663</v>
      </c>
      <c r="P75" s="51">
        <f t="shared" si="64"/>
        <v>310</v>
      </c>
      <c r="Q75" s="43">
        <f t="shared" si="64"/>
        <v>308.33333333333331</v>
      </c>
      <c r="R75" s="51">
        <f t="shared" si="64"/>
        <v>306.66666666666663</v>
      </c>
      <c r="S75" s="43">
        <f t="shared" si="64"/>
        <v>305</v>
      </c>
      <c r="T75" s="51">
        <f t="shared" si="64"/>
        <v>303.33333333333331</v>
      </c>
      <c r="U75" s="43">
        <f t="shared" si="64"/>
        <v>301.66666666666669</v>
      </c>
      <c r="V75" s="51">
        <f t="shared" si="63"/>
        <v>300</v>
      </c>
      <c r="W75" s="43">
        <f t="shared" si="61"/>
        <v>298.33333333333331</v>
      </c>
      <c r="X75" s="51">
        <f t="shared" si="61"/>
        <v>296.66666666666669</v>
      </c>
      <c r="Y75" s="43">
        <f t="shared" si="61"/>
        <v>295</v>
      </c>
      <c r="Z75" s="51">
        <f t="shared" si="61"/>
        <v>293.33333333333331</v>
      </c>
      <c r="AA75" s="43">
        <f t="shared" si="61"/>
        <v>291.66666666666669</v>
      </c>
      <c r="AB75" s="51">
        <f t="shared" si="61"/>
        <v>290</v>
      </c>
      <c r="AC75" s="43">
        <f t="shared" si="61"/>
        <v>288.33333333333331</v>
      </c>
      <c r="AD75" s="51">
        <f t="shared" si="61"/>
        <v>286.66666666666663</v>
      </c>
      <c r="AE75" s="43">
        <f t="shared" si="61"/>
        <v>285</v>
      </c>
      <c r="AF75" s="51">
        <f t="shared" si="61"/>
        <v>283.33333333333331</v>
      </c>
      <c r="AG75" s="43">
        <f t="shared" si="61"/>
        <v>281.66666666666663</v>
      </c>
      <c r="AH75" s="51">
        <f t="shared" si="61"/>
        <v>280</v>
      </c>
      <c r="AI75" s="43">
        <f t="shared" si="61"/>
        <v>278.33333333333331</v>
      </c>
      <c r="AJ75" s="51">
        <f t="shared" si="61"/>
        <v>276.66666666666663</v>
      </c>
      <c r="AK75" s="43">
        <f t="shared" si="61"/>
        <v>275</v>
      </c>
      <c r="AL75" s="51">
        <f t="shared" si="61"/>
        <v>273.33333333333331</v>
      </c>
      <c r="AM75" s="43">
        <f t="shared" si="62"/>
        <v>271.66666666666663</v>
      </c>
      <c r="AN75" s="51">
        <f t="shared" si="62"/>
        <v>270</v>
      </c>
      <c r="AO75" s="43">
        <f t="shared" si="62"/>
        <v>268.33333333333331</v>
      </c>
      <c r="AP75" s="51">
        <f t="shared" si="62"/>
        <v>266.66666666666663</v>
      </c>
      <c r="AQ75" s="43">
        <f t="shared" si="62"/>
        <v>264.99999999999994</v>
      </c>
      <c r="AR75" s="51">
        <f t="shared" si="62"/>
        <v>263.33333333333331</v>
      </c>
      <c r="AS75" s="43">
        <f t="shared" si="62"/>
        <v>261.66666666666663</v>
      </c>
      <c r="AT75" s="51">
        <f t="shared" si="62"/>
        <v>259.99999999999994</v>
      </c>
    </row>
    <row r="76" spans="1:48" ht="16.5">
      <c r="A76" s="56"/>
      <c r="B76" s="136" t="s">
        <v>96</v>
      </c>
      <c r="C76" s="22" t="s">
        <v>95</v>
      </c>
      <c r="D76" s="9">
        <v>0.27100000000000002</v>
      </c>
      <c r="E76" s="39">
        <f t="shared" si="52"/>
        <v>0.02</v>
      </c>
      <c r="F76" s="60">
        <f t="shared" si="53"/>
        <v>3.6162361623616235</v>
      </c>
      <c r="G76" s="43">
        <f t="shared" si="64"/>
        <v>3.5977859778597781</v>
      </c>
      <c r="H76" s="51">
        <f t="shared" si="64"/>
        <v>3.5793357933579331</v>
      </c>
      <c r="I76" s="43">
        <f t="shared" si="64"/>
        <v>3.5608856088560881</v>
      </c>
      <c r="J76" s="51">
        <f t="shared" si="64"/>
        <v>3.5424354243542431</v>
      </c>
      <c r="K76" s="43">
        <f t="shared" si="64"/>
        <v>3.5239852398523981</v>
      </c>
      <c r="L76" s="51">
        <f t="shared" si="64"/>
        <v>3.5055350553505531</v>
      </c>
      <c r="M76" s="43">
        <f t="shared" si="64"/>
        <v>3.4870848708487081</v>
      </c>
      <c r="N76" s="51">
        <f t="shared" si="64"/>
        <v>3.4686346863468631</v>
      </c>
      <c r="O76" s="43">
        <f t="shared" si="64"/>
        <v>3.4501845018450181</v>
      </c>
      <c r="P76" s="51">
        <f t="shared" si="64"/>
        <v>3.4317343173431731</v>
      </c>
      <c r="Q76" s="43">
        <f t="shared" si="64"/>
        <v>3.4132841328413281</v>
      </c>
      <c r="R76" s="51">
        <f t="shared" si="64"/>
        <v>3.3948339483394827</v>
      </c>
      <c r="S76" s="43">
        <f t="shared" si="64"/>
        <v>3.3763837638376382</v>
      </c>
      <c r="T76" s="51">
        <f t="shared" si="64"/>
        <v>3.3579335793357927</v>
      </c>
      <c r="U76" s="43">
        <f t="shared" si="64"/>
        <v>3.3394833948339482</v>
      </c>
      <c r="V76" s="51">
        <f t="shared" si="63"/>
        <v>3.3210332103321032</v>
      </c>
      <c r="W76" s="43">
        <f t="shared" si="61"/>
        <v>3.3025830258302582</v>
      </c>
      <c r="X76" s="51">
        <f t="shared" si="61"/>
        <v>3.2841328413284132</v>
      </c>
      <c r="Y76" s="43">
        <f t="shared" si="61"/>
        <v>3.2656826568265682</v>
      </c>
      <c r="Z76" s="51">
        <f t="shared" si="61"/>
        <v>3.2472324723247232</v>
      </c>
      <c r="AA76" s="43">
        <f t="shared" si="61"/>
        <v>3.2287822878228778</v>
      </c>
      <c r="AB76" s="51">
        <f t="shared" si="61"/>
        <v>3.2103321033210328</v>
      </c>
      <c r="AC76" s="43">
        <f t="shared" si="61"/>
        <v>3.1918819188191878</v>
      </c>
      <c r="AD76" s="51">
        <f t="shared" si="61"/>
        <v>3.1734317343173428</v>
      </c>
      <c r="AE76" s="43">
        <f t="shared" si="61"/>
        <v>3.1549815498154978</v>
      </c>
      <c r="AF76" s="51">
        <f t="shared" si="61"/>
        <v>3.1365313653136528</v>
      </c>
      <c r="AG76" s="43">
        <f t="shared" si="61"/>
        <v>3.1180811808118079</v>
      </c>
      <c r="AH76" s="51">
        <f t="shared" si="61"/>
        <v>3.0996309963099629</v>
      </c>
      <c r="AI76" s="43">
        <f t="shared" si="61"/>
        <v>3.0811808118081179</v>
      </c>
      <c r="AJ76" s="51">
        <f t="shared" si="61"/>
        <v>3.0627306273062729</v>
      </c>
      <c r="AK76" s="43">
        <f t="shared" si="61"/>
        <v>3.0442804428044279</v>
      </c>
      <c r="AL76" s="51">
        <f t="shared" si="61"/>
        <v>3.0258302583025825</v>
      </c>
      <c r="AM76" s="43">
        <f t="shared" si="62"/>
        <v>3.0073800738007375</v>
      </c>
      <c r="AN76" s="51">
        <f t="shared" si="62"/>
        <v>2.9889298892988925</v>
      </c>
      <c r="AO76" s="43">
        <f t="shared" si="62"/>
        <v>2.9704797047970475</v>
      </c>
      <c r="AP76" s="51">
        <f t="shared" si="62"/>
        <v>2.9520295202952025</v>
      </c>
      <c r="AQ76" s="43">
        <f t="shared" si="62"/>
        <v>2.9335793357933575</v>
      </c>
      <c r="AR76" s="51">
        <f t="shared" si="62"/>
        <v>2.9151291512915125</v>
      </c>
      <c r="AS76" s="43">
        <f t="shared" si="62"/>
        <v>2.8966789667896675</v>
      </c>
      <c r="AT76" s="51">
        <f t="shared" si="62"/>
        <v>2.8782287822878225</v>
      </c>
      <c r="AV76" s="98">
        <f>AU76-2.5%</f>
        <v>-2.5000000000000001E-2</v>
      </c>
    </row>
    <row r="77" spans="1:48" ht="16.5">
      <c r="A77" s="56"/>
      <c r="B77" s="136"/>
      <c r="C77" s="22" t="s">
        <v>94</v>
      </c>
      <c r="D77" s="9">
        <v>5.3999999999999999E-2</v>
      </c>
      <c r="E77" s="39">
        <f t="shared" si="52"/>
        <v>0.02</v>
      </c>
      <c r="F77" s="60">
        <f t="shared" si="53"/>
        <v>18.148148148148149</v>
      </c>
      <c r="G77" s="43">
        <f t="shared" si="64"/>
        <v>18.055555555555554</v>
      </c>
      <c r="H77" s="51">
        <f t="shared" si="64"/>
        <v>17.962962962962962</v>
      </c>
      <c r="I77" s="43">
        <f t="shared" si="64"/>
        <v>17.87037037037037</v>
      </c>
      <c r="J77" s="51">
        <f t="shared" si="64"/>
        <v>17.777777777777779</v>
      </c>
      <c r="K77" s="43">
        <f t="shared" si="64"/>
        <v>17.685185185185183</v>
      </c>
      <c r="L77" s="51">
        <f t="shared" si="64"/>
        <v>17.592592592592592</v>
      </c>
      <c r="M77" s="43">
        <f t="shared" si="64"/>
        <v>17.5</v>
      </c>
      <c r="N77" s="51">
        <f t="shared" si="64"/>
        <v>17.407407407407408</v>
      </c>
      <c r="O77" s="43">
        <f t="shared" si="64"/>
        <v>17.314814814814813</v>
      </c>
      <c r="P77" s="51">
        <f t="shared" si="64"/>
        <v>17.222222222222221</v>
      </c>
      <c r="Q77" s="43">
        <f t="shared" si="64"/>
        <v>17.12962962962963</v>
      </c>
      <c r="R77" s="51">
        <f t="shared" si="64"/>
        <v>17.037037037037035</v>
      </c>
      <c r="S77" s="43">
        <f t="shared" si="64"/>
        <v>16.944444444444446</v>
      </c>
      <c r="T77" s="51">
        <f t="shared" si="64"/>
        <v>16.851851851851851</v>
      </c>
      <c r="U77" s="43">
        <f t="shared" si="64"/>
        <v>16.75925925925926</v>
      </c>
      <c r="V77" s="51">
        <f t="shared" si="63"/>
        <v>16.666666666666668</v>
      </c>
      <c r="W77" s="43">
        <f t="shared" si="61"/>
        <v>16.574074074074076</v>
      </c>
      <c r="X77" s="51">
        <f t="shared" si="61"/>
        <v>16.481481481481481</v>
      </c>
      <c r="Y77" s="43">
        <f t="shared" si="61"/>
        <v>16.388888888888889</v>
      </c>
      <c r="Z77" s="51">
        <f t="shared" si="61"/>
        <v>16.296296296296298</v>
      </c>
      <c r="AA77" s="43">
        <f t="shared" si="61"/>
        <v>16.203703703703702</v>
      </c>
      <c r="AB77" s="51">
        <f t="shared" si="61"/>
        <v>16.111111111111111</v>
      </c>
      <c r="AC77" s="43">
        <f t="shared" si="61"/>
        <v>16.018518518518519</v>
      </c>
      <c r="AD77" s="51">
        <f t="shared" si="61"/>
        <v>15.925925925925926</v>
      </c>
      <c r="AE77" s="43">
        <f t="shared" si="61"/>
        <v>15.833333333333334</v>
      </c>
      <c r="AF77" s="51">
        <f t="shared" si="61"/>
        <v>15.74074074074074</v>
      </c>
      <c r="AG77" s="43">
        <f t="shared" si="61"/>
        <v>15.648148148148147</v>
      </c>
      <c r="AH77" s="51">
        <f t="shared" si="61"/>
        <v>15.555555555555555</v>
      </c>
      <c r="AI77" s="43">
        <f t="shared" si="61"/>
        <v>15.462962962962962</v>
      </c>
      <c r="AJ77" s="51">
        <f t="shared" si="61"/>
        <v>15.37037037037037</v>
      </c>
      <c r="AK77" s="43">
        <f t="shared" si="61"/>
        <v>15.277777777777777</v>
      </c>
      <c r="AL77" s="51">
        <f t="shared" si="61"/>
        <v>15.185185185185185</v>
      </c>
      <c r="AM77" s="43">
        <f t="shared" si="62"/>
        <v>15.092592592592592</v>
      </c>
      <c r="AN77" s="51">
        <f t="shared" si="62"/>
        <v>14.999999999999998</v>
      </c>
      <c r="AO77" s="43">
        <f t="shared" si="62"/>
        <v>14.907407407407407</v>
      </c>
      <c r="AP77" s="51">
        <f t="shared" si="62"/>
        <v>14.814814814814813</v>
      </c>
      <c r="AQ77" s="43">
        <f t="shared" si="62"/>
        <v>14.722222222222221</v>
      </c>
      <c r="AR77" s="51">
        <f t="shared" si="62"/>
        <v>14.629629629629628</v>
      </c>
      <c r="AS77" s="43">
        <f t="shared" si="62"/>
        <v>14.537037037037036</v>
      </c>
      <c r="AT77" s="51">
        <f t="shared" si="62"/>
        <v>14.444444444444443</v>
      </c>
      <c r="AV77" s="98">
        <f>AU77-2.5%</f>
        <v>-2.5000000000000001E-2</v>
      </c>
    </row>
    <row r="78" spans="1:48" ht="16.5">
      <c r="A78" s="56"/>
      <c r="B78" s="138" t="s">
        <v>93</v>
      </c>
      <c r="C78" s="22" t="s">
        <v>66</v>
      </c>
      <c r="D78" s="21">
        <v>1E-3</v>
      </c>
      <c r="E78" s="39">
        <f t="shared" si="52"/>
        <v>0.02</v>
      </c>
      <c r="F78" s="60">
        <f t="shared" si="53"/>
        <v>980</v>
      </c>
      <c r="G78" s="43">
        <f t="shared" si="64"/>
        <v>975</v>
      </c>
      <c r="H78" s="51">
        <f t="shared" si="64"/>
        <v>970</v>
      </c>
      <c r="I78" s="43">
        <f t="shared" si="64"/>
        <v>965</v>
      </c>
      <c r="J78" s="51">
        <f t="shared" si="64"/>
        <v>960</v>
      </c>
      <c r="K78" s="43">
        <f t="shared" si="64"/>
        <v>954.99999999999989</v>
      </c>
      <c r="L78" s="51">
        <f t="shared" si="64"/>
        <v>949.99999999999989</v>
      </c>
      <c r="M78" s="43">
        <f t="shared" si="64"/>
        <v>944.99999999999989</v>
      </c>
      <c r="N78" s="51">
        <f t="shared" si="64"/>
        <v>939.99999999999989</v>
      </c>
      <c r="O78" s="43">
        <f t="shared" si="64"/>
        <v>934.99999999999989</v>
      </c>
      <c r="P78" s="51">
        <f t="shared" si="64"/>
        <v>929.99999999999989</v>
      </c>
      <c r="Q78" s="43">
        <f t="shared" si="64"/>
        <v>924.99999999999989</v>
      </c>
      <c r="R78" s="51">
        <f t="shared" si="64"/>
        <v>919.99999999999989</v>
      </c>
      <c r="S78" s="43">
        <f t="shared" si="64"/>
        <v>915</v>
      </c>
      <c r="T78" s="51">
        <f t="shared" si="64"/>
        <v>909.99999999999989</v>
      </c>
      <c r="U78" s="43">
        <f t="shared" si="64"/>
        <v>905</v>
      </c>
      <c r="V78" s="51">
        <f t="shared" si="63"/>
        <v>900</v>
      </c>
      <c r="W78" s="43">
        <f t="shared" si="61"/>
        <v>895</v>
      </c>
      <c r="X78" s="51">
        <f t="shared" si="61"/>
        <v>890</v>
      </c>
      <c r="Y78" s="43">
        <f t="shared" si="61"/>
        <v>885</v>
      </c>
      <c r="Z78" s="51">
        <f t="shared" si="61"/>
        <v>880</v>
      </c>
      <c r="AA78" s="43">
        <f t="shared" si="61"/>
        <v>875</v>
      </c>
      <c r="AB78" s="51">
        <f t="shared" si="61"/>
        <v>870</v>
      </c>
      <c r="AC78" s="43">
        <f t="shared" si="61"/>
        <v>865</v>
      </c>
      <c r="AD78" s="51">
        <f t="shared" si="61"/>
        <v>860</v>
      </c>
      <c r="AE78" s="43">
        <f t="shared" si="61"/>
        <v>855</v>
      </c>
      <c r="AF78" s="51">
        <f t="shared" si="61"/>
        <v>850</v>
      </c>
      <c r="AG78" s="43">
        <f t="shared" si="61"/>
        <v>845</v>
      </c>
      <c r="AH78" s="51">
        <f t="shared" si="61"/>
        <v>840</v>
      </c>
      <c r="AI78" s="43">
        <f t="shared" si="61"/>
        <v>835</v>
      </c>
      <c r="AJ78" s="51">
        <f t="shared" si="61"/>
        <v>829.99999999999989</v>
      </c>
      <c r="AK78" s="43">
        <f t="shared" si="61"/>
        <v>824.99999999999989</v>
      </c>
      <c r="AL78" s="51">
        <f t="shared" si="61"/>
        <v>819.99999999999989</v>
      </c>
      <c r="AM78" s="43">
        <f t="shared" si="62"/>
        <v>814.99999999999989</v>
      </c>
      <c r="AN78" s="51">
        <f t="shared" si="62"/>
        <v>809.99999999999989</v>
      </c>
      <c r="AO78" s="43">
        <f t="shared" si="62"/>
        <v>804.99999999999989</v>
      </c>
      <c r="AP78" s="51">
        <f t="shared" si="62"/>
        <v>799.99999999999989</v>
      </c>
      <c r="AQ78" s="43">
        <f t="shared" si="62"/>
        <v>794.99999999999989</v>
      </c>
      <c r="AR78" s="51">
        <f t="shared" si="62"/>
        <v>789.99999999999989</v>
      </c>
      <c r="AS78" s="43">
        <f t="shared" si="62"/>
        <v>784.99999999999989</v>
      </c>
      <c r="AT78" s="51">
        <f t="shared" si="62"/>
        <v>779.99999999999989</v>
      </c>
    </row>
    <row r="79" spans="1:48" ht="16.5">
      <c r="A79" s="56"/>
      <c r="B79" s="136"/>
      <c r="C79" s="22" t="s">
        <v>65</v>
      </c>
      <c r="D79" s="21">
        <v>1E-3</v>
      </c>
      <c r="E79" s="39">
        <f t="shared" si="52"/>
        <v>0.02</v>
      </c>
      <c r="F79" s="60">
        <f t="shared" si="53"/>
        <v>980</v>
      </c>
      <c r="G79" s="43">
        <f t="shared" si="64"/>
        <v>975</v>
      </c>
      <c r="H79" s="51">
        <f t="shared" si="64"/>
        <v>970</v>
      </c>
      <c r="I79" s="43">
        <f t="shared" si="64"/>
        <v>965</v>
      </c>
      <c r="J79" s="51">
        <f t="shared" si="64"/>
        <v>960</v>
      </c>
      <c r="K79" s="43">
        <f t="shared" si="64"/>
        <v>954.99999999999989</v>
      </c>
      <c r="L79" s="51">
        <f t="shared" si="64"/>
        <v>949.99999999999989</v>
      </c>
      <c r="M79" s="43">
        <f t="shared" si="64"/>
        <v>944.99999999999989</v>
      </c>
      <c r="N79" s="51">
        <f t="shared" si="64"/>
        <v>939.99999999999989</v>
      </c>
      <c r="O79" s="43">
        <f t="shared" si="64"/>
        <v>934.99999999999989</v>
      </c>
      <c r="P79" s="51">
        <f t="shared" si="64"/>
        <v>929.99999999999989</v>
      </c>
      <c r="Q79" s="43">
        <f t="shared" si="64"/>
        <v>924.99999999999989</v>
      </c>
      <c r="R79" s="51">
        <f t="shared" si="64"/>
        <v>919.99999999999989</v>
      </c>
      <c r="S79" s="43">
        <f t="shared" si="64"/>
        <v>915</v>
      </c>
      <c r="T79" s="51">
        <f t="shared" si="64"/>
        <v>909.99999999999989</v>
      </c>
      <c r="U79" s="43">
        <f t="shared" si="64"/>
        <v>905</v>
      </c>
      <c r="V79" s="51">
        <f t="shared" si="63"/>
        <v>900</v>
      </c>
      <c r="W79" s="43">
        <f t="shared" si="61"/>
        <v>895</v>
      </c>
      <c r="X79" s="51">
        <f t="shared" si="61"/>
        <v>890</v>
      </c>
      <c r="Y79" s="43">
        <f t="shared" si="61"/>
        <v>885</v>
      </c>
      <c r="Z79" s="51">
        <f t="shared" si="61"/>
        <v>880</v>
      </c>
      <c r="AA79" s="43">
        <f t="shared" si="61"/>
        <v>875</v>
      </c>
      <c r="AB79" s="51">
        <f t="shared" si="61"/>
        <v>870</v>
      </c>
      <c r="AC79" s="43">
        <f t="shared" si="61"/>
        <v>865</v>
      </c>
      <c r="AD79" s="51">
        <f t="shared" si="61"/>
        <v>860</v>
      </c>
      <c r="AE79" s="43">
        <f t="shared" si="61"/>
        <v>855</v>
      </c>
      <c r="AF79" s="51">
        <f t="shared" si="61"/>
        <v>850</v>
      </c>
      <c r="AG79" s="43">
        <f t="shared" si="61"/>
        <v>845</v>
      </c>
      <c r="AH79" s="51">
        <f t="shared" si="61"/>
        <v>840</v>
      </c>
      <c r="AI79" s="43">
        <f t="shared" si="61"/>
        <v>835</v>
      </c>
      <c r="AJ79" s="51">
        <f t="shared" si="61"/>
        <v>829.99999999999989</v>
      </c>
      <c r="AK79" s="43">
        <f t="shared" si="61"/>
        <v>824.99999999999989</v>
      </c>
      <c r="AL79" s="51">
        <f t="shared" si="61"/>
        <v>819.99999999999989</v>
      </c>
      <c r="AM79" s="43">
        <f t="shared" si="62"/>
        <v>814.99999999999989</v>
      </c>
      <c r="AN79" s="51">
        <f t="shared" si="62"/>
        <v>809.99999999999989</v>
      </c>
      <c r="AO79" s="43">
        <f t="shared" si="62"/>
        <v>804.99999999999989</v>
      </c>
      <c r="AP79" s="51">
        <f t="shared" si="62"/>
        <v>799.99999999999989</v>
      </c>
      <c r="AQ79" s="43">
        <f t="shared" si="62"/>
        <v>794.99999999999989</v>
      </c>
      <c r="AR79" s="51">
        <f t="shared" si="62"/>
        <v>789.99999999999989</v>
      </c>
      <c r="AS79" s="43">
        <f t="shared" si="62"/>
        <v>784.99999999999989</v>
      </c>
      <c r="AT79" s="51">
        <f t="shared" si="62"/>
        <v>779.99999999999989</v>
      </c>
    </row>
    <row r="80" spans="1:48" ht="16.5">
      <c r="A80" s="56"/>
      <c r="B80" s="136"/>
      <c r="C80" s="22" t="s">
        <v>86</v>
      </c>
      <c r="D80" s="21">
        <v>1E-3</v>
      </c>
      <c r="E80" s="39">
        <f t="shared" si="52"/>
        <v>0.02</v>
      </c>
      <c r="F80" s="60">
        <f t="shared" si="53"/>
        <v>980</v>
      </c>
      <c r="G80" s="43">
        <f t="shared" si="64"/>
        <v>975</v>
      </c>
      <c r="H80" s="51">
        <f t="shared" si="64"/>
        <v>970</v>
      </c>
      <c r="I80" s="43">
        <f t="shared" si="64"/>
        <v>965</v>
      </c>
      <c r="J80" s="51">
        <f t="shared" si="64"/>
        <v>960</v>
      </c>
      <c r="K80" s="43">
        <f t="shared" si="64"/>
        <v>954.99999999999989</v>
      </c>
      <c r="L80" s="51">
        <f t="shared" si="64"/>
        <v>949.99999999999989</v>
      </c>
      <c r="M80" s="43">
        <f t="shared" si="64"/>
        <v>944.99999999999989</v>
      </c>
      <c r="N80" s="51">
        <f t="shared" si="64"/>
        <v>939.99999999999989</v>
      </c>
      <c r="O80" s="43">
        <f t="shared" si="64"/>
        <v>934.99999999999989</v>
      </c>
      <c r="P80" s="51">
        <f t="shared" si="64"/>
        <v>929.99999999999989</v>
      </c>
      <c r="Q80" s="43">
        <f t="shared" si="64"/>
        <v>924.99999999999989</v>
      </c>
      <c r="R80" s="51">
        <f t="shared" si="64"/>
        <v>919.99999999999989</v>
      </c>
      <c r="S80" s="43">
        <f t="shared" si="64"/>
        <v>915</v>
      </c>
      <c r="T80" s="51">
        <f t="shared" si="64"/>
        <v>909.99999999999989</v>
      </c>
      <c r="U80" s="43">
        <f t="shared" si="64"/>
        <v>905</v>
      </c>
      <c r="V80" s="51">
        <f t="shared" si="63"/>
        <v>900</v>
      </c>
      <c r="W80" s="43">
        <f t="shared" si="61"/>
        <v>895</v>
      </c>
      <c r="X80" s="51">
        <f t="shared" si="61"/>
        <v>890</v>
      </c>
      <c r="Y80" s="43">
        <f t="shared" si="61"/>
        <v>885</v>
      </c>
      <c r="Z80" s="51">
        <f t="shared" si="61"/>
        <v>880</v>
      </c>
      <c r="AA80" s="43">
        <f t="shared" si="61"/>
        <v>875</v>
      </c>
      <c r="AB80" s="51">
        <f t="shared" si="61"/>
        <v>870</v>
      </c>
      <c r="AC80" s="43">
        <f t="shared" si="61"/>
        <v>865</v>
      </c>
      <c r="AD80" s="51">
        <f t="shared" si="61"/>
        <v>860</v>
      </c>
      <c r="AE80" s="43">
        <f t="shared" si="61"/>
        <v>855</v>
      </c>
      <c r="AF80" s="51">
        <f t="shared" si="61"/>
        <v>850</v>
      </c>
      <c r="AG80" s="43">
        <f t="shared" si="61"/>
        <v>845</v>
      </c>
      <c r="AH80" s="51">
        <f t="shared" si="61"/>
        <v>840</v>
      </c>
      <c r="AI80" s="43">
        <f t="shared" si="61"/>
        <v>835</v>
      </c>
      <c r="AJ80" s="51">
        <f t="shared" si="61"/>
        <v>829.99999999999989</v>
      </c>
      <c r="AK80" s="43">
        <f t="shared" si="61"/>
        <v>824.99999999999989</v>
      </c>
      <c r="AL80" s="51">
        <f t="shared" si="61"/>
        <v>819.99999999999989</v>
      </c>
      <c r="AM80" s="43">
        <f t="shared" si="62"/>
        <v>814.99999999999989</v>
      </c>
      <c r="AN80" s="51">
        <f t="shared" si="62"/>
        <v>809.99999999999989</v>
      </c>
      <c r="AO80" s="43">
        <f t="shared" si="62"/>
        <v>804.99999999999989</v>
      </c>
      <c r="AP80" s="51">
        <f t="shared" si="62"/>
        <v>799.99999999999989</v>
      </c>
      <c r="AQ80" s="43">
        <f t="shared" si="62"/>
        <v>794.99999999999989</v>
      </c>
      <c r="AR80" s="51">
        <f t="shared" si="62"/>
        <v>789.99999999999989</v>
      </c>
      <c r="AS80" s="43">
        <f t="shared" si="62"/>
        <v>784.99999999999989</v>
      </c>
      <c r="AT80" s="51">
        <f t="shared" si="62"/>
        <v>779.99999999999989</v>
      </c>
    </row>
    <row r="81" spans="1:46" ht="16.5">
      <c r="A81" s="56"/>
      <c r="B81" s="136" t="s">
        <v>92</v>
      </c>
      <c r="C81" s="22" t="s">
        <v>71</v>
      </c>
      <c r="D81" s="21">
        <v>3.0000000000000001E-3</v>
      </c>
      <c r="E81" s="39">
        <f t="shared" si="52"/>
        <v>0.02</v>
      </c>
      <c r="F81" s="60">
        <f t="shared" si="53"/>
        <v>326.66666666666663</v>
      </c>
      <c r="G81" s="43">
        <f t="shared" si="64"/>
        <v>325</v>
      </c>
      <c r="H81" s="51">
        <f t="shared" si="64"/>
        <v>323.33333333333331</v>
      </c>
      <c r="I81" s="43">
        <f t="shared" si="64"/>
        <v>321.66666666666663</v>
      </c>
      <c r="J81" s="51">
        <f t="shared" si="64"/>
        <v>320</v>
      </c>
      <c r="K81" s="43">
        <f t="shared" si="64"/>
        <v>318.33333333333331</v>
      </c>
      <c r="L81" s="51">
        <f t="shared" si="64"/>
        <v>316.66666666666663</v>
      </c>
      <c r="M81" s="43">
        <f t="shared" si="64"/>
        <v>315</v>
      </c>
      <c r="N81" s="51">
        <f t="shared" si="64"/>
        <v>313.33333333333331</v>
      </c>
      <c r="O81" s="43">
        <f t="shared" si="64"/>
        <v>311.66666666666663</v>
      </c>
      <c r="P81" s="51">
        <f t="shared" si="64"/>
        <v>310</v>
      </c>
      <c r="Q81" s="43">
        <f t="shared" si="64"/>
        <v>308.33333333333331</v>
      </c>
      <c r="R81" s="51">
        <f t="shared" si="64"/>
        <v>306.66666666666663</v>
      </c>
      <c r="S81" s="43">
        <f t="shared" si="64"/>
        <v>305</v>
      </c>
      <c r="T81" s="51">
        <f t="shared" si="64"/>
        <v>303.33333333333331</v>
      </c>
      <c r="U81" s="43">
        <f t="shared" si="64"/>
        <v>301.66666666666669</v>
      </c>
      <c r="V81" s="51">
        <f t="shared" si="63"/>
        <v>300</v>
      </c>
      <c r="W81" s="43">
        <f t="shared" si="61"/>
        <v>298.33333333333331</v>
      </c>
      <c r="X81" s="51">
        <f t="shared" si="61"/>
        <v>296.66666666666669</v>
      </c>
      <c r="Y81" s="43">
        <f t="shared" si="61"/>
        <v>295</v>
      </c>
      <c r="Z81" s="51">
        <f t="shared" si="61"/>
        <v>293.33333333333331</v>
      </c>
      <c r="AA81" s="43">
        <f t="shared" si="61"/>
        <v>291.66666666666669</v>
      </c>
      <c r="AB81" s="51">
        <f t="shared" si="61"/>
        <v>290</v>
      </c>
      <c r="AC81" s="43">
        <f t="shared" si="61"/>
        <v>288.33333333333331</v>
      </c>
      <c r="AD81" s="51">
        <f t="shared" si="61"/>
        <v>286.66666666666663</v>
      </c>
      <c r="AE81" s="43">
        <f t="shared" si="61"/>
        <v>285</v>
      </c>
      <c r="AF81" s="51">
        <f t="shared" si="61"/>
        <v>283.33333333333331</v>
      </c>
      <c r="AG81" s="43">
        <f t="shared" si="61"/>
        <v>281.66666666666663</v>
      </c>
      <c r="AH81" s="51">
        <f t="shared" si="61"/>
        <v>280</v>
      </c>
      <c r="AI81" s="43">
        <f t="shared" si="61"/>
        <v>278.33333333333331</v>
      </c>
      <c r="AJ81" s="51">
        <f t="shared" si="61"/>
        <v>276.66666666666663</v>
      </c>
      <c r="AK81" s="43">
        <f t="shared" si="61"/>
        <v>275</v>
      </c>
      <c r="AL81" s="51">
        <f t="shared" si="61"/>
        <v>273.33333333333331</v>
      </c>
      <c r="AM81" s="43">
        <f t="shared" si="62"/>
        <v>271.66666666666663</v>
      </c>
      <c r="AN81" s="51">
        <f t="shared" si="62"/>
        <v>270</v>
      </c>
      <c r="AO81" s="43">
        <f t="shared" si="62"/>
        <v>268.33333333333331</v>
      </c>
      <c r="AP81" s="51">
        <f t="shared" si="62"/>
        <v>266.66666666666663</v>
      </c>
      <c r="AQ81" s="43">
        <f t="shared" si="62"/>
        <v>264.99999999999994</v>
      </c>
      <c r="AR81" s="51">
        <f t="shared" si="62"/>
        <v>263.33333333333331</v>
      </c>
      <c r="AS81" s="43">
        <f t="shared" si="62"/>
        <v>261.66666666666663</v>
      </c>
      <c r="AT81" s="51">
        <f t="shared" si="62"/>
        <v>259.99999999999994</v>
      </c>
    </row>
    <row r="82" spans="1:46" ht="16.5">
      <c r="A82" s="56"/>
      <c r="B82" s="136"/>
      <c r="C82" s="22" t="s">
        <v>70</v>
      </c>
      <c r="D82" s="21">
        <v>6.0000000000000001E-3</v>
      </c>
      <c r="E82" s="39">
        <f t="shared" si="52"/>
        <v>0.02</v>
      </c>
      <c r="F82" s="60">
        <f t="shared" si="53"/>
        <v>163.33333333333331</v>
      </c>
      <c r="G82" s="43">
        <f t="shared" si="64"/>
        <v>162.5</v>
      </c>
      <c r="H82" s="51">
        <f t="shared" si="64"/>
        <v>161.66666666666666</v>
      </c>
      <c r="I82" s="43">
        <f t="shared" si="64"/>
        <v>160.83333333333331</v>
      </c>
      <c r="J82" s="51">
        <f t="shared" si="64"/>
        <v>160</v>
      </c>
      <c r="K82" s="43">
        <f t="shared" si="64"/>
        <v>159.16666666666666</v>
      </c>
      <c r="L82" s="51">
        <f t="shared" si="64"/>
        <v>158.33333333333331</v>
      </c>
      <c r="M82" s="43">
        <f t="shared" si="64"/>
        <v>157.5</v>
      </c>
      <c r="N82" s="51">
        <f t="shared" si="64"/>
        <v>156.66666666666666</v>
      </c>
      <c r="O82" s="43">
        <f t="shared" si="64"/>
        <v>155.83333333333331</v>
      </c>
      <c r="P82" s="51">
        <f t="shared" si="64"/>
        <v>155</v>
      </c>
      <c r="Q82" s="43">
        <f t="shared" si="64"/>
        <v>154.16666666666666</v>
      </c>
      <c r="R82" s="51">
        <f t="shared" si="64"/>
        <v>153.33333333333331</v>
      </c>
      <c r="S82" s="43">
        <f t="shared" si="64"/>
        <v>152.5</v>
      </c>
      <c r="T82" s="51">
        <f t="shared" si="64"/>
        <v>151.66666666666666</v>
      </c>
      <c r="U82" s="43">
        <f t="shared" si="64"/>
        <v>150.83333333333334</v>
      </c>
      <c r="V82" s="51">
        <f t="shared" si="63"/>
        <v>150</v>
      </c>
      <c r="W82" s="43">
        <f t="shared" si="61"/>
        <v>149.16666666666666</v>
      </c>
      <c r="X82" s="51">
        <f t="shared" si="61"/>
        <v>148.33333333333334</v>
      </c>
      <c r="Y82" s="43">
        <f t="shared" si="61"/>
        <v>147.5</v>
      </c>
      <c r="Z82" s="51">
        <f t="shared" si="61"/>
        <v>146.66666666666666</v>
      </c>
      <c r="AA82" s="43">
        <f t="shared" si="61"/>
        <v>145.83333333333334</v>
      </c>
      <c r="AB82" s="51">
        <f t="shared" si="61"/>
        <v>145</v>
      </c>
      <c r="AC82" s="43">
        <f t="shared" si="61"/>
        <v>144.16666666666666</v>
      </c>
      <c r="AD82" s="51">
        <f t="shared" si="61"/>
        <v>143.33333333333331</v>
      </c>
      <c r="AE82" s="43">
        <f t="shared" si="61"/>
        <v>142.5</v>
      </c>
      <c r="AF82" s="51">
        <f t="shared" si="61"/>
        <v>141.66666666666666</v>
      </c>
      <c r="AG82" s="43">
        <f t="shared" si="61"/>
        <v>140.83333333333331</v>
      </c>
      <c r="AH82" s="51">
        <f t="shared" si="61"/>
        <v>140</v>
      </c>
      <c r="AI82" s="43">
        <f t="shared" si="61"/>
        <v>139.16666666666666</v>
      </c>
      <c r="AJ82" s="51">
        <f t="shared" si="61"/>
        <v>138.33333333333331</v>
      </c>
      <c r="AK82" s="43">
        <f t="shared" si="61"/>
        <v>137.5</v>
      </c>
      <c r="AL82" s="51">
        <f t="shared" si="61"/>
        <v>136.66666666666666</v>
      </c>
      <c r="AM82" s="43">
        <f t="shared" si="62"/>
        <v>135.83333333333331</v>
      </c>
      <c r="AN82" s="51">
        <f t="shared" si="62"/>
        <v>135</v>
      </c>
      <c r="AO82" s="43">
        <f t="shared" si="62"/>
        <v>134.16666666666666</v>
      </c>
      <c r="AP82" s="51">
        <f t="shared" si="62"/>
        <v>133.33333333333331</v>
      </c>
      <c r="AQ82" s="43">
        <f t="shared" si="62"/>
        <v>132.49999999999997</v>
      </c>
      <c r="AR82" s="51">
        <f t="shared" si="62"/>
        <v>131.66666666666666</v>
      </c>
      <c r="AS82" s="43">
        <f t="shared" si="62"/>
        <v>130.83333333333331</v>
      </c>
      <c r="AT82" s="51">
        <f t="shared" si="62"/>
        <v>129.99999999999997</v>
      </c>
    </row>
    <row r="83" spans="1:46" ht="16.5">
      <c r="A83" s="56"/>
      <c r="B83" s="136"/>
      <c r="C83" s="22" t="s">
        <v>86</v>
      </c>
      <c r="D83" s="21">
        <v>3.0000000000000001E-3</v>
      </c>
      <c r="E83" s="39">
        <f t="shared" si="52"/>
        <v>0.02</v>
      </c>
      <c r="F83" s="60">
        <f t="shared" si="53"/>
        <v>326.66666666666663</v>
      </c>
      <c r="G83" s="43">
        <f t="shared" si="64"/>
        <v>325</v>
      </c>
      <c r="H83" s="51">
        <f t="shared" si="64"/>
        <v>323.33333333333331</v>
      </c>
      <c r="I83" s="43">
        <f t="shared" si="64"/>
        <v>321.66666666666663</v>
      </c>
      <c r="J83" s="51">
        <f t="shared" si="64"/>
        <v>320</v>
      </c>
      <c r="K83" s="43">
        <f t="shared" si="64"/>
        <v>318.33333333333331</v>
      </c>
      <c r="L83" s="51">
        <f t="shared" si="64"/>
        <v>316.66666666666663</v>
      </c>
      <c r="M83" s="43">
        <f t="shared" si="64"/>
        <v>315</v>
      </c>
      <c r="N83" s="51">
        <f t="shared" si="64"/>
        <v>313.33333333333331</v>
      </c>
      <c r="O83" s="43">
        <f t="shared" si="64"/>
        <v>311.66666666666663</v>
      </c>
      <c r="P83" s="51">
        <f t="shared" si="64"/>
        <v>310</v>
      </c>
      <c r="Q83" s="43">
        <f t="shared" si="64"/>
        <v>308.33333333333331</v>
      </c>
      <c r="R83" s="51">
        <f t="shared" si="64"/>
        <v>306.66666666666663</v>
      </c>
      <c r="S83" s="43">
        <f t="shared" si="64"/>
        <v>305</v>
      </c>
      <c r="T83" s="51">
        <f t="shared" si="64"/>
        <v>303.33333333333331</v>
      </c>
      <c r="U83" s="43">
        <f t="shared" si="64"/>
        <v>301.66666666666669</v>
      </c>
      <c r="V83" s="51">
        <f t="shared" si="63"/>
        <v>300</v>
      </c>
      <c r="W83" s="43">
        <f t="shared" si="61"/>
        <v>298.33333333333331</v>
      </c>
      <c r="X83" s="51">
        <f t="shared" si="61"/>
        <v>296.66666666666669</v>
      </c>
      <c r="Y83" s="43">
        <f t="shared" si="61"/>
        <v>295</v>
      </c>
      <c r="Z83" s="51">
        <f t="shared" si="61"/>
        <v>293.33333333333331</v>
      </c>
      <c r="AA83" s="43">
        <f t="shared" si="61"/>
        <v>291.66666666666669</v>
      </c>
      <c r="AB83" s="51">
        <f t="shared" si="61"/>
        <v>290</v>
      </c>
      <c r="AC83" s="43">
        <f t="shared" si="61"/>
        <v>288.33333333333331</v>
      </c>
      <c r="AD83" s="51">
        <f t="shared" si="61"/>
        <v>286.66666666666663</v>
      </c>
      <c r="AE83" s="43">
        <f t="shared" si="61"/>
        <v>285</v>
      </c>
      <c r="AF83" s="51">
        <f t="shared" si="61"/>
        <v>283.33333333333331</v>
      </c>
      <c r="AG83" s="43">
        <f t="shared" si="61"/>
        <v>281.66666666666663</v>
      </c>
      <c r="AH83" s="51">
        <f t="shared" si="61"/>
        <v>280</v>
      </c>
      <c r="AI83" s="43">
        <f t="shared" si="61"/>
        <v>278.33333333333331</v>
      </c>
      <c r="AJ83" s="51">
        <f t="shared" si="61"/>
        <v>276.66666666666663</v>
      </c>
      <c r="AK83" s="43">
        <f t="shared" si="61"/>
        <v>275</v>
      </c>
      <c r="AL83" s="51">
        <f t="shared" ref="AL83:AT98" si="65">(1-$E83-($A$25-AL$2))/$D83</f>
        <v>273.33333333333331</v>
      </c>
      <c r="AM83" s="43">
        <f t="shared" si="62"/>
        <v>271.66666666666663</v>
      </c>
      <c r="AN83" s="51">
        <f t="shared" si="62"/>
        <v>270</v>
      </c>
      <c r="AO83" s="43">
        <f t="shared" si="62"/>
        <v>268.33333333333331</v>
      </c>
      <c r="AP83" s="51">
        <f t="shared" si="62"/>
        <v>266.66666666666663</v>
      </c>
      <c r="AQ83" s="43">
        <f t="shared" si="62"/>
        <v>264.99999999999994</v>
      </c>
      <c r="AR83" s="51">
        <f t="shared" si="62"/>
        <v>263.33333333333331</v>
      </c>
      <c r="AS83" s="43">
        <f t="shared" si="62"/>
        <v>261.66666666666663</v>
      </c>
      <c r="AT83" s="51">
        <f t="shared" si="62"/>
        <v>259.99999999999994</v>
      </c>
    </row>
    <row r="84" spans="1:46" ht="16.5">
      <c r="A84" s="56"/>
      <c r="B84" s="136"/>
      <c r="C84" s="22" t="s">
        <v>68</v>
      </c>
      <c r="D84" s="21">
        <v>3.0000000000000001E-3</v>
      </c>
      <c r="E84" s="39">
        <f t="shared" si="52"/>
        <v>0.02</v>
      </c>
      <c r="F84" s="60">
        <f t="shared" si="53"/>
        <v>326.66666666666663</v>
      </c>
      <c r="G84" s="43">
        <f t="shared" si="64"/>
        <v>325</v>
      </c>
      <c r="H84" s="51">
        <f t="shared" si="64"/>
        <v>323.33333333333331</v>
      </c>
      <c r="I84" s="43">
        <f t="shared" si="64"/>
        <v>321.66666666666663</v>
      </c>
      <c r="J84" s="51">
        <f t="shared" si="64"/>
        <v>320</v>
      </c>
      <c r="K84" s="43">
        <f t="shared" si="64"/>
        <v>318.33333333333331</v>
      </c>
      <c r="L84" s="51">
        <f t="shared" si="64"/>
        <v>316.66666666666663</v>
      </c>
      <c r="M84" s="43">
        <f t="shared" si="64"/>
        <v>315</v>
      </c>
      <c r="N84" s="51">
        <f t="shared" si="64"/>
        <v>313.33333333333331</v>
      </c>
      <c r="O84" s="43">
        <f t="shared" si="64"/>
        <v>311.66666666666663</v>
      </c>
      <c r="P84" s="51">
        <f t="shared" si="64"/>
        <v>310</v>
      </c>
      <c r="Q84" s="43">
        <f t="shared" si="64"/>
        <v>308.33333333333331</v>
      </c>
      <c r="R84" s="51">
        <f t="shared" si="64"/>
        <v>306.66666666666663</v>
      </c>
      <c r="S84" s="43">
        <f t="shared" si="64"/>
        <v>305</v>
      </c>
      <c r="T84" s="51">
        <f t="shared" si="64"/>
        <v>303.33333333333331</v>
      </c>
      <c r="U84" s="43">
        <f t="shared" si="64"/>
        <v>301.66666666666669</v>
      </c>
      <c r="V84" s="51">
        <f t="shared" si="63"/>
        <v>300</v>
      </c>
      <c r="W84" s="43">
        <f t="shared" si="63"/>
        <v>298.33333333333331</v>
      </c>
      <c r="X84" s="51">
        <f t="shared" si="63"/>
        <v>296.66666666666669</v>
      </c>
      <c r="Y84" s="43">
        <f t="shared" si="63"/>
        <v>295</v>
      </c>
      <c r="Z84" s="51">
        <f t="shared" si="63"/>
        <v>293.33333333333331</v>
      </c>
      <c r="AA84" s="43">
        <f t="shared" si="63"/>
        <v>291.66666666666669</v>
      </c>
      <c r="AB84" s="51">
        <f t="shared" si="63"/>
        <v>290</v>
      </c>
      <c r="AC84" s="43">
        <f t="shared" si="63"/>
        <v>288.33333333333331</v>
      </c>
      <c r="AD84" s="51">
        <f t="shared" si="63"/>
        <v>286.66666666666663</v>
      </c>
      <c r="AE84" s="43">
        <f t="shared" si="63"/>
        <v>285</v>
      </c>
      <c r="AF84" s="51">
        <f t="shared" si="63"/>
        <v>283.33333333333331</v>
      </c>
      <c r="AG84" s="43">
        <f t="shared" si="63"/>
        <v>281.66666666666663</v>
      </c>
      <c r="AH84" s="51">
        <f t="shared" si="63"/>
        <v>280</v>
      </c>
      <c r="AI84" s="43">
        <f t="shared" si="63"/>
        <v>278.33333333333331</v>
      </c>
      <c r="AJ84" s="51">
        <f t="shared" si="63"/>
        <v>276.66666666666663</v>
      </c>
      <c r="AK84" s="43">
        <f t="shared" si="63"/>
        <v>275</v>
      </c>
      <c r="AL84" s="51">
        <f t="shared" si="65"/>
        <v>273.33333333333331</v>
      </c>
      <c r="AM84" s="43">
        <f t="shared" si="65"/>
        <v>271.66666666666663</v>
      </c>
      <c r="AN84" s="51">
        <f t="shared" si="65"/>
        <v>270</v>
      </c>
      <c r="AO84" s="43">
        <f t="shared" si="65"/>
        <v>268.33333333333331</v>
      </c>
      <c r="AP84" s="51">
        <f t="shared" si="65"/>
        <v>266.66666666666663</v>
      </c>
      <c r="AQ84" s="43">
        <f t="shared" si="65"/>
        <v>264.99999999999994</v>
      </c>
      <c r="AR84" s="51">
        <f t="shared" si="65"/>
        <v>263.33333333333331</v>
      </c>
      <c r="AS84" s="43">
        <f t="shared" si="65"/>
        <v>261.66666666666663</v>
      </c>
      <c r="AT84" s="51">
        <f t="shared" si="65"/>
        <v>259.99999999999994</v>
      </c>
    </row>
    <row r="85" spans="1:46" ht="16.5">
      <c r="A85" s="56"/>
      <c r="B85" s="136" t="s">
        <v>91</v>
      </c>
      <c r="C85" s="22" t="s">
        <v>90</v>
      </c>
      <c r="D85" s="21">
        <v>0.01</v>
      </c>
      <c r="E85" s="39">
        <f t="shared" si="52"/>
        <v>0.02</v>
      </c>
      <c r="F85" s="60">
        <f t="shared" si="53"/>
        <v>98</v>
      </c>
      <c r="G85" s="43">
        <f t="shared" si="64"/>
        <v>97.5</v>
      </c>
      <c r="H85" s="51">
        <f t="shared" si="64"/>
        <v>97</v>
      </c>
      <c r="I85" s="43">
        <f t="shared" si="64"/>
        <v>96.5</v>
      </c>
      <c r="J85" s="51">
        <f t="shared" si="64"/>
        <v>96</v>
      </c>
      <c r="K85" s="43">
        <f t="shared" si="64"/>
        <v>95.5</v>
      </c>
      <c r="L85" s="51">
        <f t="shared" si="64"/>
        <v>95</v>
      </c>
      <c r="M85" s="43">
        <f t="shared" si="64"/>
        <v>94.5</v>
      </c>
      <c r="N85" s="51">
        <f t="shared" si="64"/>
        <v>93.999999999999986</v>
      </c>
      <c r="O85" s="43">
        <f t="shared" si="64"/>
        <v>93.499999999999986</v>
      </c>
      <c r="P85" s="51">
        <f t="shared" si="64"/>
        <v>92.999999999999986</v>
      </c>
      <c r="Q85" s="43">
        <f t="shared" si="64"/>
        <v>92.499999999999986</v>
      </c>
      <c r="R85" s="51">
        <f t="shared" si="64"/>
        <v>91.999999999999986</v>
      </c>
      <c r="S85" s="43">
        <f t="shared" si="64"/>
        <v>91.5</v>
      </c>
      <c r="T85" s="51">
        <f t="shared" si="64"/>
        <v>90.999999999999986</v>
      </c>
      <c r="U85" s="43">
        <f t="shared" si="64"/>
        <v>90.5</v>
      </c>
      <c r="V85" s="51">
        <f t="shared" si="64"/>
        <v>90</v>
      </c>
      <c r="W85" s="43">
        <f t="shared" ref="W85:AL100" si="66">(1-$E85-($A$25-W$2))/$D85</f>
        <v>89.5</v>
      </c>
      <c r="X85" s="51">
        <f t="shared" si="66"/>
        <v>89</v>
      </c>
      <c r="Y85" s="43">
        <f t="shared" si="66"/>
        <v>88.5</v>
      </c>
      <c r="Z85" s="51">
        <f t="shared" si="66"/>
        <v>88</v>
      </c>
      <c r="AA85" s="43">
        <f t="shared" si="66"/>
        <v>87.5</v>
      </c>
      <c r="AB85" s="51">
        <f t="shared" si="66"/>
        <v>87</v>
      </c>
      <c r="AC85" s="43">
        <f t="shared" si="66"/>
        <v>86.5</v>
      </c>
      <c r="AD85" s="51">
        <f t="shared" si="66"/>
        <v>86</v>
      </c>
      <c r="AE85" s="43">
        <f t="shared" si="66"/>
        <v>85.5</v>
      </c>
      <c r="AF85" s="51">
        <f t="shared" si="66"/>
        <v>85</v>
      </c>
      <c r="AG85" s="43">
        <f t="shared" si="66"/>
        <v>84.5</v>
      </c>
      <c r="AH85" s="51">
        <f t="shared" si="66"/>
        <v>84</v>
      </c>
      <c r="AI85" s="43">
        <f t="shared" si="66"/>
        <v>83.5</v>
      </c>
      <c r="AJ85" s="51">
        <f t="shared" si="66"/>
        <v>83</v>
      </c>
      <c r="AK85" s="43">
        <f t="shared" si="66"/>
        <v>82.5</v>
      </c>
      <c r="AL85" s="51">
        <f t="shared" si="65"/>
        <v>82</v>
      </c>
      <c r="AM85" s="43">
        <f t="shared" si="65"/>
        <v>81.5</v>
      </c>
      <c r="AN85" s="51">
        <f t="shared" si="65"/>
        <v>80.999999999999986</v>
      </c>
      <c r="AO85" s="43">
        <f t="shared" si="65"/>
        <v>80.499999999999986</v>
      </c>
      <c r="AP85" s="51">
        <f t="shared" si="65"/>
        <v>79.999999999999986</v>
      </c>
      <c r="AQ85" s="43">
        <f t="shared" si="65"/>
        <v>79.499999999999986</v>
      </c>
      <c r="AR85" s="51">
        <f t="shared" si="65"/>
        <v>78.999999999999986</v>
      </c>
      <c r="AS85" s="43">
        <f t="shared" si="65"/>
        <v>78.499999999999986</v>
      </c>
      <c r="AT85" s="51">
        <f t="shared" si="65"/>
        <v>77.999999999999986</v>
      </c>
    </row>
    <row r="86" spans="1:46" ht="16.5">
      <c r="A86" s="56"/>
      <c r="B86" s="136"/>
      <c r="C86" s="22" t="s">
        <v>65</v>
      </c>
      <c r="D86" s="21">
        <v>0.01</v>
      </c>
      <c r="E86" s="39">
        <f t="shared" si="52"/>
        <v>0.02</v>
      </c>
      <c r="F86" s="60">
        <f t="shared" si="53"/>
        <v>98</v>
      </c>
      <c r="G86" s="43">
        <f t="shared" ref="G86:V101" si="67">(1-$E86-($A$25-G$2))/$D86</f>
        <v>97.5</v>
      </c>
      <c r="H86" s="51">
        <f t="shared" si="67"/>
        <v>97</v>
      </c>
      <c r="I86" s="43">
        <f t="shared" si="67"/>
        <v>96.5</v>
      </c>
      <c r="J86" s="51">
        <f t="shared" si="67"/>
        <v>96</v>
      </c>
      <c r="K86" s="43">
        <f t="shared" si="67"/>
        <v>95.5</v>
      </c>
      <c r="L86" s="51">
        <f t="shared" si="67"/>
        <v>95</v>
      </c>
      <c r="M86" s="43">
        <f t="shared" si="67"/>
        <v>94.5</v>
      </c>
      <c r="N86" s="51">
        <f t="shared" si="67"/>
        <v>93.999999999999986</v>
      </c>
      <c r="O86" s="43">
        <f t="shared" si="67"/>
        <v>93.499999999999986</v>
      </c>
      <c r="P86" s="51">
        <f t="shared" si="67"/>
        <v>92.999999999999986</v>
      </c>
      <c r="Q86" s="43">
        <f t="shared" si="67"/>
        <v>92.499999999999986</v>
      </c>
      <c r="R86" s="51">
        <f t="shared" si="67"/>
        <v>91.999999999999986</v>
      </c>
      <c r="S86" s="43">
        <f t="shared" si="67"/>
        <v>91.5</v>
      </c>
      <c r="T86" s="51">
        <f t="shared" si="67"/>
        <v>90.999999999999986</v>
      </c>
      <c r="U86" s="43">
        <f t="shared" si="67"/>
        <v>90.5</v>
      </c>
      <c r="V86" s="51">
        <f t="shared" si="67"/>
        <v>90</v>
      </c>
      <c r="W86" s="43">
        <f t="shared" si="66"/>
        <v>89.5</v>
      </c>
      <c r="X86" s="51">
        <f t="shared" si="66"/>
        <v>89</v>
      </c>
      <c r="Y86" s="43">
        <f t="shared" si="66"/>
        <v>88.5</v>
      </c>
      <c r="Z86" s="51">
        <f t="shared" si="66"/>
        <v>88</v>
      </c>
      <c r="AA86" s="43">
        <f t="shared" si="66"/>
        <v>87.5</v>
      </c>
      <c r="AB86" s="51">
        <f t="shared" si="66"/>
        <v>87</v>
      </c>
      <c r="AC86" s="43">
        <f t="shared" si="66"/>
        <v>86.5</v>
      </c>
      <c r="AD86" s="51">
        <f t="shared" si="66"/>
        <v>86</v>
      </c>
      <c r="AE86" s="43">
        <f t="shared" si="66"/>
        <v>85.5</v>
      </c>
      <c r="AF86" s="51">
        <f t="shared" si="66"/>
        <v>85</v>
      </c>
      <c r="AG86" s="43">
        <f t="shared" si="66"/>
        <v>84.5</v>
      </c>
      <c r="AH86" s="51">
        <f t="shared" si="66"/>
        <v>84</v>
      </c>
      <c r="AI86" s="43">
        <f t="shared" si="66"/>
        <v>83.5</v>
      </c>
      <c r="AJ86" s="51">
        <f t="shared" si="66"/>
        <v>83</v>
      </c>
      <c r="AK86" s="43">
        <f t="shared" si="66"/>
        <v>82.5</v>
      </c>
      <c r="AL86" s="51">
        <f t="shared" si="65"/>
        <v>82</v>
      </c>
      <c r="AM86" s="43">
        <f t="shared" si="65"/>
        <v>81.5</v>
      </c>
      <c r="AN86" s="51">
        <f t="shared" si="65"/>
        <v>80.999999999999986</v>
      </c>
      <c r="AO86" s="43">
        <f t="shared" si="65"/>
        <v>80.499999999999986</v>
      </c>
      <c r="AP86" s="51">
        <f t="shared" si="65"/>
        <v>79.999999999999986</v>
      </c>
      <c r="AQ86" s="43">
        <f t="shared" si="65"/>
        <v>79.499999999999986</v>
      </c>
      <c r="AR86" s="51">
        <f t="shared" si="65"/>
        <v>78.999999999999986</v>
      </c>
      <c r="AS86" s="43">
        <f t="shared" si="65"/>
        <v>78.499999999999986</v>
      </c>
      <c r="AT86" s="51">
        <f t="shared" si="65"/>
        <v>77.999999999999986</v>
      </c>
    </row>
    <row r="87" spans="1:46" ht="16.5">
      <c r="A87" s="56"/>
      <c r="B87" s="136"/>
      <c r="C87" s="22" t="s">
        <v>86</v>
      </c>
      <c r="D87" s="21">
        <v>0.01</v>
      </c>
      <c r="E87" s="39">
        <f t="shared" si="52"/>
        <v>0.02</v>
      </c>
      <c r="F87" s="60">
        <f t="shared" si="53"/>
        <v>98</v>
      </c>
      <c r="G87" s="43">
        <f t="shared" si="67"/>
        <v>97.5</v>
      </c>
      <c r="H87" s="51">
        <f t="shared" si="67"/>
        <v>97</v>
      </c>
      <c r="I87" s="43">
        <f t="shared" si="67"/>
        <v>96.5</v>
      </c>
      <c r="J87" s="51">
        <f t="shared" si="67"/>
        <v>96</v>
      </c>
      <c r="K87" s="43">
        <f t="shared" si="67"/>
        <v>95.5</v>
      </c>
      <c r="L87" s="51">
        <f t="shared" si="67"/>
        <v>95</v>
      </c>
      <c r="M87" s="43">
        <f t="shared" si="67"/>
        <v>94.5</v>
      </c>
      <c r="N87" s="51">
        <f t="shared" si="67"/>
        <v>93.999999999999986</v>
      </c>
      <c r="O87" s="43">
        <f t="shared" si="67"/>
        <v>93.499999999999986</v>
      </c>
      <c r="P87" s="51">
        <f t="shared" si="67"/>
        <v>92.999999999999986</v>
      </c>
      <c r="Q87" s="43">
        <f t="shared" si="67"/>
        <v>92.499999999999986</v>
      </c>
      <c r="R87" s="51">
        <f t="shared" si="67"/>
        <v>91.999999999999986</v>
      </c>
      <c r="S87" s="43">
        <f t="shared" si="67"/>
        <v>91.5</v>
      </c>
      <c r="T87" s="51">
        <f t="shared" si="67"/>
        <v>90.999999999999986</v>
      </c>
      <c r="U87" s="43">
        <f t="shared" si="67"/>
        <v>90.5</v>
      </c>
      <c r="V87" s="51">
        <f t="shared" si="67"/>
        <v>90</v>
      </c>
      <c r="W87" s="43">
        <f t="shared" si="66"/>
        <v>89.5</v>
      </c>
      <c r="X87" s="51">
        <f t="shared" si="66"/>
        <v>89</v>
      </c>
      <c r="Y87" s="43">
        <f t="shared" si="66"/>
        <v>88.5</v>
      </c>
      <c r="Z87" s="51">
        <f t="shared" si="66"/>
        <v>88</v>
      </c>
      <c r="AA87" s="43">
        <f t="shared" si="66"/>
        <v>87.5</v>
      </c>
      <c r="AB87" s="51">
        <f t="shared" si="66"/>
        <v>87</v>
      </c>
      <c r="AC87" s="43">
        <f t="shared" si="66"/>
        <v>86.5</v>
      </c>
      <c r="AD87" s="51">
        <f t="shared" si="66"/>
        <v>86</v>
      </c>
      <c r="AE87" s="43">
        <f t="shared" si="66"/>
        <v>85.5</v>
      </c>
      <c r="AF87" s="51">
        <f t="shared" si="66"/>
        <v>85</v>
      </c>
      <c r="AG87" s="43">
        <f t="shared" si="66"/>
        <v>84.5</v>
      </c>
      <c r="AH87" s="51">
        <f t="shared" si="66"/>
        <v>84</v>
      </c>
      <c r="AI87" s="43">
        <f t="shared" si="66"/>
        <v>83.5</v>
      </c>
      <c r="AJ87" s="51">
        <f t="shared" si="66"/>
        <v>83</v>
      </c>
      <c r="AK87" s="43">
        <f t="shared" si="66"/>
        <v>82.5</v>
      </c>
      <c r="AL87" s="51">
        <f t="shared" si="65"/>
        <v>82</v>
      </c>
      <c r="AM87" s="43">
        <f t="shared" si="65"/>
        <v>81.5</v>
      </c>
      <c r="AN87" s="51">
        <f t="shared" si="65"/>
        <v>80.999999999999986</v>
      </c>
      <c r="AO87" s="43">
        <f t="shared" si="65"/>
        <v>80.499999999999986</v>
      </c>
      <c r="AP87" s="51">
        <f t="shared" si="65"/>
        <v>79.999999999999986</v>
      </c>
      <c r="AQ87" s="43">
        <f t="shared" si="65"/>
        <v>79.499999999999986</v>
      </c>
      <c r="AR87" s="51">
        <f t="shared" si="65"/>
        <v>78.999999999999986</v>
      </c>
      <c r="AS87" s="43">
        <f t="shared" si="65"/>
        <v>78.499999999999986</v>
      </c>
      <c r="AT87" s="51">
        <f t="shared" si="65"/>
        <v>77.999999999999986</v>
      </c>
    </row>
    <row r="88" spans="1:46" ht="16.5">
      <c r="A88" s="56"/>
      <c r="B88" s="136" t="s">
        <v>89</v>
      </c>
      <c r="C88" s="22" t="s">
        <v>66</v>
      </c>
      <c r="D88" s="21">
        <v>0.02</v>
      </c>
      <c r="E88" s="39">
        <f t="shared" si="52"/>
        <v>0.02</v>
      </c>
      <c r="F88" s="60">
        <f t="shared" si="53"/>
        <v>49</v>
      </c>
      <c r="G88" s="43">
        <f t="shared" si="67"/>
        <v>48.75</v>
      </c>
      <c r="H88" s="51">
        <f t="shared" si="67"/>
        <v>48.5</v>
      </c>
      <c r="I88" s="43">
        <f t="shared" si="67"/>
        <v>48.25</v>
      </c>
      <c r="J88" s="51">
        <f t="shared" si="67"/>
        <v>48</v>
      </c>
      <c r="K88" s="43">
        <f t="shared" si="67"/>
        <v>47.75</v>
      </c>
      <c r="L88" s="51">
        <f t="shared" si="67"/>
        <v>47.5</v>
      </c>
      <c r="M88" s="43">
        <f t="shared" si="67"/>
        <v>47.25</v>
      </c>
      <c r="N88" s="51">
        <f t="shared" si="67"/>
        <v>46.999999999999993</v>
      </c>
      <c r="O88" s="43">
        <f t="shared" si="67"/>
        <v>46.749999999999993</v>
      </c>
      <c r="P88" s="51">
        <f t="shared" si="67"/>
        <v>46.499999999999993</v>
      </c>
      <c r="Q88" s="43">
        <f t="shared" si="67"/>
        <v>46.249999999999993</v>
      </c>
      <c r="R88" s="51">
        <f t="shared" si="67"/>
        <v>45.999999999999993</v>
      </c>
      <c r="S88" s="43">
        <f t="shared" si="67"/>
        <v>45.75</v>
      </c>
      <c r="T88" s="51">
        <f t="shared" si="67"/>
        <v>45.499999999999993</v>
      </c>
      <c r="U88" s="43">
        <f t="shared" si="67"/>
        <v>45.25</v>
      </c>
      <c r="V88" s="51">
        <f t="shared" si="67"/>
        <v>45</v>
      </c>
      <c r="W88" s="43">
        <f t="shared" si="66"/>
        <v>44.75</v>
      </c>
      <c r="X88" s="51">
        <f t="shared" si="66"/>
        <v>44.5</v>
      </c>
      <c r="Y88" s="43">
        <f t="shared" si="66"/>
        <v>44.25</v>
      </c>
      <c r="Z88" s="51">
        <f t="shared" si="66"/>
        <v>44</v>
      </c>
      <c r="AA88" s="43">
        <f t="shared" si="66"/>
        <v>43.75</v>
      </c>
      <c r="AB88" s="51">
        <f t="shared" si="66"/>
        <v>43.5</v>
      </c>
      <c r="AC88" s="43">
        <f t="shared" si="66"/>
        <v>43.25</v>
      </c>
      <c r="AD88" s="51">
        <f t="shared" si="66"/>
        <v>43</v>
      </c>
      <c r="AE88" s="43">
        <f t="shared" si="66"/>
        <v>42.75</v>
      </c>
      <c r="AF88" s="51">
        <f t="shared" si="66"/>
        <v>42.5</v>
      </c>
      <c r="AG88" s="43">
        <f t="shared" si="66"/>
        <v>42.25</v>
      </c>
      <c r="AH88" s="51">
        <f t="shared" si="66"/>
        <v>42</v>
      </c>
      <c r="AI88" s="43">
        <f t="shared" si="66"/>
        <v>41.75</v>
      </c>
      <c r="AJ88" s="51">
        <f t="shared" si="66"/>
        <v>41.5</v>
      </c>
      <c r="AK88" s="43">
        <f t="shared" si="66"/>
        <v>41.25</v>
      </c>
      <c r="AL88" s="51">
        <f t="shared" si="65"/>
        <v>41</v>
      </c>
      <c r="AM88" s="43">
        <f t="shared" si="65"/>
        <v>40.75</v>
      </c>
      <c r="AN88" s="51">
        <f t="shared" si="65"/>
        <v>40.499999999999993</v>
      </c>
      <c r="AO88" s="43">
        <f t="shared" si="65"/>
        <v>40.249999999999993</v>
      </c>
      <c r="AP88" s="51">
        <f t="shared" si="65"/>
        <v>39.999999999999993</v>
      </c>
      <c r="AQ88" s="43">
        <f t="shared" si="65"/>
        <v>39.749999999999993</v>
      </c>
      <c r="AR88" s="51">
        <f t="shared" si="65"/>
        <v>39.499999999999993</v>
      </c>
      <c r="AS88" s="43">
        <f t="shared" si="65"/>
        <v>39.249999999999993</v>
      </c>
      <c r="AT88" s="51">
        <f t="shared" si="65"/>
        <v>38.999999999999993</v>
      </c>
    </row>
    <row r="89" spans="1:46" ht="16.5">
      <c r="A89" s="56"/>
      <c r="B89" s="136"/>
      <c r="C89" s="22" t="s">
        <v>65</v>
      </c>
      <c r="D89" s="21">
        <v>0.02</v>
      </c>
      <c r="E89" s="39">
        <f t="shared" si="52"/>
        <v>0.02</v>
      </c>
      <c r="F89" s="60">
        <f t="shared" si="53"/>
        <v>49</v>
      </c>
      <c r="G89" s="43">
        <f t="shared" si="67"/>
        <v>48.75</v>
      </c>
      <c r="H89" s="51">
        <f t="shared" si="67"/>
        <v>48.5</v>
      </c>
      <c r="I89" s="43">
        <f t="shared" si="67"/>
        <v>48.25</v>
      </c>
      <c r="J89" s="51">
        <f t="shared" si="67"/>
        <v>48</v>
      </c>
      <c r="K89" s="43">
        <f t="shared" si="67"/>
        <v>47.75</v>
      </c>
      <c r="L89" s="51">
        <f t="shared" si="67"/>
        <v>47.5</v>
      </c>
      <c r="M89" s="43">
        <f t="shared" si="67"/>
        <v>47.25</v>
      </c>
      <c r="N89" s="51">
        <f t="shared" si="67"/>
        <v>46.999999999999993</v>
      </c>
      <c r="O89" s="43">
        <f t="shared" si="67"/>
        <v>46.749999999999993</v>
      </c>
      <c r="P89" s="51">
        <f t="shared" si="67"/>
        <v>46.499999999999993</v>
      </c>
      <c r="Q89" s="43">
        <f t="shared" si="67"/>
        <v>46.249999999999993</v>
      </c>
      <c r="R89" s="51">
        <f t="shared" si="67"/>
        <v>45.999999999999993</v>
      </c>
      <c r="S89" s="43">
        <f t="shared" si="67"/>
        <v>45.75</v>
      </c>
      <c r="T89" s="51">
        <f t="shared" si="67"/>
        <v>45.499999999999993</v>
      </c>
      <c r="U89" s="43">
        <f t="shared" si="67"/>
        <v>45.25</v>
      </c>
      <c r="V89" s="51">
        <f t="shared" si="67"/>
        <v>45</v>
      </c>
      <c r="W89" s="43">
        <f t="shared" si="66"/>
        <v>44.75</v>
      </c>
      <c r="X89" s="51">
        <f t="shared" si="66"/>
        <v>44.5</v>
      </c>
      <c r="Y89" s="43">
        <f t="shared" si="66"/>
        <v>44.25</v>
      </c>
      <c r="Z89" s="51">
        <f t="shared" si="66"/>
        <v>44</v>
      </c>
      <c r="AA89" s="43">
        <f t="shared" si="66"/>
        <v>43.75</v>
      </c>
      <c r="AB89" s="51">
        <f t="shared" si="66"/>
        <v>43.5</v>
      </c>
      <c r="AC89" s="43">
        <f t="shared" si="66"/>
        <v>43.25</v>
      </c>
      <c r="AD89" s="51">
        <f t="shared" si="66"/>
        <v>43</v>
      </c>
      <c r="AE89" s="43">
        <f t="shared" si="66"/>
        <v>42.75</v>
      </c>
      <c r="AF89" s="51">
        <f t="shared" si="66"/>
        <v>42.5</v>
      </c>
      <c r="AG89" s="43">
        <f t="shared" si="66"/>
        <v>42.25</v>
      </c>
      <c r="AH89" s="51">
        <f t="shared" si="66"/>
        <v>42</v>
      </c>
      <c r="AI89" s="43">
        <f t="shared" si="66"/>
        <v>41.75</v>
      </c>
      <c r="AJ89" s="51">
        <f t="shared" si="66"/>
        <v>41.5</v>
      </c>
      <c r="AK89" s="43">
        <f t="shared" si="66"/>
        <v>41.25</v>
      </c>
      <c r="AL89" s="51">
        <f t="shared" si="65"/>
        <v>41</v>
      </c>
      <c r="AM89" s="43">
        <f t="shared" si="65"/>
        <v>40.75</v>
      </c>
      <c r="AN89" s="51">
        <f t="shared" si="65"/>
        <v>40.499999999999993</v>
      </c>
      <c r="AO89" s="43">
        <f t="shared" si="65"/>
        <v>40.249999999999993</v>
      </c>
      <c r="AP89" s="51">
        <f t="shared" si="65"/>
        <v>39.999999999999993</v>
      </c>
      <c r="AQ89" s="43">
        <f t="shared" si="65"/>
        <v>39.749999999999993</v>
      </c>
      <c r="AR89" s="51">
        <f t="shared" si="65"/>
        <v>39.499999999999993</v>
      </c>
      <c r="AS89" s="43">
        <f t="shared" si="65"/>
        <v>39.249999999999993</v>
      </c>
      <c r="AT89" s="51">
        <f t="shared" si="65"/>
        <v>38.999999999999993</v>
      </c>
    </row>
    <row r="90" spans="1:46" ht="16.5">
      <c r="A90" s="56"/>
      <c r="B90" s="136"/>
      <c r="C90" s="22" t="s">
        <v>86</v>
      </c>
      <c r="D90" s="21">
        <v>0.02</v>
      </c>
      <c r="E90" s="39">
        <f t="shared" si="52"/>
        <v>0.02</v>
      </c>
      <c r="F90" s="60">
        <f t="shared" si="53"/>
        <v>49</v>
      </c>
      <c r="G90" s="43">
        <f t="shared" si="67"/>
        <v>48.75</v>
      </c>
      <c r="H90" s="51">
        <f t="shared" si="67"/>
        <v>48.5</v>
      </c>
      <c r="I90" s="43">
        <f t="shared" si="67"/>
        <v>48.25</v>
      </c>
      <c r="J90" s="51">
        <f t="shared" si="67"/>
        <v>48</v>
      </c>
      <c r="K90" s="43">
        <f t="shared" si="67"/>
        <v>47.75</v>
      </c>
      <c r="L90" s="51">
        <f t="shared" si="67"/>
        <v>47.5</v>
      </c>
      <c r="M90" s="43">
        <f t="shared" si="67"/>
        <v>47.25</v>
      </c>
      <c r="N90" s="51">
        <f t="shared" si="67"/>
        <v>46.999999999999993</v>
      </c>
      <c r="O90" s="43">
        <f t="shared" si="67"/>
        <v>46.749999999999993</v>
      </c>
      <c r="P90" s="51">
        <f t="shared" si="67"/>
        <v>46.499999999999993</v>
      </c>
      <c r="Q90" s="43">
        <f t="shared" si="67"/>
        <v>46.249999999999993</v>
      </c>
      <c r="R90" s="51">
        <f t="shared" si="67"/>
        <v>45.999999999999993</v>
      </c>
      <c r="S90" s="43">
        <f t="shared" si="67"/>
        <v>45.75</v>
      </c>
      <c r="T90" s="51">
        <f t="shared" si="67"/>
        <v>45.499999999999993</v>
      </c>
      <c r="U90" s="43">
        <f t="shared" si="67"/>
        <v>45.25</v>
      </c>
      <c r="V90" s="51">
        <f t="shared" si="67"/>
        <v>45</v>
      </c>
      <c r="W90" s="43">
        <f t="shared" si="66"/>
        <v>44.75</v>
      </c>
      <c r="X90" s="51">
        <f t="shared" si="66"/>
        <v>44.5</v>
      </c>
      <c r="Y90" s="43">
        <f t="shared" si="66"/>
        <v>44.25</v>
      </c>
      <c r="Z90" s="51">
        <f t="shared" si="66"/>
        <v>44</v>
      </c>
      <c r="AA90" s="43">
        <f t="shared" si="66"/>
        <v>43.75</v>
      </c>
      <c r="AB90" s="51">
        <f t="shared" si="66"/>
        <v>43.5</v>
      </c>
      <c r="AC90" s="43">
        <f t="shared" si="66"/>
        <v>43.25</v>
      </c>
      <c r="AD90" s="51">
        <f t="shared" si="66"/>
        <v>43</v>
      </c>
      <c r="AE90" s="43">
        <f t="shared" si="66"/>
        <v>42.75</v>
      </c>
      <c r="AF90" s="51">
        <f t="shared" si="66"/>
        <v>42.5</v>
      </c>
      <c r="AG90" s="43">
        <f t="shared" si="66"/>
        <v>42.25</v>
      </c>
      <c r="AH90" s="51">
        <f t="shared" si="66"/>
        <v>42</v>
      </c>
      <c r="AI90" s="43">
        <f t="shared" si="66"/>
        <v>41.75</v>
      </c>
      <c r="AJ90" s="51">
        <f t="shared" si="66"/>
        <v>41.5</v>
      </c>
      <c r="AK90" s="43">
        <f t="shared" si="66"/>
        <v>41.25</v>
      </c>
      <c r="AL90" s="51">
        <f t="shared" si="65"/>
        <v>41</v>
      </c>
      <c r="AM90" s="43">
        <f t="shared" si="65"/>
        <v>40.75</v>
      </c>
      <c r="AN90" s="51">
        <f t="shared" si="65"/>
        <v>40.499999999999993</v>
      </c>
      <c r="AO90" s="43">
        <f t="shared" si="65"/>
        <v>40.249999999999993</v>
      </c>
      <c r="AP90" s="51">
        <f t="shared" si="65"/>
        <v>39.999999999999993</v>
      </c>
      <c r="AQ90" s="43">
        <f t="shared" si="65"/>
        <v>39.749999999999993</v>
      </c>
      <c r="AR90" s="51">
        <f t="shared" si="65"/>
        <v>39.499999999999993</v>
      </c>
      <c r="AS90" s="43">
        <f t="shared" si="65"/>
        <v>39.249999999999993</v>
      </c>
      <c r="AT90" s="51">
        <f t="shared" si="65"/>
        <v>38.999999999999993</v>
      </c>
    </row>
    <row r="91" spans="1:46" ht="16.5">
      <c r="A91" s="56"/>
      <c r="B91" s="136" t="s">
        <v>88</v>
      </c>
      <c r="C91" s="22" t="s">
        <v>66</v>
      </c>
      <c r="D91" s="21">
        <f>1/100</f>
        <v>0.01</v>
      </c>
      <c r="E91" s="39">
        <f t="shared" si="52"/>
        <v>0.02</v>
      </c>
      <c r="F91" s="60">
        <f t="shared" si="53"/>
        <v>98</v>
      </c>
      <c r="G91" s="43">
        <f t="shared" si="67"/>
        <v>97.5</v>
      </c>
      <c r="H91" s="51">
        <f t="shared" si="67"/>
        <v>97</v>
      </c>
      <c r="I91" s="43">
        <f t="shared" si="67"/>
        <v>96.5</v>
      </c>
      <c r="J91" s="51">
        <f t="shared" si="67"/>
        <v>96</v>
      </c>
      <c r="K91" s="43">
        <f t="shared" si="67"/>
        <v>95.5</v>
      </c>
      <c r="L91" s="51">
        <f t="shared" si="67"/>
        <v>95</v>
      </c>
      <c r="M91" s="43">
        <f t="shared" si="67"/>
        <v>94.5</v>
      </c>
      <c r="N91" s="51">
        <f t="shared" si="67"/>
        <v>93.999999999999986</v>
      </c>
      <c r="O91" s="43">
        <f t="shared" si="67"/>
        <v>93.499999999999986</v>
      </c>
      <c r="P91" s="51">
        <f t="shared" si="67"/>
        <v>92.999999999999986</v>
      </c>
      <c r="Q91" s="43">
        <f t="shared" si="67"/>
        <v>92.499999999999986</v>
      </c>
      <c r="R91" s="51">
        <f t="shared" si="67"/>
        <v>91.999999999999986</v>
      </c>
      <c r="S91" s="43">
        <f t="shared" si="67"/>
        <v>91.5</v>
      </c>
      <c r="T91" s="51">
        <f t="shared" si="67"/>
        <v>90.999999999999986</v>
      </c>
      <c r="U91" s="43">
        <f t="shared" si="67"/>
        <v>90.5</v>
      </c>
      <c r="V91" s="51">
        <f t="shared" si="67"/>
        <v>90</v>
      </c>
      <c r="W91" s="43">
        <f t="shared" si="66"/>
        <v>89.5</v>
      </c>
      <c r="X91" s="51">
        <f t="shared" si="66"/>
        <v>89</v>
      </c>
      <c r="Y91" s="43">
        <f t="shared" si="66"/>
        <v>88.5</v>
      </c>
      <c r="Z91" s="51">
        <f t="shared" si="66"/>
        <v>88</v>
      </c>
      <c r="AA91" s="43">
        <f t="shared" si="66"/>
        <v>87.5</v>
      </c>
      <c r="AB91" s="51">
        <f t="shared" si="66"/>
        <v>87</v>
      </c>
      <c r="AC91" s="43">
        <f t="shared" si="66"/>
        <v>86.5</v>
      </c>
      <c r="AD91" s="51">
        <f t="shared" si="66"/>
        <v>86</v>
      </c>
      <c r="AE91" s="43">
        <f t="shared" si="66"/>
        <v>85.5</v>
      </c>
      <c r="AF91" s="51">
        <f t="shared" si="66"/>
        <v>85</v>
      </c>
      <c r="AG91" s="43">
        <f t="shared" si="66"/>
        <v>84.5</v>
      </c>
      <c r="AH91" s="51">
        <f t="shared" si="66"/>
        <v>84</v>
      </c>
      <c r="AI91" s="43">
        <f t="shared" si="66"/>
        <v>83.5</v>
      </c>
      <c r="AJ91" s="51">
        <f t="shared" si="66"/>
        <v>83</v>
      </c>
      <c r="AK91" s="43">
        <f t="shared" si="66"/>
        <v>82.5</v>
      </c>
      <c r="AL91" s="51">
        <f t="shared" si="65"/>
        <v>82</v>
      </c>
      <c r="AM91" s="43">
        <f t="shared" si="65"/>
        <v>81.5</v>
      </c>
      <c r="AN91" s="51">
        <f t="shared" si="65"/>
        <v>80.999999999999986</v>
      </c>
      <c r="AO91" s="43">
        <f t="shared" si="65"/>
        <v>80.499999999999986</v>
      </c>
      <c r="AP91" s="51">
        <f t="shared" si="65"/>
        <v>79.999999999999986</v>
      </c>
      <c r="AQ91" s="43">
        <f t="shared" si="65"/>
        <v>79.499999999999986</v>
      </c>
      <c r="AR91" s="51">
        <f t="shared" si="65"/>
        <v>78.999999999999986</v>
      </c>
      <c r="AS91" s="43">
        <f t="shared" si="65"/>
        <v>78.499999999999986</v>
      </c>
      <c r="AT91" s="51">
        <f t="shared" si="65"/>
        <v>77.999999999999986</v>
      </c>
    </row>
    <row r="92" spans="1:46" ht="16.5">
      <c r="A92" s="56"/>
      <c r="B92" s="136"/>
      <c r="C92" s="22" t="s">
        <v>65</v>
      </c>
      <c r="D92" s="21">
        <f>1/100</f>
        <v>0.01</v>
      </c>
      <c r="E92" s="39">
        <f t="shared" si="52"/>
        <v>0.02</v>
      </c>
      <c r="F92" s="60">
        <f t="shared" si="53"/>
        <v>98</v>
      </c>
      <c r="G92" s="43">
        <f t="shared" si="67"/>
        <v>97.5</v>
      </c>
      <c r="H92" s="51">
        <f t="shared" si="67"/>
        <v>97</v>
      </c>
      <c r="I92" s="43">
        <f t="shared" si="67"/>
        <v>96.5</v>
      </c>
      <c r="J92" s="51">
        <f t="shared" si="67"/>
        <v>96</v>
      </c>
      <c r="K92" s="43">
        <f t="shared" si="67"/>
        <v>95.5</v>
      </c>
      <c r="L92" s="51">
        <f t="shared" si="67"/>
        <v>95</v>
      </c>
      <c r="M92" s="43">
        <f t="shared" si="67"/>
        <v>94.5</v>
      </c>
      <c r="N92" s="51">
        <f t="shared" si="67"/>
        <v>93.999999999999986</v>
      </c>
      <c r="O92" s="43">
        <f t="shared" si="67"/>
        <v>93.499999999999986</v>
      </c>
      <c r="P92" s="51">
        <f t="shared" si="67"/>
        <v>92.999999999999986</v>
      </c>
      <c r="Q92" s="43">
        <f t="shared" si="67"/>
        <v>92.499999999999986</v>
      </c>
      <c r="R92" s="51">
        <f t="shared" si="67"/>
        <v>91.999999999999986</v>
      </c>
      <c r="S92" s="43">
        <f t="shared" si="67"/>
        <v>91.5</v>
      </c>
      <c r="T92" s="51">
        <f t="shared" si="67"/>
        <v>90.999999999999986</v>
      </c>
      <c r="U92" s="43">
        <f t="shared" si="67"/>
        <v>90.5</v>
      </c>
      <c r="V92" s="51">
        <f t="shared" si="67"/>
        <v>90</v>
      </c>
      <c r="W92" s="43">
        <f t="shared" si="66"/>
        <v>89.5</v>
      </c>
      <c r="X92" s="51">
        <f t="shared" si="66"/>
        <v>89</v>
      </c>
      <c r="Y92" s="43">
        <f t="shared" si="66"/>
        <v>88.5</v>
      </c>
      <c r="Z92" s="51">
        <f t="shared" si="66"/>
        <v>88</v>
      </c>
      <c r="AA92" s="43">
        <f t="shared" si="66"/>
        <v>87.5</v>
      </c>
      <c r="AB92" s="51">
        <f t="shared" si="66"/>
        <v>87</v>
      </c>
      <c r="AC92" s="43">
        <f t="shared" si="66"/>
        <v>86.5</v>
      </c>
      <c r="AD92" s="51">
        <f t="shared" si="66"/>
        <v>86</v>
      </c>
      <c r="AE92" s="43">
        <f t="shared" si="66"/>
        <v>85.5</v>
      </c>
      <c r="AF92" s="51">
        <f t="shared" si="66"/>
        <v>85</v>
      </c>
      <c r="AG92" s="43">
        <f t="shared" si="66"/>
        <v>84.5</v>
      </c>
      <c r="AH92" s="51">
        <f t="shared" si="66"/>
        <v>84</v>
      </c>
      <c r="AI92" s="43">
        <f t="shared" si="66"/>
        <v>83.5</v>
      </c>
      <c r="AJ92" s="51">
        <f t="shared" si="66"/>
        <v>83</v>
      </c>
      <c r="AK92" s="43">
        <f t="shared" si="66"/>
        <v>82.5</v>
      </c>
      <c r="AL92" s="51">
        <f t="shared" si="65"/>
        <v>82</v>
      </c>
      <c r="AM92" s="43">
        <f t="shared" si="65"/>
        <v>81.5</v>
      </c>
      <c r="AN92" s="51">
        <f t="shared" si="65"/>
        <v>80.999999999999986</v>
      </c>
      <c r="AO92" s="43">
        <f t="shared" si="65"/>
        <v>80.499999999999986</v>
      </c>
      <c r="AP92" s="51">
        <f t="shared" si="65"/>
        <v>79.999999999999986</v>
      </c>
      <c r="AQ92" s="43">
        <f t="shared" si="65"/>
        <v>79.499999999999986</v>
      </c>
      <c r="AR92" s="51">
        <f t="shared" si="65"/>
        <v>78.999999999999986</v>
      </c>
      <c r="AS92" s="43">
        <f t="shared" si="65"/>
        <v>78.499999999999986</v>
      </c>
      <c r="AT92" s="51">
        <f t="shared" si="65"/>
        <v>77.999999999999986</v>
      </c>
    </row>
    <row r="93" spans="1:46" ht="16.5">
      <c r="A93" s="56"/>
      <c r="B93" s="136"/>
      <c r="C93" s="22" t="s">
        <v>86</v>
      </c>
      <c r="D93" s="21">
        <f>1/100</f>
        <v>0.01</v>
      </c>
      <c r="E93" s="39">
        <f t="shared" si="52"/>
        <v>0.02</v>
      </c>
      <c r="F93" s="60">
        <f t="shared" si="53"/>
        <v>98</v>
      </c>
      <c r="G93" s="43">
        <f t="shared" si="67"/>
        <v>97.5</v>
      </c>
      <c r="H93" s="51">
        <f t="shared" si="67"/>
        <v>97</v>
      </c>
      <c r="I93" s="43">
        <f t="shared" si="67"/>
        <v>96.5</v>
      </c>
      <c r="J93" s="51">
        <f t="shared" si="67"/>
        <v>96</v>
      </c>
      <c r="K93" s="43">
        <f t="shared" si="67"/>
        <v>95.5</v>
      </c>
      <c r="L93" s="51">
        <f t="shared" si="67"/>
        <v>95</v>
      </c>
      <c r="M93" s="43">
        <f t="shared" si="67"/>
        <v>94.5</v>
      </c>
      <c r="N93" s="51">
        <f t="shared" si="67"/>
        <v>93.999999999999986</v>
      </c>
      <c r="O93" s="43">
        <f t="shared" si="67"/>
        <v>93.499999999999986</v>
      </c>
      <c r="P93" s="51">
        <f t="shared" si="67"/>
        <v>92.999999999999986</v>
      </c>
      <c r="Q93" s="43">
        <f t="shared" si="67"/>
        <v>92.499999999999986</v>
      </c>
      <c r="R93" s="51">
        <f t="shared" si="67"/>
        <v>91.999999999999986</v>
      </c>
      <c r="S93" s="43">
        <f t="shared" si="67"/>
        <v>91.5</v>
      </c>
      <c r="T93" s="51">
        <f t="shared" si="67"/>
        <v>90.999999999999986</v>
      </c>
      <c r="U93" s="43">
        <f t="shared" si="67"/>
        <v>90.5</v>
      </c>
      <c r="V93" s="51">
        <f t="shared" si="67"/>
        <v>90</v>
      </c>
      <c r="W93" s="43">
        <f t="shared" si="66"/>
        <v>89.5</v>
      </c>
      <c r="X93" s="51">
        <f t="shared" si="66"/>
        <v>89</v>
      </c>
      <c r="Y93" s="43">
        <f t="shared" si="66"/>
        <v>88.5</v>
      </c>
      <c r="Z93" s="51">
        <f t="shared" si="66"/>
        <v>88</v>
      </c>
      <c r="AA93" s="43">
        <f t="shared" si="66"/>
        <v>87.5</v>
      </c>
      <c r="AB93" s="51">
        <f t="shared" si="66"/>
        <v>87</v>
      </c>
      <c r="AC93" s="43">
        <f t="shared" si="66"/>
        <v>86.5</v>
      </c>
      <c r="AD93" s="51">
        <f t="shared" si="66"/>
        <v>86</v>
      </c>
      <c r="AE93" s="43">
        <f t="shared" si="66"/>
        <v>85.5</v>
      </c>
      <c r="AF93" s="51">
        <f t="shared" si="66"/>
        <v>85</v>
      </c>
      <c r="AG93" s="43">
        <f t="shared" si="66"/>
        <v>84.5</v>
      </c>
      <c r="AH93" s="51">
        <f t="shared" si="66"/>
        <v>84</v>
      </c>
      <c r="AI93" s="43">
        <f t="shared" si="66"/>
        <v>83.5</v>
      </c>
      <c r="AJ93" s="51">
        <f t="shared" si="66"/>
        <v>83</v>
      </c>
      <c r="AK93" s="43">
        <f t="shared" si="66"/>
        <v>82.5</v>
      </c>
      <c r="AL93" s="51">
        <f t="shared" si="65"/>
        <v>82</v>
      </c>
      <c r="AM93" s="43">
        <f t="shared" si="65"/>
        <v>81.5</v>
      </c>
      <c r="AN93" s="51">
        <f t="shared" si="65"/>
        <v>80.999999999999986</v>
      </c>
      <c r="AO93" s="43">
        <f t="shared" si="65"/>
        <v>80.499999999999986</v>
      </c>
      <c r="AP93" s="51">
        <f t="shared" si="65"/>
        <v>79.999999999999986</v>
      </c>
      <c r="AQ93" s="43">
        <f t="shared" si="65"/>
        <v>79.499999999999986</v>
      </c>
      <c r="AR93" s="51">
        <f t="shared" si="65"/>
        <v>78.999999999999986</v>
      </c>
      <c r="AS93" s="43">
        <f t="shared" si="65"/>
        <v>78.499999999999986</v>
      </c>
      <c r="AT93" s="51">
        <f t="shared" si="65"/>
        <v>77.999999999999986</v>
      </c>
    </row>
    <row r="94" spans="1:46" ht="16.5">
      <c r="A94" s="56"/>
      <c r="B94" s="136" t="s">
        <v>87</v>
      </c>
      <c r="C94" s="22" t="s">
        <v>66</v>
      </c>
      <c r="D94" s="21">
        <f>1/50</f>
        <v>0.02</v>
      </c>
      <c r="E94" s="39">
        <f t="shared" si="52"/>
        <v>0.02</v>
      </c>
      <c r="F94" s="60">
        <f t="shared" si="53"/>
        <v>49</v>
      </c>
      <c r="G94" s="43">
        <f t="shared" si="67"/>
        <v>48.75</v>
      </c>
      <c r="H94" s="51">
        <f t="shared" si="67"/>
        <v>48.5</v>
      </c>
      <c r="I94" s="43">
        <f t="shared" si="67"/>
        <v>48.25</v>
      </c>
      <c r="J94" s="51">
        <f t="shared" si="67"/>
        <v>48</v>
      </c>
      <c r="K94" s="43">
        <f t="shared" si="67"/>
        <v>47.75</v>
      </c>
      <c r="L94" s="51">
        <f t="shared" si="67"/>
        <v>47.5</v>
      </c>
      <c r="M94" s="43">
        <f t="shared" si="67"/>
        <v>47.25</v>
      </c>
      <c r="N94" s="51">
        <f t="shared" si="67"/>
        <v>46.999999999999993</v>
      </c>
      <c r="O94" s="43">
        <f t="shared" si="67"/>
        <v>46.749999999999993</v>
      </c>
      <c r="P94" s="51">
        <f t="shared" si="67"/>
        <v>46.499999999999993</v>
      </c>
      <c r="Q94" s="43">
        <f t="shared" si="67"/>
        <v>46.249999999999993</v>
      </c>
      <c r="R94" s="51">
        <f t="shared" si="67"/>
        <v>45.999999999999993</v>
      </c>
      <c r="S94" s="43">
        <f t="shared" si="67"/>
        <v>45.75</v>
      </c>
      <c r="T94" s="51">
        <f t="shared" si="67"/>
        <v>45.499999999999993</v>
      </c>
      <c r="U94" s="43">
        <f t="shared" si="67"/>
        <v>45.25</v>
      </c>
      <c r="V94" s="51">
        <f t="shared" si="67"/>
        <v>45</v>
      </c>
      <c r="W94" s="43">
        <f t="shared" si="66"/>
        <v>44.75</v>
      </c>
      <c r="X94" s="51">
        <f t="shared" si="66"/>
        <v>44.5</v>
      </c>
      <c r="Y94" s="43">
        <f t="shared" si="66"/>
        <v>44.25</v>
      </c>
      <c r="Z94" s="51">
        <f t="shared" si="66"/>
        <v>44</v>
      </c>
      <c r="AA94" s="43">
        <f t="shared" si="66"/>
        <v>43.75</v>
      </c>
      <c r="AB94" s="51">
        <f t="shared" si="66"/>
        <v>43.5</v>
      </c>
      <c r="AC94" s="43">
        <f t="shared" si="66"/>
        <v>43.25</v>
      </c>
      <c r="AD94" s="51">
        <f t="shared" si="66"/>
        <v>43</v>
      </c>
      <c r="AE94" s="43">
        <f t="shared" si="66"/>
        <v>42.75</v>
      </c>
      <c r="AF94" s="51">
        <f t="shared" si="66"/>
        <v>42.5</v>
      </c>
      <c r="AG94" s="43">
        <f t="shared" si="66"/>
        <v>42.25</v>
      </c>
      <c r="AH94" s="51">
        <f t="shared" si="66"/>
        <v>42</v>
      </c>
      <c r="AI94" s="43">
        <f t="shared" si="66"/>
        <v>41.75</v>
      </c>
      <c r="AJ94" s="51">
        <f t="shared" si="66"/>
        <v>41.5</v>
      </c>
      <c r="AK94" s="43">
        <f t="shared" si="66"/>
        <v>41.25</v>
      </c>
      <c r="AL94" s="51">
        <f t="shared" si="65"/>
        <v>41</v>
      </c>
      <c r="AM94" s="43">
        <f t="shared" si="65"/>
        <v>40.75</v>
      </c>
      <c r="AN94" s="51">
        <f t="shared" si="65"/>
        <v>40.499999999999993</v>
      </c>
      <c r="AO94" s="43">
        <f t="shared" si="65"/>
        <v>40.249999999999993</v>
      </c>
      <c r="AP94" s="51">
        <f t="shared" si="65"/>
        <v>39.999999999999993</v>
      </c>
      <c r="AQ94" s="43">
        <f t="shared" si="65"/>
        <v>39.749999999999993</v>
      </c>
      <c r="AR94" s="51">
        <f t="shared" si="65"/>
        <v>39.499999999999993</v>
      </c>
      <c r="AS94" s="43">
        <f t="shared" si="65"/>
        <v>39.249999999999993</v>
      </c>
      <c r="AT94" s="51">
        <f t="shared" si="65"/>
        <v>38.999999999999993</v>
      </c>
    </row>
    <row r="95" spans="1:46" ht="16.5">
      <c r="A95" s="56"/>
      <c r="B95" s="136"/>
      <c r="C95" s="22" t="s">
        <v>65</v>
      </c>
      <c r="D95" s="21">
        <f>1/50</f>
        <v>0.02</v>
      </c>
      <c r="E95" s="39">
        <f t="shared" si="52"/>
        <v>0.02</v>
      </c>
      <c r="F95" s="60">
        <f t="shared" si="53"/>
        <v>49</v>
      </c>
      <c r="G95" s="43">
        <f t="shared" si="67"/>
        <v>48.75</v>
      </c>
      <c r="H95" s="51">
        <f t="shared" si="67"/>
        <v>48.5</v>
      </c>
      <c r="I95" s="43">
        <f t="shared" si="67"/>
        <v>48.25</v>
      </c>
      <c r="J95" s="51">
        <f t="shared" si="67"/>
        <v>48</v>
      </c>
      <c r="K95" s="43">
        <f t="shared" si="67"/>
        <v>47.75</v>
      </c>
      <c r="L95" s="51">
        <f t="shared" si="67"/>
        <v>47.5</v>
      </c>
      <c r="M95" s="43">
        <f t="shared" si="67"/>
        <v>47.25</v>
      </c>
      <c r="N95" s="51">
        <f t="shared" si="67"/>
        <v>46.999999999999993</v>
      </c>
      <c r="O95" s="43">
        <f t="shared" si="67"/>
        <v>46.749999999999993</v>
      </c>
      <c r="P95" s="51">
        <f t="shared" si="67"/>
        <v>46.499999999999993</v>
      </c>
      <c r="Q95" s="43">
        <f t="shared" si="67"/>
        <v>46.249999999999993</v>
      </c>
      <c r="R95" s="51">
        <f t="shared" si="67"/>
        <v>45.999999999999993</v>
      </c>
      <c r="S95" s="43">
        <f t="shared" si="67"/>
        <v>45.75</v>
      </c>
      <c r="T95" s="51">
        <f t="shared" si="67"/>
        <v>45.499999999999993</v>
      </c>
      <c r="U95" s="43">
        <f t="shared" si="67"/>
        <v>45.25</v>
      </c>
      <c r="V95" s="51">
        <f t="shared" si="67"/>
        <v>45</v>
      </c>
      <c r="W95" s="43">
        <f t="shared" si="66"/>
        <v>44.75</v>
      </c>
      <c r="X95" s="51">
        <f t="shared" si="66"/>
        <v>44.5</v>
      </c>
      <c r="Y95" s="43">
        <f t="shared" si="66"/>
        <v>44.25</v>
      </c>
      <c r="Z95" s="51">
        <f t="shared" si="66"/>
        <v>44</v>
      </c>
      <c r="AA95" s="43">
        <f t="shared" si="66"/>
        <v>43.75</v>
      </c>
      <c r="AB95" s="51">
        <f t="shared" si="66"/>
        <v>43.5</v>
      </c>
      <c r="AC95" s="43">
        <f t="shared" si="66"/>
        <v>43.25</v>
      </c>
      <c r="AD95" s="51">
        <f t="shared" si="66"/>
        <v>43</v>
      </c>
      <c r="AE95" s="43">
        <f t="shared" si="66"/>
        <v>42.75</v>
      </c>
      <c r="AF95" s="51">
        <f t="shared" si="66"/>
        <v>42.5</v>
      </c>
      <c r="AG95" s="43">
        <f t="shared" si="66"/>
        <v>42.25</v>
      </c>
      <c r="AH95" s="51">
        <f t="shared" si="66"/>
        <v>42</v>
      </c>
      <c r="AI95" s="43">
        <f t="shared" si="66"/>
        <v>41.75</v>
      </c>
      <c r="AJ95" s="51">
        <f t="shared" si="66"/>
        <v>41.5</v>
      </c>
      <c r="AK95" s="43">
        <f t="shared" si="66"/>
        <v>41.25</v>
      </c>
      <c r="AL95" s="51">
        <f t="shared" si="65"/>
        <v>41</v>
      </c>
      <c r="AM95" s="43">
        <f t="shared" si="65"/>
        <v>40.75</v>
      </c>
      <c r="AN95" s="51">
        <f t="shared" si="65"/>
        <v>40.499999999999993</v>
      </c>
      <c r="AO95" s="43">
        <f t="shared" si="65"/>
        <v>40.249999999999993</v>
      </c>
      <c r="AP95" s="51">
        <f t="shared" si="65"/>
        <v>39.999999999999993</v>
      </c>
      <c r="AQ95" s="43">
        <f t="shared" si="65"/>
        <v>39.749999999999993</v>
      </c>
      <c r="AR95" s="51">
        <f t="shared" si="65"/>
        <v>39.499999999999993</v>
      </c>
      <c r="AS95" s="43">
        <f t="shared" si="65"/>
        <v>39.249999999999993</v>
      </c>
      <c r="AT95" s="51">
        <f t="shared" si="65"/>
        <v>38.999999999999993</v>
      </c>
    </row>
    <row r="96" spans="1:46" ht="16.5">
      <c r="A96" s="56"/>
      <c r="B96" s="136"/>
      <c r="C96" s="22" t="s">
        <v>86</v>
      </c>
      <c r="D96" s="21">
        <f>1/50</f>
        <v>0.02</v>
      </c>
      <c r="E96" s="39">
        <f t="shared" si="52"/>
        <v>0.02</v>
      </c>
      <c r="F96" s="60">
        <f t="shared" si="53"/>
        <v>49</v>
      </c>
      <c r="G96" s="43">
        <f t="shared" si="67"/>
        <v>48.75</v>
      </c>
      <c r="H96" s="51">
        <f t="shared" si="67"/>
        <v>48.5</v>
      </c>
      <c r="I96" s="43">
        <f t="shared" si="67"/>
        <v>48.25</v>
      </c>
      <c r="J96" s="51">
        <f t="shared" si="67"/>
        <v>48</v>
      </c>
      <c r="K96" s="43">
        <f t="shared" si="67"/>
        <v>47.75</v>
      </c>
      <c r="L96" s="51">
        <f t="shared" si="67"/>
        <v>47.5</v>
      </c>
      <c r="M96" s="43">
        <f t="shared" si="67"/>
        <v>47.25</v>
      </c>
      <c r="N96" s="51">
        <f t="shared" si="67"/>
        <v>46.999999999999993</v>
      </c>
      <c r="O96" s="43">
        <f t="shared" si="67"/>
        <v>46.749999999999993</v>
      </c>
      <c r="P96" s="51">
        <f t="shared" si="67"/>
        <v>46.499999999999993</v>
      </c>
      <c r="Q96" s="43">
        <f t="shared" si="67"/>
        <v>46.249999999999993</v>
      </c>
      <c r="R96" s="51">
        <f t="shared" si="67"/>
        <v>45.999999999999993</v>
      </c>
      <c r="S96" s="43">
        <f t="shared" si="67"/>
        <v>45.75</v>
      </c>
      <c r="T96" s="51">
        <f t="shared" si="67"/>
        <v>45.499999999999993</v>
      </c>
      <c r="U96" s="43">
        <f t="shared" si="67"/>
        <v>45.25</v>
      </c>
      <c r="V96" s="51">
        <f t="shared" si="67"/>
        <v>45</v>
      </c>
      <c r="W96" s="43">
        <f t="shared" si="66"/>
        <v>44.75</v>
      </c>
      <c r="X96" s="51">
        <f t="shared" si="66"/>
        <v>44.5</v>
      </c>
      <c r="Y96" s="43">
        <f t="shared" si="66"/>
        <v>44.25</v>
      </c>
      <c r="Z96" s="51">
        <f t="shared" si="66"/>
        <v>44</v>
      </c>
      <c r="AA96" s="43">
        <f t="shared" si="66"/>
        <v>43.75</v>
      </c>
      <c r="AB96" s="51">
        <f t="shared" si="66"/>
        <v>43.5</v>
      </c>
      <c r="AC96" s="43">
        <f t="shared" si="66"/>
        <v>43.25</v>
      </c>
      <c r="AD96" s="51">
        <f t="shared" si="66"/>
        <v>43</v>
      </c>
      <c r="AE96" s="43">
        <f t="shared" si="66"/>
        <v>42.75</v>
      </c>
      <c r="AF96" s="51">
        <f t="shared" si="66"/>
        <v>42.5</v>
      </c>
      <c r="AG96" s="43">
        <f t="shared" si="66"/>
        <v>42.25</v>
      </c>
      <c r="AH96" s="51">
        <f t="shared" si="66"/>
        <v>42</v>
      </c>
      <c r="AI96" s="43">
        <f t="shared" si="66"/>
        <v>41.75</v>
      </c>
      <c r="AJ96" s="51">
        <f t="shared" si="66"/>
        <v>41.5</v>
      </c>
      <c r="AK96" s="43">
        <f t="shared" si="66"/>
        <v>41.25</v>
      </c>
      <c r="AL96" s="51">
        <f t="shared" si="65"/>
        <v>41</v>
      </c>
      <c r="AM96" s="43">
        <f t="shared" si="65"/>
        <v>40.75</v>
      </c>
      <c r="AN96" s="51">
        <f t="shared" si="65"/>
        <v>40.499999999999993</v>
      </c>
      <c r="AO96" s="43">
        <f t="shared" si="65"/>
        <v>40.249999999999993</v>
      </c>
      <c r="AP96" s="51">
        <f t="shared" si="65"/>
        <v>39.999999999999993</v>
      </c>
      <c r="AQ96" s="43">
        <f t="shared" si="65"/>
        <v>39.749999999999993</v>
      </c>
      <c r="AR96" s="51">
        <f t="shared" si="65"/>
        <v>39.499999999999993</v>
      </c>
      <c r="AS96" s="43">
        <f t="shared" si="65"/>
        <v>39.249999999999993</v>
      </c>
      <c r="AT96" s="51">
        <f t="shared" si="65"/>
        <v>38.999999999999993</v>
      </c>
    </row>
    <row r="97" spans="1:46" ht="16.5">
      <c r="A97" s="56"/>
      <c r="B97" s="22" t="s">
        <v>85</v>
      </c>
      <c r="C97" s="22" t="s">
        <v>66</v>
      </c>
      <c r="D97" s="21">
        <f>1/10</f>
        <v>0.1</v>
      </c>
      <c r="E97" s="39">
        <f t="shared" si="52"/>
        <v>0.02</v>
      </c>
      <c r="F97" s="60">
        <f t="shared" si="53"/>
        <v>9.7999999999999989</v>
      </c>
      <c r="G97" s="43">
        <f t="shared" si="67"/>
        <v>9.75</v>
      </c>
      <c r="H97" s="51">
        <f t="shared" si="67"/>
        <v>9.6999999999999993</v>
      </c>
      <c r="I97" s="43">
        <f t="shared" si="67"/>
        <v>9.6499999999999986</v>
      </c>
      <c r="J97" s="51">
        <f t="shared" si="67"/>
        <v>9.6</v>
      </c>
      <c r="K97" s="43">
        <f t="shared" si="67"/>
        <v>9.5499999999999989</v>
      </c>
      <c r="L97" s="51">
        <f t="shared" si="67"/>
        <v>9.4999999999999982</v>
      </c>
      <c r="M97" s="43">
        <f t="shared" si="67"/>
        <v>9.4499999999999993</v>
      </c>
      <c r="N97" s="51">
        <f t="shared" si="67"/>
        <v>9.3999999999999986</v>
      </c>
      <c r="O97" s="43">
        <f t="shared" si="67"/>
        <v>9.35</v>
      </c>
      <c r="P97" s="51">
        <f t="shared" si="67"/>
        <v>9.2999999999999989</v>
      </c>
      <c r="Q97" s="43">
        <f t="shared" si="67"/>
        <v>9.2499999999999982</v>
      </c>
      <c r="R97" s="51">
        <f t="shared" si="67"/>
        <v>9.1999999999999993</v>
      </c>
      <c r="S97" s="43">
        <f t="shared" si="67"/>
        <v>9.15</v>
      </c>
      <c r="T97" s="51">
        <f t="shared" si="67"/>
        <v>9.0999999999999979</v>
      </c>
      <c r="U97" s="43">
        <f t="shared" si="67"/>
        <v>9.0499999999999989</v>
      </c>
      <c r="V97" s="51">
        <f t="shared" si="67"/>
        <v>9</v>
      </c>
      <c r="W97" s="43">
        <f t="shared" si="66"/>
        <v>8.9499999999999993</v>
      </c>
      <c r="X97" s="51">
        <f t="shared" si="66"/>
        <v>8.9</v>
      </c>
      <c r="Y97" s="43">
        <f t="shared" si="66"/>
        <v>8.85</v>
      </c>
      <c r="Z97" s="51">
        <f t="shared" si="66"/>
        <v>8.7999999999999989</v>
      </c>
      <c r="AA97" s="43">
        <f t="shared" si="66"/>
        <v>8.75</v>
      </c>
      <c r="AB97" s="51">
        <f t="shared" si="66"/>
        <v>8.6999999999999993</v>
      </c>
      <c r="AC97" s="43">
        <f t="shared" si="66"/>
        <v>8.6499999999999986</v>
      </c>
      <c r="AD97" s="51">
        <f t="shared" si="66"/>
        <v>8.6</v>
      </c>
      <c r="AE97" s="43">
        <f t="shared" si="66"/>
        <v>8.5499999999999989</v>
      </c>
      <c r="AF97" s="51">
        <f t="shared" si="66"/>
        <v>8.5</v>
      </c>
      <c r="AG97" s="43">
        <f t="shared" si="66"/>
        <v>8.4499999999999993</v>
      </c>
      <c r="AH97" s="51">
        <f t="shared" si="66"/>
        <v>8.3999999999999986</v>
      </c>
      <c r="AI97" s="43">
        <f t="shared" si="66"/>
        <v>8.35</v>
      </c>
      <c r="AJ97" s="51">
        <f t="shared" si="66"/>
        <v>8.2999999999999989</v>
      </c>
      <c r="AK97" s="43">
        <f t="shared" si="66"/>
        <v>8.2499999999999982</v>
      </c>
      <c r="AL97" s="51">
        <f t="shared" si="65"/>
        <v>8.1999999999999993</v>
      </c>
      <c r="AM97" s="43">
        <f t="shared" si="65"/>
        <v>8.1499999999999986</v>
      </c>
      <c r="AN97" s="51">
        <f t="shared" si="65"/>
        <v>8.1</v>
      </c>
      <c r="AO97" s="43">
        <f t="shared" si="65"/>
        <v>8.0499999999999989</v>
      </c>
      <c r="AP97" s="51">
        <f t="shared" si="65"/>
        <v>7.9999999999999991</v>
      </c>
      <c r="AQ97" s="43">
        <f t="shared" si="65"/>
        <v>7.9499999999999993</v>
      </c>
      <c r="AR97" s="51">
        <f t="shared" si="65"/>
        <v>7.8999999999999986</v>
      </c>
      <c r="AS97" s="43">
        <f t="shared" si="65"/>
        <v>7.8499999999999988</v>
      </c>
      <c r="AT97" s="51">
        <f t="shared" si="65"/>
        <v>7.7999999999999989</v>
      </c>
    </row>
    <row r="98" spans="1:46" ht="16.5">
      <c r="A98" s="56"/>
      <c r="B98" s="136" t="s">
        <v>84</v>
      </c>
      <c r="C98" s="22" t="s">
        <v>83</v>
      </c>
      <c r="D98" s="21">
        <f>1/4</f>
        <v>0.25</v>
      </c>
      <c r="E98" s="39">
        <f t="shared" si="52"/>
        <v>0.02</v>
      </c>
      <c r="F98" s="60">
        <f t="shared" si="53"/>
        <v>3.92</v>
      </c>
      <c r="G98" s="43">
        <f t="shared" si="67"/>
        <v>3.9</v>
      </c>
      <c r="H98" s="51">
        <f t="shared" si="67"/>
        <v>3.88</v>
      </c>
      <c r="I98" s="43">
        <f t="shared" si="67"/>
        <v>3.86</v>
      </c>
      <c r="J98" s="51">
        <f t="shared" si="67"/>
        <v>3.84</v>
      </c>
      <c r="K98" s="43">
        <f t="shared" si="67"/>
        <v>3.82</v>
      </c>
      <c r="L98" s="51">
        <f t="shared" si="67"/>
        <v>3.8</v>
      </c>
      <c r="M98" s="43">
        <f t="shared" si="67"/>
        <v>3.78</v>
      </c>
      <c r="N98" s="51">
        <f t="shared" si="67"/>
        <v>3.76</v>
      </c>
      <c r="O98" s="43">
        <f t="shared" si="67"/>
        <v>3.7399999999999998</v>
      </c>
      <c r="P98" s="51">
        <f t="shared" si="67"/>
        <v>3.7199999999999998</v>
      </c>
      <c r="Q98" s="43">
        <f t="shared" si="67"/>
        <v>3.6999999999999997</v>
      </c>
      <c r="R98" s="51">
        <f t="shared" si="67"/>
        <v>3.6799999999999997</v>
      </c>
      <c r="S98" s="43">
        <f t="shared" si="67"/>
        <v>3.66</v>
      </c>
      <c r="T98" s="51">
        <f t="shared" si="67"/>
        <v>3.6399999999999997</v>
      </c>
      <c r="U98" s="43">
        <f t="shared" si="67"/>
        <v>3.62</v>
      </c>
      <c r="V98" s="51">
        <f t="shared" si="67"/>
        <v>3.6</v>
      </c>
      <c r="W98" s="43">
        <f t="shared" si="66"/>
        <v>3.58</v>
      </c>
      <c r="X98" s="51">
        <f t="shared" si="66"/>
        <v>3.56</v>
      </c>
      <c r="Y98" s="43">
        <f t="shared" si="66"/>
        <v>3.54</v>
      </c>
      <c r="Z98" s="51">
        <f t="shared" si="66"/>
        <v>3.52</v>
      </c>
      <c r="AA98" s="43">
        <f t="shared" si="66"/>
        <v>3.5</v>
      </c>
      <c r="AB98" s="51">
        <f t="shared" si="66"/>
        <v>3.48</v>
      </c>
      <c r="AC98" s="43">
        <f t="shared" si="66"/>
        <v>3.46</v>
      </c>
      <c r="AD98" s="51">
        <f t="shared" si="66"/>
        <v>3.44</v>
      </c>
      <c r="AE98" s="43">
        <f t="shared" si="66"/>
        <v>3.42</v>
      </c>
      <c r="AF98" s="51">
        <f t="shared" si="66"/>
        <v>3.4</v>
      </c>
      <c r="AG98" s="43">
        <f t="shared" si="66"/>
        <v>3.38</v>
      </c>
      <c r="AH98" s="51">
        <f t="shared" si="66"/>
        <v>3.36</v>
      </c>
      <c r="AI98" s="43">
        <f t="shared" si="66"/>
        <v>3.34</v>
      </c>
      <c r="AJ98" s="51">
        <f t="shared" si="66"/>
        <v>3.32</v>
      </c>
      <c r="AK98" s="43">
        <f t="shared" si="66"/>
        <v>3.3</v>
      </c>
      <c r="AL98" s="51">
        <f t="shared" si="65"/>
        <v>3.28</v>
      </c>
      <c r="AM98" s="43">
        <f t="shared" si="65"/>
        <v>3.26</v>
      </c>
      <c r="AN98" s="51">
        <f t="shared" si="65"/>
        <v>3.2399999999999998</v>
      </c>
      <c r="AO98" s="43">
        <f t="shared" si="65"/>
        <v>3.2199999999999998</v>
      </c>
      <c r="AP98" s="51">
        <f t="shared" si="65"/>
        <v>3.1999999999999997</v>
      </c>
      <c r="AQ98" s="43">
        <f t="shared" si="65"/>
        <v>3.1799999999999997</v>
      </c>
      <c r="AR98" s="51">
        <f t="shared" si="65"/>
        <v>3.1599999999999997</v>
      </c>
      <c r="AS98" s="43">
        <f t="shared" si="65"/>
        <v>3.1399999999999997</v>
      </c>
      <c r="AT98" s="51">
        <f t="shared" si="65"/>
        <v>3.1199999999999997</v>
      </c>
    </row>
    <row r="99" spans="1:46" ht="16.5">
      <c r="A99" s="56"/>
      <c r="B99" s="136"/>
      <c r="C99" s="22" t="s">
        <v>82</v>
      </c>
      <c r="D99" s="21">
        <f>1/4</f>
        <v>0.25</v>
      </c>
      <c r="E99" s="39">
        <f t="shared" si="52"/>
        <v>0.02</v>
      </c>
      <c r="F99" s="60">
        <f t="shared" si="53"/>
        <v>3.92</v>
      </c>
      <c r="G99" s="43">
        <f t="shared" si="67"/>
        <v>3.9</v>
      </c>
      <c r="H99" s="51">
        <f t="shared" si="67"/>
        <v>3.88</v>
      </c>
      <c r="I99" s="43">
        <f t="shared" si="67"/>
        <v>3.86</v>
      </c>
      <c r="J99" s="51">
        <f t="shared" si="67"/>
        <v>3.84</v>
      </c>
      <c r="K99" s="43">
        <f t="shared" si="67"/>
        <v>3.82</v>
      </c>
      <c r="L99" s="51">
        <f t="shared" si="67"/>
        <v>3.8</v>
      </c>
      <c r="M99" s="43">
        <f t="shared" si="67"/>
        <v>3.78</v>
      </c>
      <c r="N99" s="51">
        <f t="shared" si="67"/>
        <v>3.76</v>
      </c>
      <c r="O99" s="43">
        <f t="shared" si="67"/>
        <v>3.7399999999999998</v>
      </c>
      <c r="P99" s="51">
        <f t="shared" si="67"/>
        <v>3.7199999999999998</v>
      </c>
      <c r="Q99" s="43">
        <f t="shared" si="67"/>
        <v>3.6999999999999997</v>
      </c>
      <c r="R99" s="51">
        <f t="shared" si="67"/>
        <v>3.6799999999999997</v>
      </c>
      <c r="S99" s="43">
        <f t="shared" si="67"/>
        <v>3.66</v>
      </c>
      <c r="T99" s="51">
        <f t="shared" si="67"/>
        <v>3.6399999999999997</v>
      </c>
      <c r="U99" s="43">
        <f t="shared" si="67"/>
        <v>3.62</v>
      </c>
      <c r="V99" s="51">
        <f t="shared" si="67"/>
        <v>3.6</v>
      </c>
      <c r="W99" s="43">
        <f t="shared" si="66"/>
        <v>3.58</v>
      </c>
      <c r="X99" s="51">
        <f t="shared" si="66"/>
        <v>3.56</v>
      </c>
      <c r="Y99" s="43">
        <f t="shared" si="66"/>
        <v>3.54</v>
      </c>
      <c r="Z99" s="51">
        <f t="shared" si="66"/>
        <v>3.52</v>
      </c>
      <c r="AA99" s="43">
        <f t="shared" si="66"/>
        <v>3.5</v>
      </c>
      <c r="AB99" s="51">
        <f t="shared" si="66"/>
        <v>3.48</v>
      </c>
      <c r="AC99" s="43">
        <f t="shared" si="66"/>
        <v>3.46</v>
      </c>
      <c r="AD99" s="51">
        <f t="shared" si="66"/>
        <v>3.44</v>
      </c>
      <c r="AE99" s="43">
        <f t="shared" si="66"/>
        <v>3.42</v>
      </c>
      <c r="AF99" s="51">
        <f t="shared" si="66"/>
        <v>3.4</v>
      </c>
      <c r="AG99" s="43">
        <f t="shared" si="66"/>
        <v>3.38</v>
      </c>
      <c r="AH99" s="51">
        <f t="shared" si="66"/>
        <v>3.36</v>
      </c>
      <c r="AI99" s="43">
        <f t="shared" si="66"/>
        <v>3.34</v>
      </c>
      <c r="AJ99" s="51">
        <f t="shared" si="66"/>
        <v>3.32</v>
      </c>
      <c r="AK99" s="43">
        <f t="shared" si="66"/>
        <v>3.3</v>
      </c>
      <c r="AL99" s="51">
        <f t="shared" si="66"/>
        <v>3.28</v>
      </c>
      <c r="AM99" s="43">
        <f t="shared" ref="AM99:AT114" si="68">(1-$E99-($A$25-AM$2))/$D99</f>
        <v>3.26</v>
      </c>
      <c r="AN99" s="51">
        <f t="shared" si="68"/>
        <v>3.2399999999999998</v>
      </c>
      <c r="AO99" s="43">
        <f t="shared" si="68"/>
        <v>3.2199999999999998</v>
      </c>
      <c r="AP99" s="51">
        <f t="shared" si="68"/>
        <v>3.1999999999999997</v>
      </c>
      <c r="AQ99" s="43">
        <f t="shared" si="68"/>
        <v>3.1799999999999997</v>
      </c>
      <c r="AR99" s="51">
        <f t="shared" si="68"/>
        <v>3.1599999999999997</v>
      </c>
      <c r="AS99" s="43">
        <f t="shared" si="68"/>
        <v>3.1399999999999997</v>
      </c>
      <c r="AT99" s="51">
        <f t="shared" si="68"/>
        <v>3.1199999999999997</v>
      </c>
    </row>
    <row r="100" spans="1:46" ht="16.5">
      <c r="A100" s="56"/>
      <c r="B100" s="136" t="s">
        <v>81</v>
      </c>
      <c r="C100" s="22" t="s">
        <v>80</v>
      </c>
      <c r="D100" s="25">
        <v>0.40950999999999999</v>
      </c>
      <c r="E100" s="39">
        <f t="shared" si="52"/>
        <v>0.02</v>
      </c>
      <c r="F100" s="60">
        <f t="shared" si="53"/>
        <v>2.3931039535054088</v>
      </c>
      <c r="G100" s="43">
        <f t="shared" si="67"/>
        <v>2.3808942394569121</v>
      </c>
      <c r="H100" s="51">
        <f t="shared" si="67"/>
        <v>2.368684525408415</v>
      </c>
      <c r="I100" s="43">
        <f t="shared" si="67"/>
        <v>2.3564748113599179</v>
      </c>
      <c r="J100" s="51">
        <f t="shared" si="67"/>
        <v>2.3442650973114212</v>
      </c>
      <c r="K100" s="43">
        <f t="shared" si="67"/>
        <v>2.3320553832629241</v>
      </c>
      <c r="L100" s="51">
        <f t="shared" si="67"/>
        <v>2.3198456692144269</v>
      </c>
      <c r="M100" s="43">
        <f t="shared" si="67"/>
        <v>2.3076359551659298</v>
      </c>
      <c r="N100" s="51">
        <f t="shared" si="67"/>
        <v>2.2954262411174331</v>
      </c>
      <c r="O100" s="43">
        <f t="shared" si="67"/>
        <v>2.283216527068936</v>
      </c>
      <c r="P100" s="51">
        <f t="shared" si="67"/>
        <v>2.2710068130204388</v>
      </c>
      <c r="Q100" s="43">
        <f t="shared" si="67"/>
        <v>2.2587970989719421</v>
      </c>
      <c r="R100" s="51">
        <f t="shared" si="67"/>
        <v>2.246587384923445</v>
      </c>
      <c r="S100" s="43">
        <f t="shared" si="67"/>
        <v>2.2343776708749483</v>
      </c>
      <c r="T100" s="51">
        <f t="shared" si="67"/>
        <v>2.2221679568264512</v>
      </c>
      <c r="U100" s="43">
        <f t="shared" si="67"/>
        <v>2.2099582427779545</v>
      </c>
      <c r="V100" s="51">
        <f t="shared" si="67"/>
        <v>2.1977485287294574</v>
      </c>
      <c r="W100" s="43">
        <f t="shared" si="66"/>
        <v>2.1855388146809602</v>
      </c>
      <c r="X100" s="51">
        <f t="shared" si="66"/>
        <v>2.1733291006324631</v>
      </c>
      <c r="Y100" s="43">
        <f t="shared" si="66"/>
        <v>2.1611193865839664</v>
      </c>
      <c r="Z100" s="51">
        <f t="shared" si="66"/>
        <v>2.1489096725354693</v>
      </c>
      <c r="AA100" s="43">
        <f t="shared" si="66"/>
        <v>2.1366999584869721</v>
      </c>
      <c r="AB100" s="51">
        <f t="shared" si="66"/>
        <v>2.1244902444384755</v>
      </c>
      <c r="AC100" s="43">
        <f t="shared" si="66"/>
        <v>2.1122805303899783</v>
      </c>
      <c r="AD100" s="51">
        <f t="shared" si="66"/>
        <v>2.1000708163414812</v>
      </c>
      <c r="AE100" s="43">
        <f t="shared" si="66"/>
        <v>2.0878611022929845</v>
      </c>
      <c r="AF100" s="51">
        <f t="shared" si="66"/>
        <v>2.0756513882444874</v>
      </c>
      <c r="AG100" s="43">
        <f t="shared" si="66"/>
        <v>2.0634416741959902</v>
      </c>
      <c r="AH100" s="51">
        <f t="shared" si="66"/>
        <v>2.0512319601474935</v>
      </c>
      <c r="AI100" s="43">
        <f t="shared" si="66"/>
        <v>2.0390222460989964</v>
      </c>
      <c r="AJ100" s="51">
        <f t="shared" si="66"/>
        <v>2.0268125320504993</v>
      </c>
      <c r="AK100" s="43">
        <f t="shared" si="66"/>
        <v>2.0146028180020021</v>
      </c>
      <c r="AL100" s="51">
        <f t="shared" si="66"/>
        <v>2.0023931039535054</v>
      </c>
      <c r="AM100" s="43">
        <f t="shared" si="68"/>
        <v>1.9901833899050083</v>
      </c>
      <c r="AN100" s="51">
        <f t="shared" si="68"/>
        <v>1.9779736758565114</v>
      </c>
      <c r="AO100" s="43">
        <f t="shared" si="68"/>
        <v>1.9657639618080143</v>
      </c>
      <c r="AP100" s="51">
        <f t="shared" si="68"/>
        <v>1.9535542477595174</v>
      </c>
      <c r="AQ100" s="43">
        <f t="shared" si="68"/>
        <v>1.9413445337110204</v>
      </c>
      <c r="AR100" s="51">
        <f t="shared" si="68"/>
        <v>1.9291348196625233</v>
      </c>
      <c r="AS100" s="43">
        <f t="shared" si="68"/>
        <v>1.9169251056140264</v>
      </c>
      <c r="AT100" s="51">
        <f t="shared" si="68"/>
        <v>1.9047153915655295</v>
      </c>
    </row>
    <row r="101" spans="1:46" ht="16.5">
      <c r="A101" s="56"/>
      <c r="B101" s="136"/>
      <c r="C101" s="22" t="s">
        <v>79</v>
      </c>
      <c r="D101" s="25">
        <v>8.1460000000000005E-2</v>
      </c>
      <c r="E101" s="39">
        <f t="shared" ref="E101:E122" si="69">$A$5</f>
        <v>0.02</v>
      </c>
      <c r="F101" s="60">
        <f t="shared" ref="F101:F122" si="70">(1-E101)/D101</f>
        <v>12.030444389884606</v>
      </c>
      <c r="G101" s="43">
        <f t="shared" si="67"/>
        <v>11.969064571568866</v>
      </c>
      <c r="H101" s="51">
        <f t="shared" si="67"/>
        <v>11.907684753253129</v>
      </c>
      <c r="I101" s="43">
        <f t="shared" si="67"/>
        <v>11.846304934937391</v>
      </c>
      <c r="J101" s="51">
        <f t="shared" si="67"/>
        <v>11.784925116621654</v>
      </c>
      <c r="K101" s="43">
        <f t="shared" si="67"/>
        <v>11.723545298305917</v>
      </c>
      <c r="L101" s="51">
        <f t="shared" si="67"/>
        <v>11.662165479990177</v>
      </c>
      <c r="M101" s="43">
        <f t="shared" si="67"/>
        <v>11.60078566167444</v>
      </c>
      <c r="N101" s="51">
        <f t="shared" si="67"/>
        <v>11.539405843358702</v>
      </c>
      <c r="O101" s="43">
        <f t="shared" si="67"/>
        <v>11.478026025042965</v>
      </c>
      <c r="P101" s="51">
        <f t="shared" si="67"/>
        <v>11.416646206727227</v>
      </c>
      <c r="Q101" s="43">
        <f t="shared" si="67"/>
        <v>11.355266388411488</v>
      </c>
      <c r="R101" s="51">
        <f t="shared" si="67"/>
        <v>11.293886570095751</v>
      </c>
      <c r="S101" s="43">
        <f t="shared" si="67"/>
        <v>11.232506751780015</v>
      </c>
      <c r="T101" s="51">
        <f t="shared" si="67"/>
        <v>11.171126933464276</v>
      </c>
      <c r="U101" s="43">
        <f t="shared" si="67"/>
        <v>11.109747115148538</v>
      </c>
      <c r="V101" s="51">
        <f t="shared" ref="V101:AK116" si="71">(1-$E101-($A$25-V$2))/$D101</f>
        <v>11.048367296832801</v>
      </c>
      <c r="W101" s="43">
        <f t="shared" si="71"/>
        <v>10.986987478517063</v>
      </c>
      <c r="X101" s="51">
        <f t="shared" si="71"/>
        <v>10.925607660201326</v>
      </c>
      <c r="Y101" s="43">
        <f t="shared" si="71"/>
        <v>10.864227841885587</v>
      </c>
      <c r="Z101" s="51">
        <f t="shared" si="71"/>
        <v>10.802848023569849</v>
      </c>
      <c r="AA101" s="43">
        <f t="shared" si="71"/>
        <v>10.741468205254112</v>
      </c>
      <c r="AB101" s="51">
        <f t="shared" si="71"/>
        <v>10.680088386938374</v>
      </c>
      <c r="AC101" s="43">
        <f t="shared" si="71"/>
        <v>10.618708568622637</v>
      </c>
      <c r="AD101" s="51">
        <f t="shared" si="71"/>
        <v>10.557328750306898</v>
      </c>
      <c r="AE101" s="43">
        <f t="shared" si="71"/>
        <v>10.49594893199116</v>
      </c>
      <c r="AF101" s="51">
        <f t="shared" si="71"/>
        <v>10.434569113675423</v>
      </c>
      <c r="AG101" s="43">
        <f t="shared" si="71"/>
        <v>10.373189295359685</v>
      </c>
      <c r="AH101" s="51">
        <f t="shared" si="71"/>
        <v>10.311809477043948</v>
      </c>
      <c r="AI101" s="43">
        <f t="shared" si="71"/>
        <v>10.250429658728208</v>
      </c>
      <c r="AJ101" s="51">
        <f t="shared" si="71"/>
        <v>10.189049840412471</v>
      </c>
      <c r="AK101" s="43">
        <f t="shared" si="71"/>
        <v>10.127670022096734</v>
      </c>
      <c r="AL101" s="51">
        <f t="shared" ref="AL101:AT116" si="72">(1-$E101-($A$25-AL$2))/$D101</f>
        <v>10.066290203780996</v>
      </c>
      <c r="AM101" s="43">
        <f t="shared" si="68"/>
        <v>10.004910385465259</v>
      </c>
      <c r="AN101" s="51">
        <f t="shared" si="68"/>
        <v>9.9435305671495193</v>
      </c>
      <c r="AO101" s="43">
        <f t="shared" si="68"/>
        <v>9.8821507488337819</v>
      </c>
      <c r="AP101" s="51">
        <f t="shared" si="68"/>
        <v>9.8207709305180444</v>
      </c>
      <c r="AQ101" s="43">
        <f t="shared" si="68"/>
        <v>9.7593911122023069</v>
      </c>
      <c r="AR101" s="51">
        <f t="shared" si="68"/>
        <v>9.6980112938865695</v>
      </c>
      <c r="AS101" s="43">
        <f t="shared" si="68"/>
        <v>9.6366314755708302</v>
      </c>
      <c r="AT101" s="51">
        <f t="shared" si="68"/>
        <v>9.5752516572550928</v>
      </c>
    </row>
    <row r="102" spans="1:46" ht="16.5">
      <c r="A102" s="56"/>
      <c r="B102" s="136"/>
      <c r="C102" s="22" t="s">
        <v>78</v>
      </c>
      <c r="D102" s="25">
        <v>8.5599999999999999E-3</v>
      </c>
      <c r="E102" s="39">
        <f t="shared" si="69"/>
        <v>0.02</v>
      </c>
      <c r="F102" s="60">
        <f t="shared" si="70"/>
        <v>114.48598130841121</v>
      </c>
      <c r="G102" s="43">
        <f t="shared" ref="G102:V117" si="73">(1-$E102-($A$25-G$2))/$D102</f>
        <v>113.9018691588785</v>
      </c>
      <c r="H102" s="51">
        <f t="shared" si="73"/>
        <v>113.3177570093458</v>
      </c>
      <c r="I102" s="43">
        <f t="shared" si="73"/>
        <v>112.73364485981308</v>
      </c>
      <c r="J102" s="51">
        <f t="shared" si="73"/>
        <v>112.14953271028037</v>
      </c>
      <c r="K102" s="43">
        <f t="shared" si="73"/>
        <v>111.56542056074765</v>
      </c>
      <c r="L102" s="51">
        <f t="shared" si="73"/>
        <v>110.98130841121495</v>
      </c>
      <c r="M102" s="43">
        <f t="shared" si="73"/>
        <v>110.39719626168224</v>
      </c>
      <c r="N102" s="51">
        <f t="shared" si="73"/>
        <v>109.81308411214953</v>
      </c>
      <c r="O102" s="43">
        <f t="shared" si="73"/>
        <v>109.22897196261681</v>
      </c>
      <c r="P102" s="51">
        <f t="shared" si="73"/>
        <v>108.64485981308411</v>
      </c>
      <c r="Q102" s="43">
        <f t="shared" si="73"/>
        <v>108.0607476635514</v>
      </c>
      <c r="R102" s="51">
        <f t="shared" si="73"/>
        <v>107.47663551401868</v>
      </c>
      <c r="S102" s="43">
        <f t="shared" si="73"/>
        <v>106.89252336448598</v>
      </c>
      <c r="T102" s="51">
        <f t="shared" si="73"/>
        <v>106.30841121495327</v>
      </c>
      <c r="U102" s="43">
        <f t="shared" si="73"/>
        <v>105.72429906542057</v>
      </c>
      <c r="V102" s="51">
        <f t="shared" si="71"/>
        <v>105.14018691588785</v>
      </c>
      <c r="W102" s="43">
        <f t="shared" si="71"/>
        <v>104.55607476635514</v>
      </c>
      <c r="X102" s="51">
        <f t="shared" si="71"/>
        <v>103.97196261682244</v>
      </c>
      <c r="Y102" s="43">
        <f t="shared" si="71"/>
        <v>103.38785046728972</v>
      </c>
      <c r="Z102" s="51">
        <f t="shared" si="71"/>
        <v>102.80373831775701</v>
      </c>
      <c r="AA102" s="43">
        <f t="shared" si="71"/>
        <v>102.21962616822429</v>
      </c>
      <c r="AB102" s="51">
        <f t="shared" si="71"/>
        <v>101.63551401869159</v>
      </c>
      <c r="AC102" s="43">
        <f t="shared" si="71"/>
        <v>101.05140186915888</v>
      </c>
      <c r="AD102" s="51">
        <f t="shared" si="71"/>
        <v>100.46728971962617</v>
      </c>
      <c r="AE102" s="43">
        <f t="shared" si="71"/>
        <v>99.883177570093451</v>
      </c>
      <c r="AF102" s="51">
        <f t="shared" si="71"/>
        <v>99.299065420560751</v>
      </c>
      <c r="AG102" s="43">
        <f t="shared" si="71"/>
        <v>98.714953271028037</v>
      </c>
      <c r="AH102" s="51">
        <f t="shared" si="71"/>
        <v>98.130841121495322</v>
      </c>
      <c r="AI102" s="43">
        <f t="shared" si="71"/>
        <v>97.546728971962608</v>
      </c>
      <c r="AJ102" s="51">
        <f t="shared" si="71"/>
        <v>96.962616822429908</v>
      </c>
      <c r="AK102" s="43">
        <f t="shared" si="71"/>
        <v>96.378504672897193</v>
      </c>
      <c r="AL102" s="51">
        <f t="shared" si="72"/>
        <v>95.794392523364479</v>
      </c>
      <c r="AM102" s="43">
        <f t="shared" si="68"/>
        <v>95.210280373831765</v>
      </c>
      <c r="AN102" s="51">
        <f t="shared" si="68"/>
        <v>94.626168224299064</v>
      </c>
      <c r="AO102" s="43">
        <f t="shared" si="68"/>
        <v>94.04205607476635</v>
      </c>
      <c r="AP102" s="51">
        <f t="shared" si="68"/>
        <v>93.457943925233636</v>
      </c>
      <c r="AQ102" s="43">
        <f t="shared" si="68"/>
        <v>92.873831775700921</v>
      </c>
      <c r="AR102" s="51">
        <f t="shared" si="68"/>
        <v>92.289719626168221</v>
      </c>
      <c r="AS102" s="43">
        <f t="shared" si="68"/>
        <v>91.705607476635507</v>
      </c>
      <c r="AT102" s="51">
        <f t="shared" si="68"/>
        <v>91.121495327102792</v>
      </c>
    </row>
    <row r="103" spans="1:46" ht="16.5">
      <c r="A103" s="56"/>
      <c r="B103" s="136"/>
      <c r="C103" s="22" t="s">
        <v>77</v>
      </c>
      <c r="D103" s="25">
        <v>4.6000000000000001E-4</v>
      </c>
      <c r="E103" s="39">
        <f t="shared" si="69"/>
        <v>0.02</v>
      </c>
      <c r="F103" s="60">
        <f t="shared" si="70"/>
        <v>2130.4347826086955</v>
      </c>
      <c r="G103" s="43">
        <f t="shared" si="73"/>
        <v>2119.565217391304</v>
      </c>
      <c r="H103" s="51">
        <f t="shared" si="73"/>
        <v>2108.695652173913</v>
      </c>
      <c r="I103" s="43">
        <f t="shared" si="73"/>
        <v>2097.8260869565215</v>
      </c>
      <c r="J103" s="51">
        <f t="shared" si="73"/>
        <v>2086.9565217391305</v>
      </c>
      <c r="K103" s="43">
        <f t="shared" si="73"/>
        <v>2076.086956521739</v>
      </c>
      <c r="L103" s="51">
        <f t="shared" si="73"/>
        <v>2065.2173913043475</v>
      </c>
      <c r="M103" s="43">
        <f t="shared" si="73"/>
        <v>2054.3478260869565</v>
      </c>
      <c r="N103" s="51">
        <f t="shared" si="73"/>
        <v>2043.478260869565</v>
      </c>
      <c r="O103" s="43">
        <f t="shared" si="73"/>
        <v>2032.6086956521738</v>
      </c>
      <c r="P103" s="51">
        <f t="shared" si="73"/>
        <v>2021.7391304347825</v>
      </c>
      <c r="Q103" s="43">
        <f t="shared" si="73"/>
        <v>2010.869565217391</v>
      </c>
      <c r="R103" s="51">
        <f t="shared" si="73"/>
        <v>1999.9999999999998</v>
      </c>
      <c r="S103" s="43">
        <f t="shared" si="73"/>
        <v>1989.1304347826087</v>
      </c>
      <c r="T103" s="51">
        <f t="shared" si="73"/>
        <v>1978.2608695652173</v>
      </c>
      <c r="U103" s="43">
        <f t="shared" si="73"/>
        <v>1967.391304347826</v>
      </c>
      <c r="V103" s="51">
        <f t="shared" si="71"/>
        <v>1956.5217391304348</v>
      </c>
      <c r="W103" s="43">
        <f t="shared" si="71"/>
        <v>1945.6521739130435</v>
      </c>
      <c r="X103" s="51">
        <f t="shared" si="71"/>
        <v>1934.7826086956522</v>
      </c>
      <c r="Y103" s="43">
        <f t="shared" si="71"/>
        <v>1923.9130434782608</v>
      </c>
      <c r="Z103" s="51">
        <f t="shared" si="71"/>
        <v>1913.0434782608695</v>
      </c>
      <c r="AA103" s="43">
        <f t="shared" si="71"/>
        <v>1902.1739130434783</v>
      </c>
      <c r="AB103" s="51">
        <f t="shared" si="71"/>
        <v>1891.304347826087</v>
      </c>
      <c r="AC103" s="43">
        <f t="shared" si="71"/>
        <v>1880.4347826086955</v>
      </c>
      <c r="AD103" s="51">
        <f t="shared" si="71"/>
        <v>1869.5652173913043</v>
      </c>
      <c r="AE103" s="43">
        <f t="shared" si="71"/>
        <v>1858.695652173913</v>
      </c>
      <c r="AF103" s="51">
        <f t="shared" si="71"/>
        <v>1847.8260869565215</v>
      </c>
      <c r="AG103" s="43">
        <f t="shared" si="71"/>
        <v>1836.9565217391303</v>
      </c>
      <c r="AH103" s="51">
        <f t="shared" si="71"/>
        <v>1826.086956521739</v>
      </c>
      <c r="AI103" s="43">
        <f t="shared" si="71"/>
        <v>1815.2173913043478</v>
      </c>
      <c r="AJ103" s="51">
        <f t="shared" si="71"/>
        <v>1804.3478260869563</v>
      </c>
      <c r="AK103" s="43">
        <f t="shared" si="71"/>
        <v>1793.478260869565</v>
      </c>
      <c r="AL103" s="51">
        <f t="shared" si="72"/>
        <v>1782.6086956521738</v>
      </c>
      <c r="AM103" s="43">
        <f t="shared" si="68"/>
        <v>1771.7391304347825</v>
      </c>
      <c r="AN103" s="51">
        <f t="shared" si="68"/>
        <v>1760.869565217391</v>
      </c>
      <c r="AO103" s="43">
        <f t="shared" si="68"/>
        <v>1749.9999999999998</v>
      </c>
      <c r="AP103" s="51">
        <f t="shared" si="68"/>
        <v>1739.1304347826085</v>
      </c>
      <c r="AQ103" s="43">
        <f t="shared" si="68"/>
        <v>1728.2608695652173</v>
      </c>
      <c r="AR103" s="51">
        <f t="shared" si="68"/>
        <v>1717.3913043478258</v>
      </c>
      <c r="AS103" s="43">
        <f t="shared" si="68"/>
        <v>1706.5217391304345</v>
      </c>
      <c r="AT103" s="51">
        <f t="shared" si="68"/>
        <v>1695.6521739130433</v>
      </c>
    </row>
    <row r="104" spans="1:46" ht="16.5">
      <c r="A104" s="56"/>
      <c r="B104" s="136" t="s">
        <v>76</v>
      </c>
      <c r="C104" s="22" t="s">
        <v>66</v>
      </c>
      <c r="D104" s="21">
        <v>0.01</v>
      </c>
      <c r="E104" s="39">
        <f t="shared" si="69"/>
        <v>0.02</v>
      </c>
      <c r="F104" s="60">
        <f t="shared" si="70"/>
        <v>98</v>
      </c>
      <c r="G104" s="43">
        <f t="shared" si="73"/>
        <v>97.5</v>
      </c>
      <c r="H104" s="51">
        <f t="shared" si="73"/>
        <v>97</v>
      </c>
      <c r="I104" s="43">
        <f t="shared" si="73"/>
        <v>96.5</v>
      </c>
      <c r="J104" s="51">
        <f t="shared" si="73"/>
        <v>96</v>
      </c>
      <c r="K104" s="43">
        <f t="shared" si="73"/>
        <v>95.5</v>
      </c>
      <c r="L104" s="51">
        <f t="shared" si="73"/>
        <v>95</v>
      </c>
      <c r="M104" s="43">
        <f t="shared" si="73"/>
        <v>94.5</v>
      </c>
      <c r="N104" s="51">
        <f t="shared" si="73"/>
        <v>93.999999999999986</v>
      </c>
      <c r="O104" s="43">
        <f t="shared" si="73"/>
        <v>93.499999999999986</v>
      </c>
      <c r="P104" s="51">
        <f t="shared" si="73"/>
        <v>92.999999999999986</v>
      </c>
      <c r="Q104" s="43">
        <f t="shared" si="73"/>
        <v>92.499999999999986</v>
      </c>
      <c r="R104" s="51">
        <f t="shared" si="73"/>
        <v>91.999999999999986</v>
      </c>
      <c r="S104" s="43">
        <f t="shared" si="73"/>
        <v>91.5</v>
      </c>
      <c r="T104" s="51">
        <f t="shared" si="73"/>
        <v>90.999999999999986</v>
      </c>
      <c r="U104" s="43">
        <f t="shared" si="73"/>
        <v>90.5</v>
      </c>
      <c r="V104" s="51">
        <f t="shared" si="71"/>
        <v>90</v>
      </c>
      <c r="W104" s="43">
        <f t="shared" si="71"/>
        <v>89.5</v>
      </c>
      <c r="X104" s="51">
        <f t="shared" si="71"/>
        <v>89</v>
      </c>
      <c r="Y104" s="43">
        <f t="shared" si="71"/>
        <v>88.5</v>
      </c>
      <c r="Z104" s="51">
        <f t="shared" si="71"/>
        <v>88</v>
      </c>
      <c r="AA104" s="43">
        <f t="shared" si="71"/>
        <v>87.5</v>
      </c>
      <c r="AB104" s="51">
        <f t="shared" si="71"/>
        <v>87</v>
      </c>
      <c r="AC104" s="43">
        <f t="shared" si="71"/>
        <v>86.5</v>
      </c>
      <c r="AD104" s="51">
        <f t="shared" si="71"/>
        <v>86</v>
      </c>
      <c r="AE104" s="43">
        <f t="shared" si="71"/>
        <v>85.5</v>
      </c>
      <c r="AF104" s="51">
        <f t="shared" si="71"/>
        <v>85</v>
      </c>
      <c r="AG104" s="43">
        <f t="shared" si="71"/>
        <v>84.5</v>
      </c>
      <c r="AH104" s="51">
        <f t="shared" si="71"/>
        <v>84</v>
      </c>
      <c r="AI104" s="43">
        <f t="shared" si="71"/>
        <v>83.5</v>
      </c>
      <c r="AJ104" s="51">
        <f t="shared" si="71"/>
        <v>83</v>
      </c>
      <c r="AK104" s="43">
        <f t="shared" si="71"/>
        <v>82.5</v>
      </c>
      <c r="AL104" s="51">
        <f t="shared" si="72"/>
        <v>82</v>
      </c>
      <c r="AM104" s="43">
        <f t="shared" si="68"/>
        <v>81.5</v>
      </c>
      <c r="AN104" s="51">
        <f t="shared" si="68"/>
        <v>80.999999999999986</v>
      </c>
      <c r="AO104" s="43">
        <f t="shared" si="68"/>
        <v>80.499999999999986</v>
      </c>
      <c r="AP104" s="51">
        <f t="shared" si="68"/>
        <v>79.999999999999986</v>
      </c>
      <c r="AQ104" s="43">
        <f t="shared" si="68"/>
        <v>79.499999999999986</v>
      </c>
      <c r="AR104" s="51">
        <f t="shared" si="68"/>
        <v>78.999999999999986</v>
      </c>
      <c r="AS104" s="43">
        <f t="shared" si="68"/>
        <v>78.499999999999986</v>
      </c>
      <c r="AT104" s="51">
        <f t="shared" si="68"/>
        <v>77.999999999999986</v>
      </c>
    </row>
    <row r="105" spans="1:46" ht="16.5">
      <c r="A105" s="56"/>
      <c r="B105" s="136"/>
      <c r="C105" s="22" t="s">
        <v>65</v>
      </c>
      <c r="D105" s="21">
        <v>0.01</v>
      </c>
      <c r="E105" s="39">
        <f t="shared" si="69"/>
        <v>0.02</v>
      </c>
      <c r="F105" s="60">
        <f t="shared" si="70"/>
        <v>98</v>
      </c>
      <c r="G105" s="43">
        <f t="shared" si="73"/>
        <v>97.5</v>
      </c>
      <c r="H105" s="51">
        <f t="shared" si="73"/>
        <v>97</v>
      </c>
      <c r="I105" s="43">
        <f t="shared" si="73"/>
        <v>96.5</v>
      </c>
      <c r="J105" s="51">
        <f t="shared" si="73"/>
        <v>96</v>
      </c>
      <c r="K105" s="43">
        <f t="shared" si="73"/>
        <v>95.5</v>
      </c>
      <c r="L105" s="51">
        <f t="shared" si="73"/>
        <v>95</v>
      </c>
      <c r="M105" s="43">
        <f t="shared" si="73"/>
        <v>94.5</v>
      </c>
      <c r="N105" s="51">
        <f t="shared" si="73"/>
        <v>93.999999999999986</v>
      </c>
      <c r="O105" s="43">
        <f t="shared" si="73"/>
        <v>93.499999999999986</v>
      </c>
      <c r="P105" s="51">
        <f t="shared" si="73"/>
        <v>92.999999999999986</v>
      </c>
      <c r="Q105" s="43">
        <f t="shared" si="73"/>
        <v>92.499999999999986</v>
      </c>
      <c r="R105" s="51">
        <f t="shared" si="73"/>
        <v>91.999999999999986</v>
      </c>
      <c r="S105" s="43">
        <f t="shared" si="73"/>
        <v>91.5</v>
      </c>
      <c r="T105" s="51">
        <f t="shared" si="73"/>
        <v>90.999999999999986</v>
      </c>
      <c r="U105" s="43">
        <f t="shared" si="73"/>
        <v>90.5</v>
      </c>
      <c r="V105" s="51">
        <f t="shared" si="71"/>
        <v>90</v>
      </c>
      <c r="W105" s="43">
        <f t="shared" si="71"/>
        <v>89.5</v>
      </c>
      <c r="X105" s="51">
        <f t="shared" si="71"/>
        <v>89</v>
      </c>
      <c r="Y105" s="43">
        <f t="shared" si="71"/>
        <v>88.5</v>
      </c>
      <c r="Z105" s="51">
        <f t="shared" si="71"/>
        <v>88</v>
      </c>
      <c r="AA105" s="43">
        <f t="shared" si="71"/>
        <v>87.5</v>
      </c>
      <c r="AB105" s="51">
        <f t="shared" si="71"/>
        <v>87</v>
      </c>
      <c r="AC105" s="43">
        <f t="shared" si="71"/>
        <v>86.5</v>
      </c>
      <c r="AD105" s="51">
        <f t="shared" si="71"/>
        <v>86</v>
      </c>
      <c r="AE105" s="43">
        <f t="shared" si="71"/>
        <v>85.5</v>
      </c>
      <c r="AF105" s="51">
        <f t="shared" si="71"/>
        <v>85</v>
      </c>
      <c r="AG105" s="43">
        <f t="shared" si="71"/>
        <v>84.5</v>
      </c>
      <c r="AH105" s="51">
        <f t="shared" si="71"/>
        <v>84</v>
      </c>
      <c r="AI105" s="43">
        <f t="shared" si="71"/>
        <v>83.5</v>
      </c>
      <c r="AJ105" s="51">
        <f t="shared" si="71"/>
        <v>83</v>
      </c>
      <c r="AK105" s="43">
        <f t="shared" si="71"/>
        <v>82.5</v>
      </c>
      <c r="AL105" s="51">
        <f t="shared" si="72"/>
        <v>82</v>
      </c>
      <c r="AM105" s="43">
        <f t="shared" si="68"/>
        <v>81.5</v>
      </c>
      <c r="AN105" s="51">
        <f t="shared" si="68"/>
        <v>80.999999999999986</v>
      </c>
      <c r="AO105" s="43">
        <f t="shared" si="68"/>
        <v>80.499999999999986</v>
      </c>
      <c r="AP105" s="51">
        <f t="shared" si="68"/>
        <v>79.999999999999986</v>
      </c>
      <c r="AQ105" s="43">
        <f t="shared" si="68"/>
        <v>79.499999999999986</v>
      </c>
      <c r="AR105" s="51">
        <f t="shared" si="68"/>
        <v>78.999999999999986</v>
      </c>
      <c r="AS105" s="43">
        <f t="shared" si="68"/>
        <v>78.499999999999986</v>
      </c>
      <c r="AT105" s="51">
        <f t="shared" si="68"/>
        <v>77.999999999999986</v>
      </c>
    </row>
    <row r="106" spans="1:46" ht="16.5">
      <c r="A106" s="56"/>
      <c r="B106" s="136"/>
      <c r="C106" s="22" t="s">
        <v>73</v>
      </c>
      <c r="D106" s="21">
        <v>0.01</v>
      </c>
      <c r="E106" s="39">
        <f t="shared" si="69"/>
        <v>0.02</v>
      </c>
      <c r="F106" s="60">
        <f t="shared" si="70"/>
        <v>98</v>
      </c>
      <c r="G106" s="43">
        <f t="shared" si="73"/>
        <v>97.5</v>
      </c>
      <c r="H106" s="51">
        <f t="shared" si="73"/>
        <v>97</v>
      </c>
      <c r="I106" s="43">
        <f t="shared" si="73"/>
        <v>96.5</v>
      </c>
      <c r="J106" s="51">
        <f t="shared" si="73"/>
        <v>96</v>
      </c>
      <c r="K106" s="43">
        <f t="shared" si="73"/>
        <v>95.5</v>
      </c>
      <c r="L106" s="51">
        <f t="shared" si="73"/>
        <v>95</v>
      </c>
      <c r="M106" s="43">
        <f t="shared" si="73"/>
        <v>94.5</v>
      </c>
      <c r="N106" s="51">
        <f t="shared" si="73"/>
        <v>93.999999999999986</v>
      </c>
      <c r="O106" s="43">
        <f t="shared" si="73"/>
        <v>93.499999999999986</v>
      </c>
      <c r="P106" s="51">
        <f t="shared" si="73"/>
        <v>92.999999999999986</v>
      </c>
      <c r="Q106" s="43">
        <f t="shared" si="73"/>
        <v>92.499999999999986</v>
      </c>
      <c r="R106" s="51">
        <f t="shared" si="73"/>
        <v>91.999999999999986</v>
      </c>
      <c r="S106" s="43">
        <f t="shared" si="73"/>
        <v>91.5</v>
      </c>
      <c r="T106" s="51">
        <f t="shared" si="73"/>
        <v>90.999999999999986</v>
      </c>
      <c r="U106" s="43">
        <f t="shared" si="73"/>
        <v>90.5</v>
      </c>
      <c r="V106" s="51">
        <f t="shared" si="71"/>
        <v>90</v>
      </c>
      <c r="W106" s="43">
        <f t="shared" si="71"/>
        <v>89.5</v>
      </c>
      <c r="X106" s="51">
        <f t="shared" si="71"/>
        <v>89</v>
      </c>
      <c r="Y106" s="43">
        <f t="shared" si="71"/>
        <v>88.5</v>
      </c>
      <c r="Z106" s="51">
        <f t="shared" si="71"/>
        <v>88</v>
      </c>
      <c r="AA106" s="43">
        <f t="shared" si="71"/>
        <v>87.5</v>
      </c>
      <c r="AB106" s="51">
        <f t="shared" si="71"/>
        <v>87</v>
      </c>
      <c r="AC106" s="43">
        <f t="shared" si="71"/>
        <v>86.5</v>
      </c>
      <c r="AD106" s="51">
        <f t="shared" si="71"/>
        <v>86</v>
      </c>
      <c r="AE106" s="43">
        <f t="shared" si="71"/>
        <v>85.5</v>
      </c>
      <c r="AF106" s="51">
        <f t="shared" si="71"/>
        <v>85</v>
      </c>
      <c r="AG106" s="43">
        <f t="shared" si="71"/>
        <v>84.5</v>
      </c>
      <c r="AH106" s="51">
        <f t="shared" si="71"/>
        <v>84</v>
      </c>
      <c r="AI106" s="43">
        <f t="shared" si="71"/>
        <v>83.5</v>
      </c>
      <c r="AJ106" s="51">
        <f t="shared" si="71"/>
        <v>83</v>
      </c>
      <c r="AK106" s="43">
        <f t="shared" si="71"/>
        <v>82.5</v>
      </c>
      <c r="AL106" s="51">
        <f t="shared" si="72"/>
        <v>82</v>
      </c>
      <c r="AM106" s="43">
        <f t="shared" si="68"/>
        <v>81.5</v>
      </c>
      <c r="AN106" s="51">
        <f t="shared" si="68"/>
        <v>80.999999999999986</v>
      </c>
      <c r="AO106" s="43">
        <f t="shared" si="68"/>
        <v>80.499999999999986</v>
      </c>
      <c r="AP106" s="51">
        <f t="shared" si="68"/>
        <v>79.999999999999986</v>
      </c>
      <c r="AQ106" s="43">
        <f t="shared" si="68"/>
        <v>79.499999999999986</v>
      </c>
      <c r="AR106" s="51">
        <f t="shared" si="68"/>
        <v>78.999999999999986</v>
      </c>
      <c r="AS106" s="43">
        <f t="shared" si="68"/>
        <v>78.499999999999986</v>
      </c>
      <c r="AT106" s="51">
        <f t="shared" si="68"/>
        <v>77.999999999999986</v>
      </c>
    </row>
    <row r="107" spans="1:46" ht="16.5">
      <c r="A107" s="56"/>
      <c r="B107" s="136" t="s">
        <v>75</v>
      </c>
      <c r="C107" s="22" t="s">
        <v>66</v>
      </c>
      <c r="D107" s="9">
        <f>2/100</f>
        <v>0.02</v>
      </c>
      <c r="E107" s="39">
        <f t="shared" si="69"/>
        <v>0.02</v>
      </c>
      <c r="F107" s="60">
        <f t="shared" si="70"/>
        <v>49</v>
      </c>
      <c r="G107" s="43">
        <f t="shared" si="73"/>
        <v>48.75</v>
      </c>
      <c r="H107" s="51">
        <f t="shared" si="73"/>
        <v>48.5</v>
      </c>
      <c r="I107" s="43">
        <f t="shared" si="73"/>
        <v>48.25</v>
      </c>
      <c r="J107" s="51">
        <f t="shared" si="73"/>
        <v>48</v>
      </c>
      <c r="K107" s="43">
        <f t="shared" si="73"/>
        <v>47.75</v>
      </c>
      <c r="L107" s="51">
        <f t="shared" si="73"/>
        <v>47.5</v>
      </c>
      <c r="M107" s="43">
        <f t="shared" si="73"/>
        <v>47.25</v>
      </c>
      <c r="N107" s="51">
        <f t="shared" si="73"/>
        <v>46.999999999999993</v>
      </c>
      <c r="O107" s="43">
        <f t="shared" si="73"/>
        <v>46.749999999999993</v>
      </c>
      <c r="P107" s="51">
        <f t="shared" si="73"/>
        <v>46.499999999999993</v>
      </c>
      <c r="Q107" s="43">
        <f t="shared" si="73"/>
        <v>46.249999999999993</v>
      </c>
      <c r="R107" s="51">
        <f t="shared" si="73"/>
        <v>45.999999999999993</v>
      </c>
      <c r="S107" s="43">
        <f t="shared" si="73"/>
        <v>45.75</v>
      </c>
      <c r="T107" s="51">
        <f t="shared" si="73"/>
        <v>45.499999999999993</v>
      </c>
      <c r="U107" s="43">
        <f t="shared" si="73"/>
        <v>45.25</v>
      </c>
      <c r="V107" s="51">
        <f t="shared" si="71"/>
        <v>45</v>
      </c>
      <c r="W107" s="43">
        <f t="shared" si="71"/>
        <v>44.75</v>
      </c>
      <c r="X107" s="51">
        <f t="shared" si="71"/>
        <v>44.5</v>
      </c>
      <c r="Y107" s="43">
        <f t="shared" si="71"/>
        <v>44.25</v>
      </c>
      <c r="Z107" s="51">
        <f t="shared" si="71"/>
        <v>44</v>
      </c>
      <c r="AA107" s="43">
        <f t="shared" si="71"/>
        <v>43.75</v>
      </c>
      <c r="AB107" s="51">
        <f t="shared" si="71"/>
        <v>43.5</v>
      </c>
      <c r="AC107" s="43">
        <f t="shared" si="71"/>
        <v>43.25</v>
      </c>
      <c r="AD107" s="51">
        <f t="shared" si="71"/>
        <v>43</v>
      </c>
      <c r="AE107" s="43">
        <f t="shared" si="71"/>
        <v>42.75</v>
      </c>
      <c r="AF107" s="51">
        <f t="shared" si="71"/>
        <v>42.5</v>
      </c>
      <c r="AG107" s="43">
        <f t="shared" si="71"/>
        <v>42.25</v>
      </c>
      <c r="AH107" s="51">
        <f t="shared" si="71"/>
        <v>42</v>
      </c>
      <c r="AI107" s="43">
        <f t="shared" si="71"/>
        <v>41.75</v>
      </c>
      <c r="AJ107" s="51">
        <f t="shared" si="71"/>
        <v>41.5</v>
      </c>
      <c r="AK107" s="43">
        <f t="shared" si="71"/>
        <v>41.25</v>
      </c>
      <c r="AL107" s="51">
        <f t="shared" si="72"/>
        <v>41</v>
      </c>
      <c r="AM107" s="43">
        <f t="shared" si="68"/>
        <v>40.75</v>
      </c>
      <c r="AN107" s="51">
        <f t="shared" si="68"/>
        <v>40.499999999999993</v>
      </c>
      <c r="AO107" s="43">
        <f t="shared" si="68"/>
        <v>40.249999999999993</v>
      </c>
      <c r="AP107" s="51">
        <f t="shared" si="68"/>
        <v>39.999999999999993</v>
      </c>
      <c r="AQ107" s="43">
        <f t="shared" si="68"/>
        <v>39.749999999999993</v>
      </c>
      <c r="AR107" s="51">
        <f t="shared" si="68"/>
        <v>39.499999999999993</v>
      </c>
      <c r="AS107" s="43">
        <f t="shared" si="68"/>
        <v>39.249999999999993</v>
      </c>
      <c r="AT107" s="51">
        <f t="shared" si="68"/>
        <v>38.999999999999993</v>
      </c>
    </row>
    <row r="108" spans="1:46" ht="16.5">
      <c r="A108" s="56"/>
      <c r="B108" s="136"/>
      <c r="C108" s="22" t="s">
        <v>65</v>
      </c>
      <c r="D108" s="9">
        <f>2/100</f>
        <v>0.02</v>
      </c>
      <c r="E108" s="39">
        <f t="shared" si="69"/>
        <v>0.02</v>
      </c>
      <c r="F108" s="60">
        <f t="shared" si="70"/>
        <v>49</v>
      </c>
      <c r="G108" s="43">
        <f t="shared" si="73"/>
        <v>48.75</v>
      </c>
      <c r="H108" s="51">
        <f t="shared" si="73"/>
        <v>48.5</v>
      </c>
      <c r="I108" s="43">
        <f t="shared" si="73"/>
        <v>48.25</v>
      </c>
      <c r="J108" s="51">
        <f t="shared" si="73"/>
        <v>48</v>
      </c>
      <c r="K108" s="43">
        <f t="shared" si="73"/>
        <v>47.75</v>
      </c>
      <c r="L108" s="51">
        <f t="shared" si="73"/>
        <v>47.5</v>
      </c>
      <c r="M108" s="43">
        <f t="shared" si="73"/>
        <v>47.25</v>
      </c>
      <c r="N108" s="51">
        <f t="shared" si="73"/>
        <v>46.999999999999993</v>
      </c>
      <c r="O108" s="43">
        <f t="shared" si="73"/>
        <v>46.749999999999993</v>
      </c>
      <c r="P108" s="51">
        <f t="shared" si="73"/>
        <v>46.499999999999993</v>
      </c>
      <c r="Q108" s="43">
        <f t="shared" si="73"/>
        <v>46.249999999999993</v>
      </c>
      <c r="R108" s="51">
        <f t="shared" si="73"/>
        <v>45.999999999999993</v>
      </c>
      <c r="S108" s="43">
        <f t="shared" si="73"/>
        <v>45.75</v>
      </c>
      <c r="T108" s="51">
        <f t="shared" si="73"/>
        <v>45.499999999999993</v>
      </c>
      <c r="U108" s="43">
        <f t="shared" si="73"/>
        <v>45.25</v>
      </c>
      <c r="V108" s="51">
        <f t="shared" si="71"/>
        <v>45</v>
      </c>
      <c r="W108" s="43">
        <f t="shared" si="71"/>
        <v>44.75</v>
      </c>
      <c r="X108" s="51">
        <f t="shared" si="71"/>
        <v>44.5</v>
      </c>
      <c r="Y108" s="43">
        <f t="shared" si="71"/>
        <v>44.25</v>
      </c>
      <c r="Z108" s="51">
        <f t="shared" si="71"/>
        <v>44</v>
      </c>
      <c r="AA108" s="43">
        <f t="shared" si="71"/>
        <v>43.75</v>
      </c>
      <c r="AB108" s="51">
        <f t="shared" si="71"/>
        <v>43.5</v>
      </c>
      <c r="AC108" s="43">
        <f t="shared" si="71"/>
        <v>43.25</v>
      </c>
      <c r="AD108" s="51">
        <f t="shared" si="71"/>
        <v>43</v>
      </c>
      <c r="AE108" s="43">
        <f t="shared" si="71"/>
        <v>42.75</v>
      </c>
      <c r="AF108" s="51">
        <f t="shared" si="71"/>
        <v>42.5</v>
      </c>
      <c r="AG108" s="43">
        <f t="shared" si="71"/>
        <v>42.25</v>
      </c>
      <c r="AH108" s="51">
        <f t="shared" si="71"/>
        <v>42</v>
      </c>
      <c r="AI108" s="43">
        <f t="shared" si="71"/>
        <v>41.75</v>
      </c>
      <c r="AJ108" s="51">
        <f t="shared" si="71"/>
        <v>41.5</v>
      </c>
      <c r="AK108" s="43">
        <f t="shared" si="71"/>
        <v>41.25</v>
      </c>
      <c r="AL108" s="51">
        <f t="shared" si="72"/>
        <v>41</v>
      </c>
      <c r="AM108" s="43">
        <f t="shared" si="68"/>
        <v>40.75</v>
      </c>
      <c r="AN108" s="51">
        <f t="shared" si="68"/>
        <v>40.499999999999993</v>
      </c>
      <c r="AO108" s="43">
        <f t="shared" si="68"/>
        <v>40.249999999999993</v>
      </c>
      <c r="AP108" s="51">
        <f t="shared" si="68"/>
        <v>39.999999999999993</v>
      </c>
      <c r="AQ108" s="43">
        <f t="shared" si="68"/>
        <v>39.749999999999993</v>
      </c>
      <c r="AR108" s="51">
        <f t="shared" si="68"/>
        <v>39.499999999999993</v>
      </c>
      <c r="AS108" s="43">
        <f t="shared" si="68"/>
        <v>39.249999999999993</v>
      </c>
      <c r="AT108" s="51">
        <f t="shared" si="68"/>
        <v>38.999999999999993</v>
      </c>
    </row>
    <row r="109" spans="1:46" ht="16.5">
      <c r="A109" s="56"/>
      <c r="B109" s="136"/>
      <c r="C109" s="22" t="s">
        <v>69</v>
      </c>
      <c r="D109" s="9">
        <f>2/100</f>
        <v>0.02</v>
      </c>
      <c r="E109" s="39">
        <f t="shared" si="69"/>
        <v>0.02</v>
      </c>
      <c r="F109" s="60">
        <f t="shared" si="70"/>
        <v>49</v>
      </c>
      <c r="G109" s="43">
        <f t="shared" si="73"/>
        <v>48.75</v>
      </c>
      <c r="H109" s="51">
        <f t="shared" si="73"/>
        <v>48.5</v>
      </c>
      <c r="I109" s="43">
        <f t="shared" si="73"/>
        <v>48.25</v>
      </c>
      <c r="J109" s="51">
        <f t="shared" si="73"/>
        <v>48</v>
      </c>
      <c r="K109" s="43">
        <f t="shared" si="73"/>
        <v>47.75</v>
      </c>
      <c r="L109" s="51">
        <f t="shared" si="73"/>
        <v>47.5</v>
      </c>
      <c r="M109" s="43">
        <f t="shared" si="73"/>
        <v>47.25</v>
      </c>
      <c r="N109" s="51">
        <f t="shared" si="73"/>
        <v>46.999999999999993</v>
      </c>
      <c r="O109" s="43">
        <f t="shared" si="73"/>
        <v>46.749999999999993</v>
      </c>
      <c r="P109" s="51">
        <f t="shared" si="73"/>
        <v>46.499999999999993</v>
      </c>
      <c r="Q109" s="43">
        <f t="shared" si="73"/>
        <v>46.249999999999993</v>
      </c>
      <c r="R109" s="51">
        <f t="shared" si="73"/>
        <v>45.999999999999993</v>
      </c>
      <c r="S109" s="43">
        <f t="shared" si="73"/>
        <v>45.75</v>
      </c>
      <c r="T109" s="51">
        <f t="shared" si="73"/>
        <v>45.499999999999993</v>
      </c>
      <c r="U109" s="43">
        <f t="shared" si="73"/>
        <v>45.25</v>
      </c>
      <c r="V109" s="51">
        <f t="shared" si="71"/>
        <v>45</v>
      </c>
      <c r="W109" s="43">
        <f t="shared" si="71"/>
        <v>44.75</v>
      </c>
      <c r="X109" s="51">
        <f t="shared" si="71"/>
        <v>44.5</v>
      </c>
      <c r="Y109" s="43">
        <f t="shared" si="71"/>
        <v>44.25</v>
      </c>
      <c r="Z109" s="51">
        <f t="shared" si="71"/>
        <v>44</v>
      </c>
      <c r="AA109" s="43">
        <f t="shared" si="71"/>
        <v>43.75</v>
      </c>
      <c r="AB109" s="51">
        <f t="shared" si="71"/>
        <v>43.5</v>
      </c>
      <c r="AC109" s="43">
        <f t="shared" si="71"/>
        <v>43.25</v>
      </c>
      <c r="AD109" s="51">
        <f t="shared" si="71"/>
        <v>43</v>
      </c>
      <c r="AE109" s="43">
        <f t="shared" si="71"/>
        <v>42.75</v>
      </c>
      <c r="AF109" s="51">
        <f t="shared" si="71"/>
        <v>42.5</v>
      </c>
      <c r="AG109" s="43">
        <f t="shared" si="71"/>
        <v>42.25</v>
      </c>
      <c r="AH109" s="51">
        <f t="shared" si="71"/>
        <v>42</v>
      </c>
      <c r="AI109" s="43">
        <f t="shared" si="71"/>
        <v>41.75</v>
      </c>
      <c r="AJ109" s="51">
        <f t="shared" si="71"/>
        <v>41.5</v>
      </c>
      <c r="AK109" s="43">
        <f t="shared" si="71"/>
        <v>41.25</v>
      </c>
      <c r="AL109" s="51">
        <f t="shared" si="72"/>
        <v>41</v>
      </c>
      <c r="AM109" s="43">
        <f t="shared" si="68"/>
        <v>40.75</v>
      </c>
      <c r="AN109" s="51">
        <f t="shared" si="68"/>
        <v>40.499999999999993</v>
      </c>
      <c r="AO109" s="43">
        <f t="shared" si="68"/>
        <v>40.249999999999993</v>
      </c>
      <c r="AP109" s="51">
        <f t="shared" si="68"/>
        <v>39.999999999999993</v>
      </c>
      <c r="AQ109" s="43">
        <f t="shared" si="68"/>
        <v>39.749999999999993</v>
      </c>
      <c r="AR109" s="51">
        <f t="shared" si="68"/>
        <v>39.499999999999993</v>
      </c>
      <c r="AS109" s="43">
        <f t="shared" si="68"/>
        <v>39.249999999999993</v>
      </c>
      <c r="AT109" s="51">
        <f t="shared" si="68"/>
        <v>38.999999999999993</v>
      </c>
    </row>
    <row r="110" spans="1:46" ht="16.5">
      <c r="A110" s="56"/>
      <c r="B110" s="137" t="s">
        <v>74</v>
      </c>
      <c r="C110" s="23" t="s">
        <v>66</v>
      </c>
      <c r="D110" s="21">
        <v>1E-3</v>
      </c>
      <c r="E110" s="39">
        <f t="shared" si="69"/>
        <v>0.02</v>
      </c>
      <c r="F110" s="60">
        <f t="shared" si="70"/>
        <v>980</v>
      </c>
      <c r="G110" s="43">
        <f t="shared" si="73"/>
        <v>975</v>
      </c>
      <c r="H110" s="51">
        <f t="shared" si="73"/>
        <v>970</v>
      </c>
      <c r="I110" s="43">
        <f t="shared" si="73"/>
        <v>965</v>
      </c>
      <c r="J110" s="51">
        <f t="shared" si="73"/>
        <v>960</v>
      </c>
      <c r="K110" s="43">
        <f t="shared" si="73"/>
        <v>954.99999999999989</v>
      </c>
      <c r="L110" s="51">
        <f t="shared" si="73"/>
        <v>949.99999999999989</v>
      </c>
      <c r="M110" s="43">
        <f t="shared" si="73"/>
        <v>944.99999999999989</v>
      </c>
      <c r="N110" s="51">
        <f t="shared" si="73"/>
        <v>939.99999999999989</v>
      </c>
      <c r="O110" s="43">
        <f t="shared" si="73"/>
        <v>934.99999999999989</v>
      </c>
      <c r="P110" s="51">
        <f t="shared" si="73"/>
        <v>929.99999999999989</v>
      </c>
      <c r="Q110" s="43">
        <f t="shared" si="73"/>
        <v>924.99999999999989</v>
      </c>
      <c r="R110" s="51">
        <f t="shared" si="73"/>
        <v>919.99999999999989</v>
      </c>
      <c r="S110" s="43">
        <f t="shared" si="73"/>
        <v>915</v>
      </c>
      <c r="T110" s="51">
        <f t="shared" si="73"/>
        <v>909.99999999999989</v>
      </c>
      <c r="U110" s="43">
        <f t="shared" si="73"/>
        <v>905</v>
      </c>
      <c r="V110" s="51">
        <f t="shared" si="71"/>
        <v>900</v>
      </c>
      <c r="W110" s="43">
        <f t="shared" si="71"/>
        <v>895</v>
      </c>
      <c r="X110" s="51">
        <f t="shared" si="71"/>
        <v>890</v>
      </c>
      <c r="Y110" s="43">
        <f t="shared" si="71"/>
        <v>885</v>
      </c>
      <c r="Z110" s="51">
        <f t="shared" si="71"/>
        <v>880</v>
      </c>
      <c r="AA110" s="43">
        <f t="shared" si="71"/>
        <v>875</v>
      </c>
      <c r="AB110" s="51">
        <f t="shared" si="71"/>
        <v>870</v>
      </c>
      <c r="AC110" s="43">
        <f t="shared" si="71"/>
        <v>865</v>
      </c>
      <c r="AD110" s="51">
        <f t="shared" si="71"/>
        <v>860</v>
      </c>
      <c r="AE110" s="43">
        <f t="shared" si="71"/>
        <v>855</v>
      </c>
      <c r="AF110" s="51">
        <f t="shared" si="71"/>
        <v>850</v>
      </c>
      <c r="AG110" s="43">
        <f t="shared" si="71"/>
        <v>845</v>
      </c>
      <c r="AH110" s="51">
        <f t="shared" si="71"/>
        <v>840</v>
      </c>
      <c r="AI110" s="43">
        <f t="shared" si="71"/>
        <v>835</v>
      </c>
      <c r="AJ110" s="51">
        <f t="shared" si="71"/>
        <v>829.99999999999989</v>
      </c>
      <c r="AK110" s="43">
        <f t="shared" si="71"/>
        <v>824.99999999999989</v>
      </c>
      <c r="AL110" s="51">
        <f t="shared" si="72"/>
        <v>819.99999999999989</v>
      </c>
      <c r="AM110" s="43">
        <f t="shared" si="68"/>
        <v>814.99999999999989</v>
      </c>
      <c r="AN110" s="51">
        <f t="shared" si="68"/>
        <v>809.99999999999989</v>
      </c>
      <c r="AO110" s="43">
        <f t="shared" si="68"/>
        <v>804.99999999999989</v>
      </c>
      <c r="AP110" s="51">
        <f t="shared" si="68"/>
        <v>799.99999999999989</v>
      </c>
      <c r="AQ110" s="43">
        <f t="shared" si="68"/>
        <v>794.99999999999989</v>
      </c>
      <c r="AR110" s="51">
        <f t="shared" si="68"/>
        <v>789.99999999999989</v>
      </c>
      <c r="AS110" s="43">
        <f t="shared" si="68"/>
        <v>784.99999999999989</v>
      </c>
      <c r="AT110" s="51">
        <f t="shared" si="68"/>
        <v>779.99999999999989</v>
      </c>
    </row>
    <row r="111" spans="1:46" ht="16.5">
      <c r="A111" s="56"/>
      <c r="B111" s="137"/>
      <c r="C111" s="23" t="s">
        <v>65</v>
      </c>
      <c r="D111" s="21">
        <v>1E-3</v>
      </c>
      <c r="E111" s="39">
        <f t="shared" si="69"/>
        <v>0.02</v>
      </c>
      <c r="F111" s="60">
        <f t="shared" si="70"/>
        <v>980</v>
      </c>
      <c r="G111" s="43">
        <f t="shared" si="73"/>
        <v>975</v>
      </c>
      <c r="H111" s="51">
        <f t="shared" si="73"/>
        <v>970</v>
      </c>
      <c r="I111" s="43">
        <f t="shared" si="73"/>
        <v>965</v>
      </c>
      <c r="J111" s="51">
        <f t="shared" si="73"/>
        <v>960</v>
      </c>
      <c r="K111" s="43">
        <f t="shared" si="73"/>
        <v>954.99999999999989</v>
      </c>
      <c r="L111" s="51">
        <f t="shared" si="73"/>
        <v>949.99999999999989</v>
      </c>
      <c r="M111" s="43">
        <f t="shared" si="73"/>
        <v>944.99999999999989</v>
      </c>
      <c r="N111" s="51">
        <f t="shared" si="73"/>
        <v>939.99999999999989</v>
      </c>
      <c r="O111" s="43">
        <f t="shared" si="73"/>
        <v>934.99999999999989</v>
      </c>
      <c r="P111" s="51">
        <f t="shared" si="73"/>
        <v>929.99999999999989</v>
      </c>
      <c r="Q111" s="43">
        <f t="shared" si="73"/>
        <v>924.99999999999989</v>
      </c>
      <c r="R111" s="51">
        <f t="shared" si="73"/>
        <v>919.99999999999989</v>
      </c>
      <c r="S111" s="43">
        <f t="shared" si="73"/>
        <v>915</v>
      </c>
      <c r="T111" s="51">
        <f t="shared" si="73"/>
        <v>909.99999999999989</v>
      </c>
      <c r="U111" s="43">
        <f t="shared" si="73"/>
        <v>905</v>
      </c>
      <c r="V111" s="51">
        <f t="shared" si="71"/>
        <v>900</v>
      </c>
      <c r="W111" s="43">
        <f t="shared" si="71"/>
        <v>895</v>
      </c>
      <c r="X111" s="51">
        <f t="shared" si="71"/>
        <v>890</v>
      </c>
      <c r="Y111" s="43">
        <f t="shared" si="71"/>
        <v>885</v>
      </c>
      <c r="Z111" s="51">
        <f t="shared" si="71"/>
        <v>880</v>
      </c>
      <c r="AA111" s="43">
        <f t="shared" si="71"/>
        <v>875</v>
      </c>
      <c r="AB111" s="51">
        <f t="shared" si="71"/>
        <v>870</v>
      </c>
      <c r="AC111" s="43">
        <f t="shared" si="71"/>
        <v>865</v>
      </c>
      <c r="AD111" s="51">
        <f t="shared" si="71"/>
        <v>860</v>
      </c>
      <c r="AE111" s="43">
        <f t="shared" si="71"/>
        <v>855</v>
      </c>
      <c r="AF111" s="51">
        <f t="shared" si="71"/>
        <v>850</v>
      </c>
      <c r="AG111" s="43">
        <f t="shared" si="71"/>
        <v>845</v>
      </c>
      <c r="AH111" s="51">
        <f t="shared" si="71"/>
        <v>840</v>
      </c>
      <c r="AI111" s="43">
        <f t="shared" si="71"/>
        <v>835</v>
      </c>
      <c r="AJ111" s="51">
        <f t="shared" si="71"/>
        <v>829.99999999999989</v>
      </c>
      <c r="AK111" s="43">
        <f t="shared" si="71"/>
        <v>824.99999999999989</v>
      </c>
      <c r="AL111" s="51">
        <f t="shared" si="72"/>
        <v>819.99999999999989</v>
      </c>
      <c r="AM111" s="43">
        <f t="shared" si="68"/>
        <v>814.99999999999989</v>
      </c>
      <c r="AN111" s="51">
        <f t="shared" si="68"/>
        <v>809.99999999999989</v>
      </c>
      <c r="AO111" s="43">
        <f t="shared" si="68"/>
        <v>804.99999999999989</v>
      </c>
      <c r="AP111" s="51">
        <f t="shared" si="68"/>
        <v>799.99999999999989</v>
      </c>
      <c r="AQ111" s="43">
        <f t="shared" si="68"/>
        <v>794.99999999999989</v>
      </c>
      <c r="AR111" s="51">
        <f t="shared" si="68"/>
        <v>789.99999999999989</v>
      </c>
      <c r="AS111" s="43">
        <f t="shared" si="68"/>
        <v>784.99999999999989</v>
      </c>
      <c r="AT111" s="51">
        <f t="shared" si="68"/>
        <v>779.99999999999989</v>
      </c>
    </row>
    <row r="112" spans="1:46" ht="16.5">
      <c r="A112" s="56"/>
      <c r="B112" s="137"/>
      <c r="C112" s="23" t="s">
        <v>73</v>
      </c>
      <c r="D112" s="21">
        <v>1E-3</v>
      </c>
      <c r="E112" s="39">
        <f t="shared" si="69"/>
        <v>0.02</v>
      </c>
      <c r="F112" s="60">
        <f t="shared" si="70"/>
        <v>980</v>
      </c>
      <c r="G112" s="43">
        <f t="shared" si="73"/>
        <v>975</v>
      </c>
      <c r="H112" s="51">
        <f t="shared" si="73"/>
        <v>970</v>
      </c>
      <c r="I112" s="43">
        <f t="shared" si="73"/>
        <v>965</v>
      </c>
      <c r="J112" s="51">
        <f t="shared" si="73"/>
        <v>960</v>
      </c>
      <c r="K112" s="43">
        <f t="shared" si="73"/>
        <v>954.99999999999989</v>
      </c>
      <c r="L112" s="51">
        <f t="shared" si="73"/>
        <v>949.99999999999989</v>
      </c>
      <c r="M112" s="43">
        <f t="shared" si="73"/>
        <v>944.99999999999989</v>
      </c>
      <c r="N112" s="51">
        <f t="shared" si="73"/>
        <v>939.99999999999989</v>
      </c>
      <c r="O112" s="43">
        <f t="shared" si="73"/>
        <v>934.99999999999989</v>
      </c>
      <c r="P112" s="51">
        <f t="shared" si="73"/>
        <v>929.99999999999989</v>
      </c>
      <c r="Q112" s="43">
        <f t="shared" si="73"/>
        <v>924.99999999999989</v>
      </c>
      <c r="R112" s="51">
        <f t="shared" si="73"/>
        <v>919.99999999999989</v>
      </c>
      <c r="S112" s="43">
        <f t="shared" si="73"/>
        <v>915</v>
      </c>
      <c r="T112" s="51">
        <f t="shared" si="73"/>
        <v>909.99999999999989</v>
      </c>
      <c r="U112" s="43">
        <f t="shared" si="73"/>
        <v>905</v>
      </c>
      <c r="V112" s="51">
        <f t="shared" si="71"/>
        <v>900</v>
      </c>
      <c r="W112" s="43">
        <f t="shared" si="71"/>
        <v>895</v>
      </c>
      <c r="X112" s="51">
        <f t="shared" si="71"/>
        <v>890</v>
      </c>
      <c r="Y112" s="43">
        <f t="shared" si="71"/>
        <v>885</v>
      </c>
      <c r="Z112" s="51">
        <f t="shared" si="71"/>
        <v>880</v>
      </c>
      <c r="AA112" s="43">
        <f t="shared" si="71"/>
        <v>875</v>
      </c>
      <c r="AB112" s="51">
        <f t="shared" si="71"/>
        <v>870</v>
      </c>
      <c r="AC112" s="43">
        <f t="shared" si="71"/>
        <v>865</v>
      </c>
      <c r="AD112" s="51">
        <f t="shared" si="71"/>
        <v>860</v>
      </c>
      <c r="AE112" s="43">
        <f t="shared" si="71"/>
        <v>855</v>
      </c>
      <c r="AF112" s="51">
        <f t="shared" si="71"/>
        <v>850</v>
      </c>
      <c r="AG112" s="43">
        <f t="shared" si="71"/>
        <v>845</v>
      </c>
      <c r="AH112" s="51">
        <f t="shared" si="71"/>
        <v>840</v>
      </c>
      <c r="AI112" s="43">
        <f t="shared" si="71"/>
        <v>835</v>
      </c>
      <c r="AJ112" s="51">
        <f t="shared" si="71"/>
        <v>829.99999999999989</v>
      </c>
      <c r="AK112" s="43">
        <f t="shared" si="71"/>
        <v>824.99999999999989</v>
      </c>
      <c r="AL112" s="51">
        <f t="shared" si="72"/>
        <v>819.99999999999989</v>
      </c>
      <c r="AM112" s="43">
        <f t="shared" si="68"/>
        <v>814.99999999999989</v>
      </c>
      <c r="AN112" s="51">
        <f t="shared" si="68"/>
        <v>809.99999999999989</v>
      </c>
      <c r="AO112" s="43">
        <f t="shared" si="68"/>
        <v>804.99999999999989</v>
      </c>
      <c r="AP112" s="51">
        <f t="shared" si="68"/>
        <v>799.99999999999989</v>
      </c>
      <c r="AQ112" s="43">
        <f t="shared" si="68"/>
        <v>794.99999999999989</v>
      </c>
      <c r="AR112" s="51">
        <f t="shared" si="68"/>
        <v>789.99999999999989</v>
      </c>
      <c r="AS112" s="43">
        <f t="shared" si="68"/>
        <v>784.99999999999989</v>
      </c>
      <c r="AT112" s="51">
        <f t="shared" si="68"/>
        <v>779.99999999999989</v>
      </c>
    </row>
    <row r="113" spans="1:46" ht="16.5">
      <c r="A113" s="56"/>
      <c r="B113" s="137" t="s">
        <v>72</v>
      </c>
      <c r="C113" s="23" t="s">
        <v>71</v>
      </c>
      <c r="D113" s="21">
        <v>3.0000000000000001E-3</v>
      </c>
      <c r="E113" s="39">
        <f t="shared" si="69"/>
        <v>0.02</v>
      </c>
      <c r="F113" s="60">
        <f t="shared" si="70"/>
        <v>326.66666666666663</v>
      </c>
      <c r="G113" s="43">
        <f t="shared" si="73"/>
        <v>325</v>
      </c>
      <c r="H113" s="51">
        <f t="shared" si="73"/>
        <v>323.33333333333331</v>
      </c>
      <c r="I113" s="43">
        <f t="shared" si="73"/>
        <v>321.66666666666663</v>
      </c>
      <c r="J113" s="51">
        <f t="shared" si="73"/>
        <v>320</v>
      </c>
      <c r="K113" s="43">
        <f t="shared" si="73"/>
        <v>318.33333333333331</v>
      </c>
      <c r="L113" s="51">
        <f t="shared" si="73"/>
        <v>316.66666666666663</v>
      </c>
      <c r="M113" s="43">
        <f t="shared" si="73"/>
        <v>315</v>
      </c>
      <c r="N113" s="51">
        <f t="shared" si="73"/>
        <v>313.33333333333331</v>
      </c>
      <c r="O113" s="43">
        <f t="shared" si="73"/>
        <v>311.66666666666663</v>
      </c>
      <c r="P113" s="51">
        <f t="shared" si="73"/>
        <v>310</v>
      </c>
      <c r="Q113" s="43">
        <f t="shared" si="73"/>
        <v>308.33333333333331</v>
      </c>
      <c r="R113" s="51">
        <f t="shared" si="73"/>
        <v>306.66666666666663</v>
      </c>
      <c r="S113" s="43">
        <f t="shared" si="73"/>
        <v>305</v>
      </c>
      <c r="T113" s="51">
        <f t="shared" si="73"/>
        <v>303.33333333333331</v>
      </c>
      <c r="U113" s="43">
        <f t="shared" si="73"/>
        <v>301.66666666666669</v>
      </c>
      <c r="V113" s="51">
        <f t="shared" si="71"/>
        <v>300</v>
      </c>
      <c r="W113" s="43">
        <f t="shared" si="71"/>
        <v>298.33333333333331</v>
      </c>
      <c r="X113" s="51">
        <f t="shared" si="71"/>
        <v>296.66666666666669</v>
      </c>
      <c r="Y113" s="43">
        <f t="shared" si="71"/>
        <v>295</v>
      </c>
      <c r="Z113" s="51">
        <f t="shared" si="71"/>
        <v>293.33333333333331</v>
      </c>
      <c r="AA113" s="43">
        <f t="shared" si="71"/>
        <v>291.66666666666669</v>
      </c>
      <c r="AB113" s="51">
        <f t="shared" si="71"/>
        <v>290</v>
      </c>
      <c r="AC113" s="43">
        <f t="shared" si="71"/>
        <v>288.33333333333331</v>
      </c>
      <c r="AD113" s="51">
        <f t="shared" si="71"/>
        <v>286.66666666666663</v>
      </c>
      <c r="AE113" s="43">
        <f t="shared" si="71"/>
        <v>285</v>
      </c>
      <c r="AF113" s="51">
        <f t="shared" si="71"/>
        <v>283.33333333333331</v>
      </c>
      <c r="AG113" s="43">
        <f t="shared" si="71"/>
        <v>281.66666666666663</v>
      </c>
      <c r="AH113" s="51">
        <f t="shared" si="71"/>
        <v>280</v>
      </c>
      <c r="AI113" s="43">
        <f t="shared" si="71"/>
        <v>278.33333333333331</v>
      </c>
      <c r="AJ113" s="51">
        <f t="shared" si="71"/>
        <v>276.66666666666663</v>
      </c>
      <c r="AK113" s="43">
        <f t="shared" si="71"/>
        <v>275</v>
      </c>
      <c r="AL113" s="51">
        <f t="shared" si="72"/>
        <v>273.33333333333331</v>
      </c>
      <c r="AM113" s="43">
        <f t="shared" si="68"/>
        <v>271.66666666666663</v>
      </c>
      <c r="AN113" s="51">
        <f t="shared" si="68"/>
        <v>270</v>
      </c>
      <c r="AO113" s="43">
        <f t="shared" si="68"/>
        <v>268.33333333333331</v>
      </c>
      <c r="AP113" s="51">
        <f t="shared" si="68"/>
        <v>266.66666666666663</v>
      </c>
      <c r="AQ113" s="43">
        <f t="shared" si="68"/>
        <v>264.99999999999994</v>
      </c>
      <c r="AR113" s="51">
        <f t="shared" si="68"/>
        <v>263.33333333333331</v>
      </c>
      <c r="AS113" s="43">
        <f t="shared" si="68"/>
        <v>261.66666666666663</v>
      </c>
      <c r="AT113" s="51">
        <f t="shared" si="68"/>
        <v>259.99999999999994</v>
      </c>
    </row>
    <row r="114" spans="1:46" ht="16.5">
      <c r="A114" s="56"/>
      <c r="B114" s="137"/>
      <c r="C114" s="23" t="s">
        <v>70</v>
      </c>
      <c r="D114" s="21">
        <v>6.0000000000000001E-3</v>
      </c>
      <c r="E114" s="39">
        <f t="shared" si="69"/>
        <v>0.02</v>
      </c>
      <c r="F114" s="60">
        <f t="shared" si="70"/>
        <v>163.33333333333331</v>
      </c>
      <c r="G114" s="43">
        <f t="shared" si="73"/>
        <v>162.5</v>
      </c>
      <c r="H114" s="51">
        <f t="shared" si="73"/>
        <v>161.66666666666666</v>
      </c>
      <c r="I114" s="43">
        <f t="shared" si="73"/>
        <v>160.83333333333331</v>
      </c>
      <c r="J114" s="51">
        <f t="shared" si="73"/>
        <v>160</v>
      </c>
      <c r="K114" s="43">
        <f t="shared" si="73"/>
        <v>159.16666666666666</v>
      </c>
      <c r="L114" s="51">
        <f t="shared" si="73"/>
        <v>158.33333333333331</v>
      </c>
      <c r="M114" s="43">
        <f t="shared" si="73"/>
        <v>157.5</v>
      </c>
      <c r="N114" s="51">
        <f t="shared" si="73"/>
        <v>156.66666666666666</v>
      </c>
      <c r="O114" s="43">
        <f t="shared" si="73"/>
        <v>155.83333333333331</v>
      </c>
      <c r="P114" s="51">
        <f t="shared" si="73"/>
        <v>155</v>
      </c>
      <c r="Q114" s="43">
        <f t="shared" si="73"/>
        <v>154.16666666666666</v>
      </c>
      <c r="R114" s="51">
        <f t="shared" si="73"/>
        <v>153.33333333333331</v>
      </c>
      <c r="S114" s="43">
        <f t="shared" si="73"/>
        <v>152.5</v>
      </c>
      <c r="T114" s="51">
        <f t="shared" si="73"/>
        <v>151.66666666666666</v>
      </c>
      <c r="U114" s="43">
        <f t="shared" si="73"/>
        <v>150.83333333333334</v>
      </c>
      <c r="V114" s="51">
        <f t="shared" si="71"/>
        <v>150</v>
      </c>
      <c r="W114" s="43">
        <f t="shared" si="71"/>
        <v>149.16666666666666</v>
      </c>
      <c r="X114" s="51">
        <f t="shared" si="71"/>
        <v>148.33333333333334</v>
      </c>
      <c r="Y114" s="43">
        <f t="shared" si="71"/>
        <v>147.5</v>
      </c>
      <c r="Z114" s="51">
        <f t="shared" si="71"/>
        <v>146.66666666666666</v>
      </c>
      <c r="AA114" s="43">
        <f t="shared" si="71"/>
        <v>145.83333333333334</v>
      </c>
      <c r="AB114" s="51">
        <f t="shared" si="71"/>
        <v>145</v>
      </c>
      <c r="AC114" s="43">
        <f t="shared" si="71"/>
        <v>144.16666666666666</v>
      </c>
      <c r="AD114" s="51">
        <f t="shared" si="71"/>
        <v>143.33333333333331</v>
      </c>
      <c r="AE114" s="43">
        <f t="shared" si="71"/>
        <v>142.5</v>
      </c>
      <c r="AF114" s="51">
        <f t="shared" si="71"/>
        <v>141.66666666666666</v>
      </c>
      <c r="AG114" s="43">
        <f t="shared" si="71"/>
        <v>140.83333333333331</v>
      </c>
      <c r="AH114" s="51">
        <f t="shared" si="71"/>
        <v>140</v>
      </c>
      <c r="AI114" s="43">
        <f t="shared" si="71"/>
        <v>139.16666666666666</v>
      </c>
      <c r="AJ114" s="51">
        <f t="shared" si="71"/>
        <v>138.33333333333331</v>
      </c>
      <c r="AK114" s="43">
        <f t="shared" si="71"/>
        <v>137.5</v>
      </c>
      <c r="AL114" s="51">
        <f t="shared" si="72"/>
        <v>136.66666666666666</v>
      </c>
      <c r="AM114" s="43">
        <f t="shared" si="68"/>
        <v>135.83333333333331</v>
      </c>
      <c r="AN114" s="51">
        <f t="shared" si="68"/>
        <v>135</v>
      </c>
      <c r="AO114" s="43">
        <f t="shared" si="68"/>
        <v>134.16666666666666</v>
      </c>
      <c r="AP114" s="51">
        <f t="shared" si="68"/>
        <v>133.33333333333331</v>
      </c>
      <c r="AQ114" s="43">
        <f t="shared" si="68"/>
        <v>132.49999999999997</v>
      </c>
      <c r="AR114" s="51">
        <f t="shared" si="68"/>
        <v>131.66666666666666</v>
      </c>
      <c r="AS114" s="43">
        <f t="shared" si="68"/>
        <v>130.83333333333331</v>
      </c>
      <c r="AT114" s="51">
        <f t="shared" si="68"/>
        <v>129.99999999999997</v>
      </c>
    </row>
    <row r="115" spans="1:46" ht="16.5">
      <c r="A115" s="56"/>
      <c r="B115" s="137"/>
      <c r="C115" s="23" t="s">
        <v>69</v>
      </c>
      <c r="D115" s="21">
        <v>3.0000000000000001E-3</v>
      </c>
      <c r="E115" s="39">
        <f t="shared" si="69"/>
        <v>0.02</v>
      </c>
      <c r="F115" s="60">
        <f t="shared" si="70"/>
        <v>326.66666666666663</v>
      </c>
      <c r="G115" s="43">
        <f t="shared" si="73"/>
        <v>325</v>
      </c>
      <c r="H115" s="51">
        <f t="shared" si="73"/>
        <v>323.33333333333331</v>
      </c>
      <c r="I115" s="43">
        <f t="shared" si="73"/>
        <v>321.66666666666663</v>
      </c>
      <c r="J115" s="51">
        <f t="shared" si="73"/>
        <v>320</v>
      </c>
      <c r="K115" s="43">
        <f t="shared" si="73"/>
        <v>318.33333333333331</v>
      </c>
      <c r="L115" s="51">
        <f t="shared" si="73"/>
        <v>316.66666666666663</v>
      </c>
      <c r="M115" s="43">
        <f t="shared" si="73"/>
        <v>315</v>
      </c>
      <c r="N115" s="51">
        <f t="shared" si="73"/>
        <v>313.33333333333331</v>
      </c>
      <c r="O115" s="43">
        <f t="shared" si="73"/>
        <v>311.66666666666663</v>
      </c>
      <c r="P115" s="51">
        <f t="shared" si="73"/>
        <v>310</v>
      </c>
      <c r="Q115" s="43">
        <f t="shared" si="73"/>
        <v>308.33333333333331</v>
      </c>
      <c r="R115" s="51">
        <f t="shared" si="73"/>
        <v>306.66666666666663</v>
      </c>
      <c r="S115" s="43">
        <f t="shared" si="73"/>
        <v>305</v>
      </c>
      <c r="T115" s="51">
        <f t="shared" si="73"/>
        <v>303.33333333333331</v>
      </c>
      <c r="U115" s="43">
        <f t="shared" si="73"/>
        <v>301.66666666666669</v>
      </c>
      <c r="V115" s="51">
        <f t="shared" si="71"/>
        <v>300</v>
      </c>
      <c r="W115" s="43">
        <f t="shared" si="71"/>
        <v>298.33333333333331</v>
      </c>
      <c r="X115" s="51">
        <f t="shared" si="71"/>
        <v>296.66666666666669</v>
      </c>
      <c r="Y115" s="43">
        <f t="shared" si="71"/>
        <v>295</v>
      </c>
      <c r="Z115" s="51">
        <f t="shared" si="71"/>
        <v>293.33333333333331</v>
      </c>
      <c r="AA115" s="43">
        <f t="shared" si="71"/>
        <v>291.66666666666669</v>
      </c>
      <c r="AB115" s="51">
        <f t="shared" si="71"/>
        <v>290</v>
      </c>
      <c r="AC115" s="43">
        <f t="shared" si="71"/>
        <v>288.33333333333331</v>
      </c>
      <c r="AD115" s="51">
        <f t="shared" si="71"/>
        <v>286.66666666666663</v>
      </c>
      <c r="AE115" s="43">
        <f t="shared" si="71"/>
        <v>285</v>
      </c>
      <c r="AF115" s="51">
        <f t="shared" si="71"/>
        <v>283.33333333333331</v>
      </c>
      <c r="AG115" s="43">
        <f t="shared" si="71"/>
        <v>281.66666666666663</v>
      </c>
      <c r="AH115" s="51">
        <f t="shared" si="71"/>
        <v>280</v>
      </c>
      <c r="AI115" s="43">
        <f t="shared" si="71"/>
        <v>278.33333333333331</v>
      </c>
      <c r="AJ115" s="51">
        <f t="shared" si="71"/>
        <v>276.66666666666663</v>
      </c>
      <c r="AK115" s="43">
        <f t="shared" si="71"/>
        <v>275</v>
      </c>
      <c r="AL115" s="51">
        <f t="shared" si="72"/>
        <v>273.33333333333331</v>
      </c>
      <c r="AM115" s="43">
        <f t="shared" si="72"/>
        <v>271.66666666666663</v>
      </c>
      <c r="AN115" s="51">
        <f t="shared" si="72"/>
        <v>270</v>
      </c>
      <c r="AO115" s="43">
        <f t="shared" si="72"/>
        <v>268.33333333333331</v>
      </c>
      <c r="AP115" s="51">
        <f t="shared" si="72"/>
        <v>266.66666666666663</v>
      </c>
      <c r="AQ115" s="43">
        <f t="shared" si="72"/>
        <v>264.99999999999994</v>
      </c>
      <c r="AR115" s="51">
        <f t="shared" si="72"/>
        <v>263.33333333333331</v>
      </c>
      <c r="AS115" s="43">
        <f t="shared" si="72"/>
        <v>261.66666666666663</v>
      </c>
      <c r="AT115" s="51">
        <f t="shared" si="72"/>
        <v>259.99999999999994</v>
      </c>
    </row>
    <row r="116" spans="1:46" ht="16.5">
      <c r="A116" s="56"/>
      <c r="B116" s="137"/>
      <c r="C116" s="23" t="s">
        <v>68</v>
      </c>
      <c r="D116" s="21">
        <v>3.0000000000000001E-3</v>
      </c>
      <c r="E116" s="39">
        <f t="shared" si="69"/>
        <v>0.02</v>
      </c>
      <c r="F116" s="60">
        <f t="shared" si="70"/>
        <v>326.66666666666663</v>
      </c>
      <c r="G116" s="43">
        <f t="shared" si="73"/>
        <v>325</v>
      </c>
      <c r="H116" s="51">
        <f t="shared" si="73"/>
        <v>323.33333333333331</v>
      </c>
      <c r="I116" s="43">
        <f t="shared" si="73"/>
        <v>321.66666666666663</v>
      </c>
      <c r="J116" s="51">
        <f t="shared" si="73"/>
        <v>320</v>
      </c>
      <c r="K116" s="43">
        <f t="shared" si="73"/>
        <v>318.33333333333331</v>
      </c>
      <c r="L116" s="51">
        <f t="shared" si="73"/>
        <v>316.66666666666663</v>
      </c>
      <c r="M116" s="43">
        <f t="shared" si="73"/>
        <v>315</v>
      </c>
      <c r="N116" s="51">
        <f t="shared" si="73"/>
        <v>313.33333333333331</v>
      </c>
      <c r="O116" s="43">
        <f t="shared" si="73"/>
        <v>311.66666666666663</v>
      </c>
      <c r="P116" s="51">
        <f t="shared" si="73"/>
        <v>310</v>
      </c>
      <c r="Q116" s="43">
        <f t="shared" si="73"/>
        <v>308.33333333333331</v>
      </c>
      <c r="R116" s="51">
        <f t="shared" si="73"/>
        <v>306.66666666666663</v>
      </c>
      <c r="S116" s="43">
        <f t="shared" si="73"/>
        <v>305</v>
      </c>
      <c r="T116" s="51">
        <f t="shared" si="73"/>
        <v>303.33333333333331</v>
      </c>
      <c r="U116" s="43">
        <f t="shared" si="73"/>
        <v>301.66666666666669</v>
      </c>
      <c r="V116" s="51">
        <f t="shared" si="71"/>
        <v>300</v>
      </c>
      <c r="W116" s="43">
        <f t="shared" si="71"/>
        <v>298.33333333333331</v>
      </c>
      <c r="X116" s="51">
        <f t="shared" si="71"/>
        <v>296.66666666666669</v>
      </c>
      <c r="Y116" s="43">
        <f t="shared" si="71"/>
        <v>295</v>
      </c>
      <c r="Z116" s="51">
        <f t="shared" si="71"/>
        <v>293.33333333333331</v>
      </c>
      <c r="AA116" s="43">
        <f t="shared" si="71"/>
        <v>291.66666666666669</v>
      </c>
      <c r="AB116" s="51">
        <f t="shared" si="71"/>
        <v>290</v>
      </c>
      <c r="AC116" s="43">
        <f t="shared" si="71"/>
        <v>288.33333333333331</v>
      </c>
      <c r="AD116" s="51">
        <f t="shared" si="71"/>
        <v>286.66666666666663</v>
      </c>
      <c r="AE116" s="43">
        <f t="shared" si="71"/>
        <v>285</v>
      </c>
      <c r="AF116" s="51">
        <f t="shared" si="71"/>
        <v>283.33333333333331</v>
      </c>
      <c r="AG116" s="43">
        <f t="shared" si="71"/>
        <v>281.66666666666663</v>
      </c>
      <c r="AH116" s="51">
        <f t="shared" si="71"/>
        <v>280</v>
      </c>
      <c r="AI116" s="43">
        <f t="shared" si="71"/>
        <v>278.33333333333331</v>
      </c>
      <c r="AJ116" s="51">
        <f t="shared" si="71"/>
        <v>276.66666666666663</v>
      </c>
      <c r="AK116" s="43">
        <f t="shared" ref="AK116:AT122" si="74">(1-$E116-($A$25-AK$2))/$D116</f>
        <v>275</v>
      </c>
      <c r="AL116" s="51">
        <f t="shared" si="72"/>
        <v>273.33333333333331</v>
      </c>
      <c r="AM116" s="43">
        <f t="shared" si="72"/>
        <v>271.66666666666663</v>
      </c>
      <c r="AN116" s="51">
        <f t="shared" si="72"/>
        <v>270</v>
      </c>
      <c r="AO116" s="43">
        <f t="shared" si="72"/>
        <v>268.33333333333331</v>
      </c>
      <c r="AP116" s="51">
        <f t="shared" si="72"/>
        <v>266.66666666666663</v>
      </c>
      <c r="AQ116" s="43">
        <f t="shared" si="72"/>
        <v>264.99999999999994</v>
      </c>
      <c r="AR116" s="51">
        <f t="shared" si="72"/>
        <v>263.33333333333331</v>
      </c>
      <c r="AS116" s="43">
        <f t="shared" si="72"/>
        <v>261.66666666666663</v>
      </c>
      <c r="AT116" s="51">
        <f t="shared" si="72"/>
        <v>259.99999999999994</v>
      </c>
    </row>
    <row r="117" spans="1:46" ht="16.5">
      <c r="A117" s="56"/>
      <c r="B117" s="136" t="s">
        <v>67</v>
      </c>
      <c r="C117" s="22" t="s">
        <v>66</v>
      </c>
      <c r="D117" s="21">
        <v>1E-4</v>
      </c>
      <c r="E117" s="39">
        <f t="shared" si="69"/>
        <v>0.02</v>
      </c>
      <c r="F117" s="60">
        <f t="shared" si="70"/>
        <v>9800</v>
      </c>
      <c r="G117" s="43">
        <f t="shared" si="73"/>
        <v>9750</v>
      </c>
      <c r="H117" s="51">
        <f t="shared" si="73"/>
        <v>9700</v>
      </c>
      <c r="I117" s="43">
        <f t="shared" si="73"/>
        <v>9650</v>
      </c>
      <c r="J117" s="51">
        <f t="shared" si="73"/>
        <v>9600</v>
      </c>
      <c r="K117" s="43">
        <f t="shared" si="73"/>
        <v>9550</v>
      </c>
      <c r="L117" s="51">
        <f t="shared" si="73"/>
        <v>9500</v>
      </c>
      <c r="M117" s="43">
        <f t="shared" si="73"/>
        <v>9449.9999999999982</v>
      </c>
      <c r="N117" s="51">
        <f t="shared" si="73"/>
        <v>9399.9999999999982</v>
      </c>
      <c r="O117" s="43">
        <f t="shared" si="73"/>
        <v>9349.9999999999982</v>
      </c>
      <c r="P117" s="51">
        <f t="shared" si="73"/>
        <v>9299.9999999999982</v>
      </c>
      <c r="Q117" s="43">
        <f t="shared" si="73"/>
        <v>9249.9999999999982</v>
      </c>
      <c r="R117" s="51">
        <f t="shared" si="73"/>
        <v>9199.9999999999982</v>
      </c>
      <c r="S117" s="43">
        <f t="shared" si="73"/>
        <v>9150</v>
      </c>
      <c r="T117" s="51">
        <f t="shared" si="73"/>
        <v>9099.9999999999982</v>
      </c>
      <c r="U117" s="43">
        <f t="shared" si="73"/>
        <v>9050</v>
      </c>
      <c r="V117" s="51">
        <f t="shared" si="73"/>
        <v>9000</v>
      </c>
      <c r="W117" s="43">
        <f t="shared" ref="W117:AJ122" si="75">(1-$E117-($A$25-W$2))/$D117</f>
        <v>8950</v>
      </c>
      <c r="X117" s="51">
        <f t="shared" si="75"/>
        <v>8900</v>
      </c>
      <c r="Y117" s="43">
        <f t="shared" si="75"/>
        <v>8850</v>
      </c>
      <c r="Z117" s="51">
        <f t="shared" si="75"/>
        <v>8800</v>
      </c>
      <c r="AA117" s="43">
        <f t="shared" si="75"/>
        <v>8750</v>
      </c>
      <c r="AB117" s="51">
        <f t="shared" si="75"/>
        <v>8700</v>
      </c>
      <c r="AC117" s="43">
        <f t="shared" si="75"/>
        <v>8650</v>
      </c>
      <c r="AD117" s="51">
        <f t="shared" si="75"/>
        <v>8600</v>
      </c>
      <c r="AE117" s="43">
        <f t="shared" si="75"/>
        <v>8550</v>
      </c>
      <c r="AF117" s="51">
        <f t="shared" si="75"/>
        <v>8500</v>
      </c>
      <c r="AG117" s="43">
        <f t="shared" si="75"/>
        <v>8450</v>
      </c>
      <c r="AH117" s="51">
        <f t="shared" si="75"/>
        <v>8400</v>
      </c>
      <c r="AI117" s="43">
        <f t="shared" si="75"/>
        <v>8350</v>
      </c>
      <c r="AJ117" s="51">
        <f t="shared" si="75"/>
        <v>8300</v>
      </c>
      <c r="AK117" s="43">
        <f t="shared" si="74"/>
        <v>8250</v>
      </c>
      <c r="AL117" s="51">
        <f t="shared" si="74"/>
        <v>8200</v>
      </c>
      <c r="AM117" s="43">
        <f t="shared" si="74"/>
        <v>8149.9999999999991</v>
      </c>
      <c r="AN117" s="51">
        <f t="shared" si="74"/>
        <v>8099.9999999999991</v>
      </c>
      <c r="AO117" s="43">
        <f t="shared" si="74"/>
        <v>8049.9999999999991</v>
      </c>
      <c r="AP117" s="51">
        <f t="shared" si="74"/>
        <v>7999.9999999999991</v>
      </c>
      <c r="AQ117" s="43">
        <f t="shared" si="74"/>
        <v>7949.9999999999991</v>
      </c>
      <c r="AR117" s="51">
        <f t="shared" si="74"/>
        <v>7899.9999999999991</v>
      </c>
      <c r="AS117" s="43">
        <f t="shared" si="74"/>
        <v>7849.9999999999991</v>
      </c>
      <c r="AT117" s="51">
        <f t="shared" si="74"/>
        <v>7799.9999999999991</v>
      </c>
    </row>
    <row r="118" spans="1:46" ht="16.5">
      <c r="A118" s="56"/>
      <c r="B118" s="136"/>
      <c r="C118" s="22" t="s">
        <v>65</v>
      </c>
      <c r="D118" s="21">
        <v>1E-4</v>
      </c>
      <c r="E118" s="39">
        <f t="shared" si="69"/>
        <v>0.02</v>
      </c>
      <c r="F118" s="60">
        <f t="shared" si="70"/>
        <v>9800</v>
      </c>
      <c r="G118" s="43">
        <f t="shared" ref="G118:V122" si="76">(1-$E118-($A$25-G$2))/$D118</f>
        <v>9750</v>
      </c>
      <c r="H118" s="51">
        <f t="shared" si="76"/>
        <v>9700</v>
      </c>
      <c r="I118" s="43">
        <f t="shared" si="76"/>
        <v>9650</v>
      </c>
      <c r="J118" s="51">
        <f t="shared" si="76"/>
        <v>9600</v>
      </c>
      <c r="K118" s="43">
        <f t="shared" si="76"/>
        <v>9550</v>
      </c>
      <c r="L118" s="51">
        <f t="shared" si="76"/>
        <v>9500</v>
      </c>
      <c r="M118" s="43">
        <f t="shared" si="76"/>
        <v>9449.9999999999982</v>
      </c>
      <c r="N118" s="51">
        <f t="shared" si="76"/>
        <v>9399.9999999999982</v>
      </c>
      <c r="O118" s="43">
        <f t="shared" si="76"/>
        <v>9349.9999999999982</v>
      </c>
      <c r="P118" s="51">
        <f t="shared" si="76"/>
        <v>9299.9999999999982</v>
      </c>
      <c r="Q118" s="43">
        <f t="shared" si="76"/>
        <v>9249.9999999999982</v>
      </c>
      <c r="R118" s="51">
        <f t="shared" si="76"/>
        <v>9199.9999999999982</v>
      </c>
      <c r="S118" s="43">
        <f t="shared" si="76"/>
        <v>9150</v>
      </c>
      <c r="T118" s="51">
        <f t="shared" si="76"/>
        <v>9099.9999999999982</v>
      </c>
      <c r="U118" s="43">
        <f t="shared" si="76"/>
        <v>9050</v>
      </c>
      <c r="V118" s="51">
        <f t="shared" si="76"/>
        <v>9000</v>
      </c>
      <c r="W118" s="43">
        <f t="shared" si="75"/>
        <v>8950</v>
      </c>
      <c r="X118" s="51">
        <f t="shared" si="75"/>
        <v>8900</v>
      </c>
      <c r="Y118" s="43">
        <f t="shared" si="75"/>
        <v>8850</v>
      </c>
      <c r="Z118" s="51">
        <f t="shared" si="75"/>
        <v>8800</v>
      </c>
      <c r="AA118" s="43">
        <f t="shared" si="75"/>
        <v>8750</v>
      </c>
      <c r="AB118" s="51">
        <f t="shared" si="75"/>
        <v>8700</v>
      </c>
      <c r="AC118" s="43">
        <f t="shared" si="75"/>
        <v>8650</v>
      </c>
      <c r="AD118" s="51">
        <f t="shared" si="75"/>
        <v>8600</v>
      </c>
      <c r="AE118" s="43">
        <f t="shared" si="75"/>
        <v>8550</v>
      </c>
      <c r="AF118" s="51">
        <f t="shared" si="75"/>
        <v>8500</v>
      </c>
      <c r="AG118" s="43">
        <f t="shared" si="75"/>
        <v>8450</v>
      </c>
      <c r="AH118" s="51">
        <f t="shared" si="75"/>
        <v>8400</v>
      </c>
      <c r="AI118" s="43">
        <f t="shared" si="75"/>
        <v>8350</v>
      </c>
      <c r="AJ118" s="51">
        <f t="shared" si="75"/>
        <v>8300</v>
      </c>
      <c r="AK118" s="43">
        <f t="shared" si="74"/>
        <v>8250</v>
      </c>
      <c r="AL118" s="51">
        <f t="shared" si="74"/>
        <v>8200</v>
      </c>
      <c r="AM118" s="43">
        <f t="shared" si="74"/>
        <v>8149.9999999999991</v>
      </c>
      <c r="AN118" s="51">
        <f t="shared" si="74"/>
        <v>8099.9999999999991</v>
      </c>
      <c r="AO118" s="43">
        <f t="shared" si="74"/>
        <v>8049.9999999999991</v>
      </c>
      <c r="AP118" s="51">
        <f t="shared" si="74"/>
        <v>7999.9999999999991</v>
      </c>
      <c r="AQ118" s="43">
        <f t="shared" si="74"/>
        <v>7949.9999999999991</v>
      </c>
      <c r="AR118" s="51">
        <f t="shared" si="74"/>
        <v>7899.9999999999991</v>
      </c>
      <c r="AS118" s="43">
        <f t="shared" si="74"/>
        <v>7849.9999999999991</v>
      </c>
      <c r="AT118" s="51">
        <f t="shared" si="74"/>
        <v>7799.9999999999991</v>
      </c>
    </row>
    <row r="119" spans="1:46" ht="16.5">
      <c r="A119" s="56"/>
      <c r="B119" s="136" t="s">
        <v>64</v>
      </c>
      <c r="C119" s="22" t="s">
        <v>63</v>
      </c>
      <c r="D119" s="21">
        <v>2.3999999999999998E-3</v>
      </c>
      <c r="E119" s="39">
        <f t="shared" si="69"/>
        <v>0.02</v>
      </c>
      <c r="F119" s="60">
        <f t="shared" si="70"/>
        <v>408.33333333333337</v>
      </c>
      <c r="G119" s="43">
        <f t="shared" si="76"/>
        <v>406.25</v>
      </c>
      <c r="H119" s="51">
        <f t="shared" si="76"/>
        <v>404.16666666666669</v>
      </c>
      <c r="I119" s="43">
        <f t="shared" si="76"/>
        <v>402.08333333333337</v>
      </c>
      <c r="J119" s="51">
        <f t="shared" si="76"/>
        <v>400</v>
      </c>
      <c r="K119" s="43">
        <f t="shared" si="76"/>
        <v>397.91666666666669</v>
      </c>
      <c r="L119" s="51">
        <f t="shared" si="76"/>
        <v>395.83333333333337</v>
      </c>
      <c r="M119" s="43">
        <f t="shared" si="76"/>
        <v>393.75</v>
      </c>
      <c r="N119" s="51">
        <f t="shared" si="76"/>
        <v>391.66666666666669</v>
      </c>
      <c r="O119" s="43">
        <f t="shared" si="76"/>
        <v>389.58333333333337</v>
      </c>
      <c r="P119" s="51">
        <f t="shared" si="76"/>
        <v>387.5</v>
      </c>
      <c r="Q119" s="43">
        <f t="shared" si="76"/>
        <v>385.41666666666669</v>
      </c>
      <c r="R119" s="51">
        <f t="shared" si="76"/>
        <v>383.33333333333331</v>
      </c>
      <c r="S119" s="43">
        <f t="shared" si="76"/>
        <v>381.25000000000006</v>
      </c>
      <c r="T119" s="51">
        <f t="shared" si="76"/>
        <v>379.16666666666669</v>
      </c>
      <c r="U119" s="43">
        <f t="shared" si="76"/>
        <v>377.08333333333337</v>
      </c>
      <c r="V119" s="51">
        <f t="shared" si="76"/>
        <v>375.00000000000006</v>
      </c>
      <c r="W119" s="43">
        <f t="shared" si="75"/>
        <v>372.91666666666669</v>
      </c>
      <c r="X119" s="51">
        <f t="shared" si="75"/>
        <v>370.83333333333337</v>
      </c>
      <c r="Y119" s="43">
        <f t="shared" si="75"/>
        <v>368.75000000000006</v>
      </c>
      <c r="Z119" s="51">
        <f t="shared" si="75"/>
        <v>366.66666666666669</v>
      </c>
      <c r="AA119" s="43">
        <f t="shared" si="75"/>
        <v>364.58333333333337</v>
      </c>
      <c r="AB119" s="51">
        <f t="shared" si="75"/>
        <v>362.50000000000006</v>
      </c>
      <c r="AC119" s="43">
        <f t="shared" si="75"/>
        <v>360.41666666666669</v>
      </c>
      <c r="AD119" s="51">
        <f t="shared" si="75"/>
        <v>358.33333333333337</v>
      </c>
      <c r="AE119" s="43">
        <f t="shared" si="75"/>
        <v>356.25</v>
      </c>
      <c r="AF119" s="51">
        <f t="shared" si="75"/>
        <v>354.16666666666669</v>
      </c>
      <c r="AG119" s="43">
        <f t="shared" si="75"/>
        <v>352.08333333333337</v>
      </c>
      <c r="AH119" s="51">
        <f t="shared" si="75"/>
        <v>350</v>
      </c>
      <c r="AI119" s="43">
        <f t="shared" si="75"/>
        <v>347.91666666666669</v>
      </c>
      <c r="AJ119" s="51">
        <f t="shared" si="75"/>
        <v>345.83333333333337</v>
      </c>
      <c r="AK119" s="43">
        <f t="shared" si="74"/>
        <v>343.75</v>
      </c>
      <c r="AL119" s="51">
        <f t="shared" si="74"/>
        <v>341.66666666666669</v>
      </c>
      <c r="AM119" s="43">
        <f t="shared" si="74"/>
        <v>339.58333333333331</v>
      </c>
      <c r="AN119" s="51">
        <f t="shared" si="74"/>
        <v>337.5</v>
      </c>
      <c r="AO119" s="43">
        <f t="shared" si="74"/>
        <v>335.41666666666669</v>
      </c>
      <c r="AP119" s="51">
        <f t="shared" si="74"/>
        <v>333.33333333333331</v>
      </c>
      <c r="AQ119" s="43">
        <f t="shared" si="74"/>
        <v>331.25</v>
      </c>
      <c r="AR119" s="51">
        <f t="shared" si="74"/>
        <v>329.16666666666669</v>
      </c>
      <c r="AS119" s="43">
        <f t="shared" si="74"/>
        <v>327.08333333333331</v>
      </c>
      <c r="AT119" s="51">
        <f t="shared" si="74"/>
        <v>325</v>
      </c>
    </row>
    <row r="120" spans="1:46" ht="16.5">
      <c r="A120" s="56"/>
      <c r="B120" s="136"/>
      <c r="C120" s="22" t="s">
        <v>62</v>
      </c>
      <c r="D120" s="21">
        <v>1.1999999999999999E-3</v>
      </c>
      <c r="E120" s="39">
        <f t="shared" si="69"/>
        <v>0.02</v>
      </c>
      <c r="F120" s="60">
        <f t="shared" si="70"/>
        <v>816.66666666666674</v>
      </c>
      <c r="G120" s="43">
        <f t="shared" si="76"/>
        <v>812.5</v>
      </c>
      <c r="H120" s="51">
        <f t="shared" si="76"/>
        <v>808.33333333333337</v>
      </c>
      <c r="I120" s="43">
        <f t="shared" si="76"/>
        <v>804.16666666666674</v>
      </c>
      <c r="J120" s="51">
        <f t="shared" si="76"/>
        <v>800</v>
      </c>
      <c r="K120" s="43">
        <f t="shared" si="76"/>
        <v>795.83333333333337</v>
      </c>
      <c r="L120" s="51">
        <f t="shared" si="76"/>
        <v>791.66666666666674</v>
      </c>
      <c r="M120" s="43">
        <f t="shared" si="76"/>
        <v>787.5</v>
      </c>
      <c r="N120" s="51">
        <f t="shared" si="76"/>
        <v>783.33333333333337</v>
      </c>
      <c r="O120" s="43">
        <f t="shared" si="76"/>
        <v>779.16666666666674</v>
      </c>
      <c r="P120" s="51">
        <f t="shared" si="76"/>
        <v>775</v>
      </c>
      <c r="Q120" s="43">
        <f t="shared" si="76"/>
        <v>770.83333333333337</v>
      </c>
      <c r="R120" s="51">
        <f t="shared" si="76"/>
        <v>766.66666666666663</v>
      </c>
      <c r="S120" s="43">
        <f t="shared" si="76"/>
        <v>762.50000000000011</v>
      </c>
      <c r="T120" s="51">
        <f t="shared" si="76"/>
        <v>758.33333333333337</v>
      </c>
      <c r="U120" s="43">
        <f t="shared" si="76"/>
        <v>754.16666666666674</v>
      </c>
      <c r="V120" s="51">
        <f t="shared" si="76"/>
        <v>750.00000000000011</v>
      </c>
      <c r="W120" s="43">
        <f t="shared" si="75"/>
        <v>745.83333333333337</v>
      </c>
      <c r="X120" s="51">
        <f t="shared" si="75"/>
        <v>741.66666666666674</v>
      </c>
      <c r="Y120" s="43">
        <f t="shared" si="75"/>
        <v>737.50000000000011</v>
      </c>
      <c r="Z120" s="51">
        <f t="shared" si="75"/>
        <v>733.33333333333337</v>
      </c>
      <c r="AA120" s="43">
        <f t="shared" si="75"/>
        <v>729.16666666666674</v>
      </c>
      <c r="AB120" s="51">
        <f t="shared" si="75"/>
        <v>725.00000000000011</v>
      </c>
      <c r="AC120" s="43">
        <f t="shared" si="75"/>
        <v>720.83333333333337</v>
      </c>
      <c r="AD120" s="51">
        <f t="shared" si="75"/>
        <v>716.66666666666674</v>
      </c>
      <c r="AE120" s="43">
        <f t="shared" si="75"/>
        <v>712.5</v>
      </c>
      <c r="AF120" s="51">
        <f t="shared" si="75"/>
        <v>708.33333333333337</v>
      </c>
      <c r="AG120" s="43">
        <f t="shared" si="75"/>
        <v>704.16666666666674</v>
      </c>
      <c r="AH120" s="51">
        <f t="shared" si="75"/>
        <v>700</v>
      </c>
      <c r="AI120" s="43">
        <f t="shared" si="75"/>
        <v>695.83333333333337</v>
      </c>
      <c r="AJ120" s="51">
        <f t="shared" si="75"/>
        <v>691.66666666666674</v>
      </c>
      <c r="AK120" s="43">
        <f t="shared" si="74"/>
        <v>687.5</v>
      </c>
      <c r="AL120" s="51">
        <f t="shared" si="74"/>
        <v>683.33333333333337</v>
      </c>
      <c r="AM120" s="43">
        <f t="shared" si="74"/>
        <v>679.16666666666663</v>
      </c>
      <c r="AN120" s="51">
        <f t="shared" si="74"/>
        <v>675</v>
      </c>
      <c r="AO120" s="43">
        <f t="shared" si="74"/>
        <v>670.83333333333337</v>
      </c>
      <c r="AP120" s="51">
        <f t="shared" si="74"/>
        <v>666.66666666666663</v>
      </c>
      <c r="AQ120" s="43">
        <f t="shared" si="74"/>
        <v>662.5</v>
      </c>
      <c r="AR120" s="51">
        <f t="shared" si="74"/>
        <v>658.33333333333337</v>
      </c>
      <c r="AS120" s="43">
        <f t="shared" si="74"/>
        <v>654.16666666666663</v>
      </c>
      <c r="AT120" s="51">
        <f t="shared" si="74"/>
        <v>650</v>
      </c>
    </row>
    <row r="121" spans="1:46" ht="16.5">
      <c r="A121" s="56"/>
      <c r="B121" s="136"/>
      <c r="C121" s="22" t="s">
        <v>61</v>
      </c>
      <c r="D121" s="21">
        <v>5.9999999999999995E-4</v>
      </c>
      <c r="E121" s="39">
        <f t="shared" si="69"/>
        <v>0.02</v>
      </c>
      <c r="F121" s="60">
        <f t="shared" si="70"/>
        <v>1633.3333333333335</v>
      </c>
      <c r="G121" s="43">
        <f t="shared" si="76"/>
        <v>1625</v>
      </c>
      <c r="H121" s="51">
        <f t="shared" si="76"/>
        <v>1616.6666666666667</v>
      </c>
      <c r="I121" s="43">
        <f t="shared" si="76"/>
        <v>1608.3333333333335</v>
      </c>
      <c r="J121" s="51">
        <f t="shared" si="76"/>
        <v>1600</v>
      </c>
      <c r="K121" s="43">
        <f t="shared" si="76"/>
        <v>1591.6666666666667</v>
      </c>
      <c r="L121" s="51">
        <f t="shared" si="76"/>
        <v>1583.3333333333335</v>
      </c>
      <c r="M121" s="43">
        <f t="shared" si="76"/>
        <v>1575</v>
      </c>
      <c r="N121" s="51">
        <f t="shared" si="76"/>
        <v>1566.6666666666667</v>
      </c>
      <c r="O121" s="43">
        <f t="shared" si="76"/>
        <v>1558.3333333333335</v>
      </c>
      <c r="P121" s="51">
        <f t="shared" si="76"/>
        <v>1550</v>
      </c>
      <c r="Q121" s="43">
        <f t="shared" si="76"/>
        <v>1541.6666666666667</v>
      </c>
      <c r="R121" s="51">
        <f t="shared" si="76"/>
        <v>1533.3333333333333</v>
      </c>
      <c r="S121" s="43">
        <f t="shared" si="76"/>
        <v>1525.0000000000002</v>
      </c>
      <c r="T121" s="51">
        <f t="shared" si="76"/>
        <v>1516.6666666666667</v>
      </c>
      <c r="U121" s="43">
        <f t="shared" si="76"/>
        <v>1508.3333333333335</v>
      </c>
      <c r="V121" s="51">
        <f t="shared" si="76"/>
        <v>1500.0000000000002</v>
      </c>
      <c r="W121" s="43">
        <f t="shared" si="75"/>
        <v>1491.6666666666667</v>
      </c>
      <c r="X121" s="51">
        <f t="shared" si="75"/>
        <v>1483.3333333333335</v>
      </c>
      <c r="Y121" s="43">
        <f t="shared" si="75"/>
        <v>1475.0000000000002</v>
      </c>
      <c r="Z121" s="51">
        <f t="shared" si="75"/>
        <v>1466.6666666666667</v>
      </c>
      <c r="AA121" s="43">
        <f t="shared" si="75"/>
        <v>1458.3333333333335</v>
      </c>
      <c r="AB121" s="51">
        <f t="shared" si="75"/>
        <v>1450.0000000000002</v>
      </c>
      <c r="AC121" s="43">
        <f t="shared" si="75"/>
        <v>1441.6666666666667</v>
      </c>
      <c r="AD121" s="51">
        <f t="shared" si="75"/>
        <v>1433.3333333333335</v>
      </c>
      <c r="AE121" s="43">
        <f t="shared" si="75"/>
        <v>1425</v>
      </c>
      <c r="AF121" s="51">
        <f t="shared" si="75"/>
        <v>1416.6666666666667</v>
      </c>
      <c r="AG121" s="43">
        <f t="shared" si="75"/>
        <v>1408.3333333333335</v>
      </c>
      <c r="AH121" s="51">
        <f t="shared" si="75"/>
        <v>1400</v>
      </c>
      <c r="AI121" s="43">
        <f t="shared" si="75"/>
        <v>1391.6666666666667</v>
      </c>
      <c r="AJ121" s="51">
        <f t="shared" si="75"/>
        <v>1383.3333333333335</v>
      </c>
      <c r="AK121" s="43">
        <f t="shared" si="74"/>
        <v>1375</v>
      </c>
      <c r="AL121" s="51">
        <f t="shared" si="74"/>
        <v>1366.6666666666667</v>
      </c>
      <c r="AM121" s="43">
        <f t="shared" si="74"/>
        <v>1358.3333333333333</v>
      </c>
      <c r="AN121" s="51">
        <f t="shared" si="74"/>
        <v>1350</v>
      </c>
      <c r="AO121" s="43">
        <f t="shared" si="74"/>
        <v>1341.6666666666667</v>
      </c>
      <c r="AP121" s="51">
        <f t="shared" si="74"/>
        <v>1333.3333333333333</v>
      </c>
      <c r="AQ121" s="43">
        <f t="shared" si="74"/>
        <v>1325</v>
      </c>
      <c r="AR121" s="51">
        <f t="shared" si="74"/>
        <v>1316.6666666666667</v>
      </c>
      <c r="AS121" s="43">
        <f t="shared" si="74"/>
        <v>1308.3333333333333</v>
      </c>
      <c r="AT121" s="51">
        <f t="shared" si="74"/>
        <v>1300</v>
      </c>
    </row>
    <row r="122" spans="1:46" ht="16.5">
      <c r="A122" s="56"/>
      <c r="B122" s="136"/>
      <c r="C122" s="22" t="s">
        <v>60</v>
      </c>
      <c r="D122" s="21">
        <v>4.0000000000000002E-4</v>
      </c>
      <c r="E122" s="39">
        <f t="shared" si="69"/>
        <v>0.02</v>
      </c>
      <c r="F122" s="60">
        <f t="shared" si="70"/>
        <v>2450</v>
      </c>
      <c r="G122" s="43">
        <f t="shared" si="76"/>
        <v>2437.5</v>
      </c>
      <c r="H122" s="51">
        <f t="shared" si="76"/>
        <v>2425</v>
      </c>
      <c r="I122" s="43">
        <f t="shared" si="76"/>
        <v>2412.5</v>
      </c>
      <c r="J122" s="51">
        <f t="shared" si="76"/>
        <v>2400</v>
      </c>
      <c r="K122" s="43">
        <f t="shared" si="76"/>
        <v>2387.5</v>
      </c>
      <c r="L122" s="51">
        <f t="shared" si="76"/>
        <v>2375</v>
      </c>
      <c r="M122" s="43">
        <f t="shared" si="76"/>
        <v>2362.4999999999995</v>
      </c>
      <c r="N122" s="51">
        <f t="shared" si="76"/>
        <v>2349.9999999999995</v>
      </c>
      <c r="O122" s="43">
        <f t="shared" si="76"/>
        <v>2337.4999999999995</v>
      </c>
      <c r="P122" s="51">
        <f t="shared" si="76"/>
        <v>2324.9999999999995</v>
      </c>
      <c r="Q122" s="43">
        <f t="shared" si="76"/>
        <v>2312.4999999999995</v>
      </c>
      <c r="R122" s="51">
        <f t="shared" si="76"/>
        <v>2299.9999999999995</v>
      </c>
      <c r="S122" s="43">
        <f t="shared" si="76"/>
        <v>2287.5</v>
      </c>
      <c r="T122" s="51">
        <f t="shared" si="76"/>
        <v>2274.9999999999995</v>
      </c>
      <c r="U122" s="43">
        <f t="shared" si="76"/>
        <v>2262.5</v>
      </c>
      <c r="V122" s="51">
        <f t="shared" si="76"/>
        <v>2250</v>
      </c>
      <c r="W122" s="43">
        <f t="shared" si="75"/>
        <v>2237.5</v>
      </c>
      <c r="X122" s="51">
        <f t="shared" si="75"/>
        <v>2225</v>
      </c>
      <c r="Y122" s="43">
        <f t="shared" si="75"/>
        <v>2212.5</v>
      </c>
      <c r="Z122" s="51">
        <f t="shared" si="75"/>
        <v>2200</v>
      </c>
      <c r="AA122" s="43">
        <f t="shared" si="75"/>
        <v>2187.5</v>
      </c>
      <c r="AB122" s="51">
        <f t="shared" si="75"/>
        <v>2175</v>
      </c>
      <c r="AC122" s="43">
        <f t="shared" si="75"/>
        <v>2162.5</v>
      </c>
      <c r="AD122" s="51">
        <f t="shared" si="75"/>
        <v>2150</v>
      </c>
      <c r="AE122" s="43">
        <f t="shared" si="75"/>
        <v>2137.5</v>
      </c>
      <c r="AF122" s="51">
        <f t="shared" si="75"/>
        <v>2125</v>
      </c>
      <c r="AG122" s="43">
        <f t="shared" si="75"/>
        <v>2112.5</v>
      </c>
      <c r="AH122" s="51">
        <f t="shared" si="75"/>
        <v>2100</v>
      </c>
      <c r="AI122" s="43">
        <f t="shared" si="75"/>
        <v>2087.5</v>
      </c>
      <c r="AJ122" s="51">
        <f t="shared" si="75"/>
        <v>2075</v>
      </c>
      <c r="AK122" s="43">
        <f t="shared" si="74"/>
        <v>2062.5</v>
      </c>
      <c r="AL122" s="51">
        <f t="shared" si="74"/>
        <v>2050</v>
      </c>
      <c r="AM122" s="43">
        <f t="shared" si="74"/>
        <v>2037.4999999999998</v>
      </c>
      <c r="AN122" s="51">
        <f t="shared" si="74"/>
        <v>2024.9999999999998</v>
      </c>
      <c r="AO122" s="43">
        <f t="shared" si="74"/>
        <v>2012.4999999999998</v>
      </c>
      <c r="AP122" s="51">
        <f t="shared" si="74"/>
        <v>1999.9999999999998</v>
      </c>
      <c r="AQ122" s="43">
        <f t="shared" si="74"/>
        <v>1987.4999999999998</v>
      </c>
      <c r="AR122" s="51">
        <f t="shared" si="74"/>
        <v>1974.9999999999998</v>
      </c>
      <c r="AS122" s="43">
        <f t="shared" si="74"/>
        <v>1962.4999999999998</v>
      </c>
      <c r="AT122" s="51">
        <f t="shared" si="74"/>
        <v>1949.9999999999998</v>
      </c>
    </row>
    <row r="123" spans="1:46">
      <c r="A123" s="40"/>
      <c r="B123" s="40"/>
      <c r="C123" s="40"/>
      <c r="D123" s="40"/>
      <c r="E123" s="40"/>
      <c r="F123" s="40"/>
    </row>
  </sheetData>
  <mergeCells count="42">
    <mergeCell ref="A3:A4"/>
    <mergeCell ref="A5:A6"/>
    <mergeCell ref="D35:D36"/>
    <mergeCell ref="E35:E36"/>
    <mergeCell ref="B28:B29"/>
    <mergeCell ref="B30:B34"/>
    <mergeCell ref="B35:B36"/>
    <mergeCell ref="C35:C36"/>
    <mergeCell ref="A23:A24"/>
    <mergeCell ref="A25:A26"/>
    <mergeCell ref="B3:B11"/>
    <mergeCell ref="B12:B18"/>
    <mergeCell ref="B19:B22"/>
    <mergeCell ref="B23:B26"/>
    <mergeCell ref="B1:B2"/>
    <mergeCell ref="C1:C2"/>
    <mergeCell ref="D1:D2"/>
    <mergeCell ref="E1:E2"/>
    <mergeCell ref="B37:B43"/>
    <mergeCell ref="B44:B49"/>
    <mergeCell ref="B50:B55"/>
    <mergeCell ref="B56:B59"/>
    <mergeCell ref="B60:B62"/>
    <mergeCell ref="B63:B66"/>
    <mergeCell ref="B67:B68"/>
    <mergeCell ref="B104:B106"/>
    <mergeCell ref="B69:B71"/>
    <mergeCell ref="B72:B75"/>
    <mergeCell ref="B76:B77"/>
    <mergeCell ref="B78:B80"/>
    <mergeCell ref="B81:B84"/>
    <mergeCell ref="B85:B87"/>
    <mergeCell ref="B88:B90"/>
    <mergeCell ref="B91:B93"/>
    <mergeCell ref="B94:B96"/>
    <mergeCell ref="B117:B118"/>
    <mergeCell ref="B119:B122"/>
    <mergeCell ref="B98:B99"/>
    <mergeCell ref="B100:B103"/>
    <mergeCell ref="B107:B109"/>
    <mergeCell ref="B110:B112"/>
    <mergeCell ref="B113:B116"/>
  </mergeCells>
  <phoneticPr fontId="1" type="noConversion"/>
  <conditionalFormatting sqref="G2:AT2">
    <cfRule type="expression" dxfId="24" priority="8">
      <formula>G$2&lt;-0.00001</formula>
    </cfRule>
  </conditionalFormatting>
  <conditionalFormatting sqref="G121:AT122">
    <cfRule type="expression" dxfId="23" priority="1">
      <formula>G$2&lt;-0.00001</formula>
    </cfRule>
  </conditionalFormatting>
  <conditionalFormatting sqref="G3:G34">
    <cfRule type="expression" dxfId="22" priority="7">
      <formula>G$2&lt;-0.00001</formula>
    </cfRule>
  </conditionalFormatting>
  <conditionalFormatting sqref="H3:AT34">
    <cfRule type="expression" dxfId="21" priority="6">
      <formula>H$2&lt;-0.00001</formula>
    </cfRule>
  </conditionalFormatting>
  <conditionalFormatting sqref="G36:AT36">
    <cfRule type="expression" dxfId="20" priority="5">
      <formula>G$2&lt;-0.00001</formula>
    </cfRule>
  </conditionalFormatting>
  <conditionalFormatting sqref="G37:AT65">
    <cfRule type="expression" dxfId="19" priority="4">
      <formula>G$2&lt;-0.00001</formula>
    </cfRule>
  </conditionalFormatting>
  <conditionalFormatting sqref="G66:AT106">
    <cfRule type="expression" dxfId="18" priority="3">
      <formula>G$2&lt;-0.00001</formula>
    </cfRule>
  </conditionalFormatting>
  <conditionalFormatting sqref="G107:AT120">
    <cfRule type="expression" dxfId="17" priority="2">
      <formula>G$2&lt;-0.00001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0</xdr:col>
                    <xdr:colOff>152400</xdr:colOff>
                    <xdr:row>6</xdr:row>
                    <xdr:rowOff>114300</xdr:rowOff>
                  </from>
                  <to>
                    <xdr:col>0</xdr:col>
                    <xdr:colOff>771525</xdr:colOff>
                    <xdr:row>20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0</xdr:col>
                    <xdr:colOff>142875</xdr:colOff>
                    <xdr:row>26</xdr:row>
                    <xdr:rowOff>66675</xdr:rowOff>
                  </from>
                  <to>
                    <xdr:col>0</xdr:col>
                    <xdr:colOff>723900</xdr:colOff>
                    <xdr:row>40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E235-891E-44E2-8E4F-73EC020322DF}">
  <dimension ref="A1:CJ69"/>
  <sheetViews>
    <sheetView topLeftCell="A31" zoomScaleNormal="100" workbookViewId="0">
      <selection activeCell="E31" sqref="E31:E34"/>
    </sheetView>
  </sheetViews>
  <sheetFormatPr defaultRowHeight="15"/>
  <cols>
    <col min="1" max="1" width="12.7109375" style="10" customWidth="1"/>
    <col min="2" max="2" width="14" style="10" customWidth="1"/>
    <col min="3" max="3" width="15.140625" style="10" customWidth="1"/>
    <col min="4" max="4" width="18.140625" style="10" customWidth="1"/>
    <col min="5" max="5" width="13.140625" style="10" customWidth="1"/>
    <col min="6" max="6" width="21.140625" style="10" customWidth="1"/>
    <col min="7" max="7" width="18.42578125" style="10" customWidth="1"/>
    <col min="8" max="8" width="16.140625" style="10" customWidth="1"/>
    <col min="9" max="9" width="14.85546875" style="10" customWidth="1"/>
    <col min="10" max="10" width="14.140625" style="10" customWidth="1"/>
    <col min="11" max="11" width="14.42578125" style="10" customWidth="1"/>
    <col min="12" max="12" width="14.5703125" style="10" customWidth="1"/>
    <col min="13" max="13" width="13.5703125" style="10" customWidth="1"/>
    <col min="14" max="14" width="15" style="10" customWidth="1"/>
    <col min="15" max="15" width="14.7109375" style="10" customWidth="1"/>
    <col min="16" max="17" width="13.85546875" style="10" customWidth="1"/>
    <col min="18" max="18" width="13.5703125" style="10" customWidth="1"/>
    <col min="19" max="19" width="13.85546875" style="10" customWidth="1"/>
    <col min="20" max="20" width="15.28515625" style="10" customWidth="1"/>
    <col min="21" max="21" width="13" style="10" customWidth="1"/>
    <col min="22" max="22" width="14.85546875" style="10" customWidth="1"/>
    <col min="23" max="23" width="14.7109375" style="10" customWidth="1"/>
    <col min="24" max="24" width="14" style="10" customWidth="1"/>
    <col min="25" max="25" width="14.140625" style="10" customWidth="1"/>
    <col min="26" max="26" width="13.5703125" style="10" customWidth="1"/>
    <col min="27" max="27" width="13.85546875" style="10" customWidth="1"/>
    <col min="28" max="28" width="13" style="10" customWidth="1"/>
    <col min="29" max="29" width="14.85546875" style="10" customWidth="1"/>
    <col min="30" max="30" width="14.5703125" style="10" customWidth="1"/>
    <col min="31" max="31" width="14.140625" style="10" customWidth="1"/>
    <col min="32" max="32" width="13.5703125" style="10" customWidth="1"/>
    <col min="33" max="33" width="12.5703125" style="10" customWidth="1"/>
    <col min="34" max="34" width="13" style="10" customWidth="1"/>
    <col min="35" max="35" width="13.5703125" style="10" customWidth="1"/>
    <col min="36" max="36" width="17.42578125" style="10" customWidth="1"/>
    <col min="37" max="37" width="12.5703125" style="10" customWidth="1"/>
    <col min="38" max="38" width="12.7109375" style="10" customWidth="1"/>
    <col min="39" max="39" width="11.7109375" style="10" customWidth="1"/>
    <col min="40" max="40" width="13.85546875" style="10" customWidth="1"/>
    <col min="41" max="41" width="13.5703125" style="10" customWidth="1"/>
    <col min="42" max="42" width="13.7109375" style="10" customWidth="1"/>
    <col min="43" max="43" width="14.28515625" style="10" customWidth="1"/>
    <col min="44" max="44" width="12" style="10" customWidth="1"/>
    <col min="45" max="45" width="13.42578125" style="10" customWidth="1"/>
    <col min="46" max="46" width="13.28515625" style="10" customWidth="1"/>
    <col min="47" max="47" width="9.5703125" style="10" bestFit="1" customWidth="1"/>
    <col min="48" max="48" width="16.28515625" style="10" customWidth="1"/>
    <col min="49" max="87" width="9.140625" style="10"/>
    <col min="88" max="88" width="11.85546875" style="10" customWidth="1"/>
    <col min="89" max="16384" width="9.140625" style="10"/>
  </cols>
  <sheetData>
    <row r="1" spans="1:48" ht="15.75" customHeight="1">
      <c r="A1" s="144"/>
      <c r="B1" s="144"/>
      <c r="C1" s="144"/>
      <c r="D1" s="120" t="s">
        <v>0</v>
      </c>
      <c r="E1" s="148" t="s">
        <v>279</v>
      </c>
      <c r="F1" s="44" t="s">
        <v>261</v>
      </c>
      <c r="G1" s="42" t="s">
        <v>237</v>
      </c>
      <c r="H1" s="42" t="s">
        <v>238</v>
      </c>
      <c r="I1" s="42" t="s">
        <v>239</v>
      </c>
      <c r="J1" s="42" t="s">
        <v>240</v>
      </c>
      <c r="K1" s="42" t="s">
        <v>241</v>
      </c>
      <c r="L1" s="42" t="s">
        <v>242</v>
      </c>
      <c r="M1" s="42" t="s">
        <v>243</v>
      </c>
      <c r="N1" s="42" t="s">
        <v>244</v>
      </c>
      <c r="O1" s="42" t="s">
        <v>245</v>
      </c>
      <c r="P1" s="42" t="s">
        <v>246</v>
      </c>
      <c r="Q1" s="42" t="s">
        <v>247</v>
      </c>
      <c r="R1" s="42" t="s">
        <v>248</v>
      </c>
      <c r="S1" s="42" t="s">
        <v>249</v>
      </c>
      <c r="T1" s="42" t="s">
        <v>250</v>
      </c>
      <c r="U1" s="42" t="s">
        <v>251</v>
      </c>
      <c r="V1" s="42" t="s">
        <v>252</v>
      </c>
      <c r="W1" s="42" t="s">
        <v>253</v>
      </c>
      <c r="X1" s="42" t="s">
        <v>254</v>
      </c>
      <c r="Y1" s="42" t="s">
        <v>255</v>
      </c>
      <c r="Z1" s="42" t="s">
        <v>256</v>
      </c>
      <c r="AA1" s="42" t="s">
        <v>257</v>
      </c>
      <c r="AB1" s="42" t="s">
        <v>258</v>
      </c>
      <c r="AC1" s="42" t="s">
        <v>259</v>
      </c>
      <c r="AD1" s="42" t="s">
        <v>260</v>
      </c>
      <c r="AE1" s="42" t="s">
        <v>263</v>
      </c>
      <c r="AF1" s="42" t="s">
        <v>264</v>
      </c>
      <c r="AG1" s="42" t="s">
        <v>266</v>
      </c>
      <c r="AH1" s="42" t="s">
        <v>265</v>
      </c>
      <c r="AI1" s="42" t="s">
        <v>267</v>
      </c>
      <c r="AJ1" s="42" t="s">
        <v>268</v>
      </c>
      <c r="AK1" s="42" t="s">
        <v>269</v>
      </c>
      <c r="AL1" s="42" t="s">
        <v>270</v>
      </c>
      <c r="AM1" s="42" t="s">
        <v>271</v>
      </c>
      <c r="AN1" s="42" t="s">
        <v>272</v>
      </c>
      <c r="AO1" s="42" t="s">
        <v>273</v>
      </c>
      <c r="AP1" s="42" t="s">
        <v>274</v>
      </c>
      <c r="AQ1" s="42" t="s">
        <v>275</v>
      </c>
      <c r="AR1" s="42" t="s">
        <v>276</v>
      </c>
      <c r="AS1" s="42" t="s">
        <v>277</v>
      </c>
      <c r="AT1" s="42" t="s">
        <v>278</v>
      </c>
    </row>
    <row r="2" spans="1:48" ht="15" customHeight="1">
      <c r="A2" s="144"/>
      <c r="B2" s="144"/>
      <c r="C2" s="144"/>
      <c r="D2" s="120"/>
      <c r="E2" s="120"/>
      <c r="F2" s="50">
        <f>A22</f>
        <v>0.08</v>
      </c>
      <c r="G2" s="50">
        <f t="shared" ref="G2:AT2" si="0">F2-0.5%</f>
        <v>7.4999999999999997E-2</v>
      </c>
      <c r="H2" s="50">
        <f t="shared" si="0"/>
        <v>6.9999999999999993E-2</v>
      </c>
      <c r="I2" s="50">
        <f t="shared" si="0"/>
        <v>6.4999999999999988E-2</v>
      </c>
      <c r="J2" s="50">
        <f t="shared" si="0"/>
        <v>5.9999999999999991E-2</v>
      </c>
      <c r="K2" s="50">
        <f t="shared" si="0"/>
        <v>5.4999999999999993E-2</v>
      </c>
      <c r="L2" s="50">
        <f t="shared" si="0"/>
        <v>4.9999999999999996E-2</v>
      </c>
      <c r="M2" s="50">
        <f t="shared" si="0"/>
        <v>4.4999999999999998E-2</v>
      </c>
      <c r="N2" s="50">
        <f t="shared" si="0"/>
        <v>0.04</v>
      </c>
      <c r="O2" s="50">
        <f t="shared" si="0"/>
        <v>3.5000000000000003E-2</v>
      </c>
      <c r="P2" s="50">
        <f t="shared" si="0"/>
        <v>3.0000000000000002E-2</v>
      </c>
      <c r="Q2" s="50">
        <f t="shared" si="0"/>
        <v>2.5000000000000001E-2</v>
      </c>
      <c r="R2" s="50">
        <f t="shared" si="0"/>
        <v>0.02</v>
      </c>
      <c r="S2" s="50">
        <f t="shared" si="0"/>
        <v>1.4999999999999999E-2</v>
      </c>
      <c r="T2" s="50">
        <f t="shared" si="0"/>
        <v>9.9999999999999985E-3</v>
      </c>
      <c r="U2" s="50">
        <f t="shared" si="0"/>
        <v>4.9999999999999984E-3</v>
      </c>
      <c r="V2" s="50">
        <f t="shared" si="0"/>
        <v>0</v>
      </c>
      <c r="W2" s="50">
        <f t="shared" si="0"/>
        <v>-5.0000000000000001E-3</v>
      </c>
      <c r="X2" s="50">
        <f t="shared" si="0"/>
        <v>-0.01</v>
      </c>
      <c r="Y2" s="50">
        <f t="shared" si="0"/>
        <v>-1.4999999999999999E-2</v>
      </c>
      <c r="Z2" s="50">
        <f t="shared" si="0"/>
        <v>-0.02</v>
      </c>
      <c r="AA2" s="50">
        <f t="shared" si="0"/>
        <v>-2.5000000000000001E-2</v>
      </c>
      <c r="AB2" s="50">
        <f t="shared" si="0"/>
        <v>-3.0000000000000002E-2</v>
      </c>
      <c r="AC2" s="50">
        <f t="shared" si="0"/>
        <v>-3.5000000000000003E-2</v>
      </c>
      <c r="AD2" s="50">
        <f t="shared" si="0"/>
        <v>-0.04</v>
      </c>
      <c r="AE2" s="50">
        <f t="shared" si="0"/>
        <v>-4.4999999999999998E-2</v>
      </c>
      <c r="AF2" s="50">
        <f t="shared" si="0"/>
        <v>-4.9999999999999996E-2</v>
      </c>
      <c r="AG2" s="50">
        <f t="shared" si="0"/>
        <v>-5.4999999999999993E-2</v>
      </c>
      <c r="AH2" s="50">
        <f t="shared" si="0"/>
        <v>-5.9999999999999991E-2</v>
      </c>
      <c r="AI2" s="50">
        <f t="shared" si="0"/>
        <v>-6.4999999999999988E-2</v>
      </c>
      <c r="AJ2" s="50">
        <f t="shared" si="0"/>
        <v>-6.9999999999999993E-2</v>
      </c>
      <c r="AK2" s="50">
        <f t="shared" si="0"/>
        <v>-7.4999999999999997E-2</v>
      </c>
      <c r="AL2" s="50">
        <f t="shared" si="0"/>
        <v>-0.08</v>
      </c>
      <c r="AM2" s="50">
        <f t="shared" si="0"/>
        <v>-8.5000000000000006E-2</v>
      </c>
      <c r="AN2" s="50">
        <f t="shared" si="0"/>
        <v>-9.0000000000000011E-2</v>
      </c>
      <c r="AO2" s="50">
        <f t="shared" si="0"/>
        <v>-9.5000000000000015E-2</v>
      </c>
      <c r="AP2" s="50">
        <f t="shared" si="0"/>
        <v>-0.10000000000000002</v>
      </c>
      <c r="AQ2" s="50">
        <f t="shared" si="0"/>
        <v>-0.10500000000000002</v>
      </c>
      <c r="AR2" s="50">
        <f t="shared" si="0"/>
        <v>-0.11000000000000003</v>
      </c>
      <c r="AS2" s="50">
        <f t="shared" si="0"/>
        <v>-0.11500000000000003</v>
      </c>
      <c r="AT2" s="50">
        <f t="shared" si="0"/>
        <v>-0.12000000000000004</v>
      </c>
    </row>
    <row r="3" spans="1:48" ht="16.5">
      <c r="A3" s="126" t="s">
        <v>381</v>
      </c>
      <c r="B3" s="145" t="s">
        <v>147</v>
      </c>
      <c r="C3" s="9" t="s">
        <v>148</v>
      </c>
      <c r="D3" s="30">
        <v>0.1</v>
      </c>
      <c r="E3" s="3">
        <f t="shared" ref="E3:E27" si="1">$A$5+AV3</f>
        <v>0.02</v>
      </c>
      <c r="F3" s="63">
        <f>(1-E3)/D3</f>
        <v>9.7999999999999989</v>
      </c>
      <c r="G3" s="53">
        <f>(1-$E3-($A$22-G$2))/$D3</f>
        <v>9.75</v>
      </c>
      <c r="H3" s="54">
        <f t="shared" ref="H3:W18" si="2">(1-$E3-($A$22-H$2))/$D3</f>
        <v>9.6999999999999993</v>
      </c>
      <c r="I3" s="53">
        <f t="shared" si="2"/>
        <v>9.6499999999999986</v>
      </c>
      <c r="J3" s="54">
        <f t="shared" si="2"/>
        <v>9.6</v>
      </c>
      <c r="K3" s="53">
        <f t="shared" si="2"/>
        <v>9.5499999999999989</v>
      </c>
      <c r="L3" s="54">
        <f t="shared" si="2"/>
        <v>9.4999999999999982</v>
      </c>
      <c r="M3" s="53">
        <f t="shared" si="2"/>
        <v>9.4499999999999993</v>
      </c>
      <c r="N3" s="54">
        <f t="shared" si="2"/>
        <v>9.3999999999999986</v>
      </c>
      <c r="O3" s="53">
        <f t="shared" si="2"/>
        <v>9.35</v>
      </c>
      <c r="P3" s="54">
        <f t="shared" si="2"/>
        <v>9.2999999999999989</v>
      </c>
      <c r="Q3" s="53">
        <f t="shared" si="2"/>
        <v>9.2499999999999982</v>
      </c>
      <c r="R3" s="54">
        <f t="shared" si="2"/>
        <v>9.1999999999999993</v>
      </c>
      <c r="S3" s="53">
        <f t="shared" si="2"/>
        <v>9.15</v>
      </c>
      <c r="T3" s="54">
        <f t="shared" si="2"/>
        <v>9.0999999999999979</v>
      </c>
      <c r="U3" s="53">
        <f t="shared" si="2"/>
        <v>9.0499999999999989</v>
      </c>
      <c r="V3" s="54">
        <f t="shared" si="2"/>
        <v>9</v>
      </c>
      <c r="W3" s="53">
        <f t="shared" si="2"/>
        <v>8.9499999999999993</v>
      </c>
      <c r="X3" s="54">
        <f t="shared" ref="X3:AM18" si="3">(1-$E3-($A$22-X$2))/$D3</f>
        <v>8.9</v>
      </c>
      <c r="Y3" s="53">
        <f t="shared" si="3"/>
        <v>8.85</v>
      </c>
      <c r="Z3" s="54">
        <f t="shared" si="3"/>
        <v>8.7999999999999989</v>
      </c>
      <c r="AA3" s="53">
        <f t="shared" si="3"/>
        <v>8.75</v>
      </c>
      <c r="AB3" s="54">
        <f t="shared" si="3"/>
        <v>8.6999999999999993</v>
      </c>
      <c r="AC3" s="53">
        <f t="shared" si="3"/>
        <v>8.6499999999999986</v>
      </c>
      <c r="AD3" s="54">
        <f t="shared" si="3"/>
        <v>8.6</v>
      </c>
      <c r="AE3" s="53">
        <f t="shared" si="3"/>
        <v>8.5499999999999989</v>
      </c>
      <c r="AF3" s="54">
        <f t="shared" si="3"/>
        <v>8.5</v>
      </c>
      <c r="AG3" s="53">
        <f t="shared" si="3"/>
        <v>8.4499999999999993</v>
      </c>
      <c r="AH3" s="54">
        <f t="shared" si="3"/>
        <v>8.3999999999999986</v>
      </c>
      <c r="AI3" s="53">
        <f t="shared" si="3"/>
        <v>8.35</v>
      </c>
      <c r="AJ3" s="54">
        <f t="shared" si="3"/>
        <v>8.2999999999999989</v>
      </c>
      <c r="AK3" s="53">
        <f t="shared" si="3"/>
        <v>8.2499999999999982</v>
      </c>
      <c r="AL3" s="54">
        <f t="shared" si="3"/>
        <v>8.1999999999999993</v>
      </c>
      <c r="AM3" s="53">
        <f t="shared" si="3"/>
        <v>8.1499999999999986</v>
      </c>
      <c r="AN3" s="54">
        <f t="shared" ref="AN3:AT18" si="4">(1-$E3-($A$22-AN$2))/$D3</f>
        <v>8.1</v>
      </c>
      <c r="AO3" s="53">
        <f t="shared" si="4"/>
        <v>8.0499999999999989</v>
      </c>
      <c r="AP3" s="54">
        <f t="shared" si="4"/>
        <v>7.9999999999999991</v>
      </c>
      <c r="AQ3" s="53">
        <f t="shared" si="4"/>
        <v>7.9499999999999993</v>
      </c>
      <c r="AR3" s="54">
        <f t="shared" si="4"/>
        <v>7.8999999999999986</v>
      </c>
      <c r="AS3" s="53">
        <f t="shared" si="4"/>
        <v>7.8499999999999988</v>
      </c>
      <c r="AT3" s="54">
        <f t="shared" si="4"/>
        <v>7.7999999999999989</v>
      </c>
      <c r="AU3" s="99">
        <v>2.5000000000000001E-2</v>
      </c>
      <c r="AV3" s="99">
        <f>AU3-2.5%</f>
        <v>0</v>
      </c>
    </row>
    <row r="4" spans="1:48" ht="16.5">
      <c r="A4" s="126"/>
      <c r="B4" s="146"/>
      <c r="C4" s="9" t="s">
        <v>149</v>
      </c>
      <c r="D4" s="30">
        <v>0.1</v>
      </c>
      <c r="E4" s="3">
        <f t="shared" si="1"/>
        <v>0.02</v>
      </c>
      <c r="F4" s="63">
        <f t="shared" ref="F4:F67" si="5">(1-E4)/D4</f>
        <v>9.7999999999999989</v>
      </c>
      <c r="G4" s="53">
        <f t="shared" ref="G4:V19" si="6">(1-$E4-($A$22-G$2))/$D4</f>
        <v>9.75</v>
      </c>
      <c r="H4" s="54">
        <f t="shared" si="2"/>
        <v>9.6999999999999993</v>
      </c>
      <c r="I4" s="53">
        <f t="shared" si="2"/>
        <v>9.6499999999999986</v>
      </c>
      <c r="J4" s="54">
        <f t="shared" si="2"/>
        <v>9.6</v>
      </c>
      <c r="K4" s="53">
        <f t="shared" si="2"/>
        <v>9.5499999999999989</v>
      </c>
      <c r="L4" s="54">
        <f t="shared" si="2"/>
        <v>9.4999999999999982</v>
      </c>
      <c r="M4" s="53">
        <f t="shared" si="2"/>
        <v>9.4499999999999993</v>
      </c>
      <c r="N4" s="54">
        <f t="shared" si="2"/>
        <v>9.3999999999999986</v>
      </c>
      <c r="O4" s="53">
        <f t="shared" si="2"/>
        <v>9.35</v>
      </c>
      <c r="P4" s="54">
        <f t="shared" si="2"/>
        <v>9.2999999999999989</v>
      </c>
      <c r="Q4" s="53">
        <f t="shared" si="2"/>
        <v>9.2499999999999982</v>
      </c>
      <c r="R4" s="54">
        <f t="shared" si="2"/>
        <v>9.1999999999999993</v>
      </c>
      <c r="S4" s="53">
        <f t="shared" si="2"/>
        <v>9.15</v>
      </c>
      <c r="T4" s="54">
        <f t="shared" si="2"/>
        <v>9.0999999999999979</v>
      </c>
      <c r="U4" s="53">
        <f t="shared" si="2"/>
        <v>9.0499999999999989</v>
      </c>
      <c r="V4" s="54">
        <f t="shared" si="2"/>
        <v>9</v>
      </c>
      <c r="W4" s="53">
        <f t="shared" si="2"/>
        <v>8.9499999999999993</v>
      </c>
      <c r="X4" s="54">
        <f t="shared" si="3"/>
        <v>8.9</v>
      </c>
      <c r="Y4" s="53">
        <f t="shared" si="3"/>
        <v>8.85</v>
      </c>
      <c r="Z4" s="54">
        <f t="shared" si="3"/>
        <v>8.7999999999999989</v>
      </c>
      <c r="AA4" s="53">
        <f t="shared" si="3"/>
        <v>8.75</v>
      </c>
      <c r="AB4" s="54">
        <f t="shared" si="3"/>
        <v>8.6999999999999993</v>
      </c>
      <c r="AC4" s="53">
        <f t="shared" si="3"/>
        <v>8.6499999999999986</v>
      </c>
      <c r="AD4" s="54">
        <f t="shared" si="3"/>
        <v>8.6</v>
      </c>
      <c r="AE4" s="53">
        <f t="shared" si="3"/>
        <v>8.5499999999999989</v>
      </c>
      <c r="AF4" s="54">
        <f t="shared" si="3"/>
        <v>8.5</v>
      </c>
      <c r="AG4" s="53">
        <f t="shared" si="3"/>
        <v>8.4499999999999993</v>
      </c>
      <c r="AH4" s="54">
        <f t="shared" si="3"/>
        <v>8.3999999999999986</v>
      </c>
      <c r="AI4" s="53">
        <f t="shared" si="3"/>
        <v>8.35</v>
      </c>
      <c r="AJ4" s="54">
        <f t="shared" si="3"/>
        <v>8.2999999999999989</v>
      </c>
      <c r="AK4" s="53">
        <f t="shared" si="3"/>
        <v>8.2499999999999982</v>
      </c>
      <c r="AL4" s="54">
        <f t="shared" si="3"/>
        <v>8.1999999999999993</v>
      </c>
      <c r="AM4" s="53">
        <f t="shared" si="3"/>
        <v>8.1499999999999986</v>
      </c>
      <c r="AN4" s="54">
        <f t="shared" si="4"/>
        <v>8.1</v>
      </c>
      <c r="AO4" s="53">
        <f t="shared" si="4"/>
        <v>8.0499999999999989</v>
      </c>
      <c r="AP4" s="54">
        <f t="shared" si="4"/>
        <v>7.9999999999999991</v>
      </c>
      <c r="AQ4" s="53">
        <f t="shared" si="4"/>
        <v>7.9499999999999993</v>
      </c>
      <c r="AR4" s="54">
        <f t="shared" si="4"/>
        <v>7.8999999999999986</v>
      </c>
      <c r="AS4" s="53">
        <f t="shared" si="4"/>
        <v>7.8499999999999988</v>
      </c>
      <c r="AT4" s="54">
        <f t="shared" si="4"/>
        <v>7.7999999999999989</v>
      </c>
      <c r="AU4" s="99">
        <v>2.5000000000000001E-2</v>
      </c>
      <c r="AV4" s="99">
        <f t="shared" ref="AV4:AV28" si="7">AU4-2.5%</f>
        <v>0</v>
      </c>
    </row>
    <row r="5" spans="1:48" ht="16.5">
      <c r="A5" s="125">
        <f>A8/1000</f>
        <v>0.02</v>
      </c>
      <c r="B5" s="145" t="s">
        <v>150</v>
      </c>
      <c r="C5" s="32" t="s">
        <v>151</v>
      </c>
      <c r="D5" s="30">
        <v>0.44444444399999999</v>
      </c>
      <c r="E5" s="3">
        <f t="shared" si="1"/>
        <v>2.0329999999999997E-2</v>
      </c>
      <c r="F5" s="63">
        <f t="shared" si="5"/>
        <v>2.2042575022042574</v>
      </c>
      <c r="G5" s="53">
        <f t="shared" si="6"/>
        <v>2.1930075021930078</v>
      </c>
      <c r="H5" s="54">
        <f t="shared" si="2"/>
        <v>2.1817575021817577</v>
      </c>
      <c r="I5" s="53">
        <f t="shared" si="2"/>
        <v>2.1705075021705076</v>
      </c>
      <c r="J5" s="54">
        <f t="shared" si="2"/>
        <v>2.1592575021592575</v>
      </c>
      <c r="K5" s="53">
        <f t="shared" si="2"/>
        <v>2.1480075021480074</v>
      </c>
      <c r="L5" s="54">
        <f t="shared" si="2"/>
        <v>2.1367575021367577</v>
      </c>
      <c r="M5" s="53">
        <f t="shared" si="2"/>
        <v>2.1255075021255077</v>
      </c>
      <c r="N5" s="54">
        <f t="shared" si="2"/>
        <v>2.1142575021142576</v>
      </c>
      <c r="O5" s="53">
        <f t="shared" si="2"/>
        <v>2.1030075021030075</v>
      </c>
      <c r="P5" s="54">
        <f t="shared" si="2"/>
        <v>2.0917575020917574</v>
      </c>
      <c r="Q5" s="53">
        <f t="shared" si="2"/>
        <v>2.0805075020805077</v>
      </c>
      <c r="R5" s="54">
        <f t="shared" si="2"/>
        <v>2.0692575020692576</v>
      </c>
      <c r="S5" s="53">
        <f t="shared" si="2"/>
        <v>2.0580075020580075</v>
      </c>
      <c r="T5" s="54">
        <f t="shared" si="2"/>
        <v>2.0467575020467574</v>
      </c>
      <c r="U5" s="53">
        <f t="shared" si="2"/>
        <v>2.0355075020355078</v>
      </c>
      <c r="V5" s="54">
        <f t="shared" si="2"/>
        <v>2.0242575020242577</v>
      </c>
      <c r="W5" s="53">
        <f t="shared" si="2"/>
        <v>2.0130075020130076</v>
      </c>
      <c r="X5" s="54">
        <f t="shared" si="3"/>
        <v>2.0017575020017575</v>
      </c>
      <c r="Y5" s="53">
        <f t="shared" si="3"/>
        <v>1.9905075019905076</v>
      </c>
      <c r="Z5" s="54">
        <f t="shared" si="3"/>
        <v>1.9792575019792578</v>
      </c>
      <c r="AA5" s="53">
        <f t="shared" si="3"/>
        <v>1.9680075019680077</v>
      </c>
      <c r="AB5" s="54">
        <f t="shared" si="3"/>
        <v>1.9567575019567576</v>
      </c>
      <c r="AC5" s="53">
        <f t="shared" si="3"/>
        <v>1.9455075019455077</v>
      </c>
      <c r="AD5" s="54">
        <f t="shared" si="3"/>
        <v>1.9342575019342576</v>
      </c>
      <c r="AE5" s="53">
        <f t="shared" si="3"/>
        <v>1.9230075019230075</v>
      </c>
      <c r="AF5" s="54">
        <f t="shared" si="3"/>
        <v>1.9117575019117576</v>
      </c>
      <c r="AG5" s="53">
        <f t="shared" si="3"/>
        <v>1.9005075019005075</v>
      </c>
      <c r="AH5" s="54">
        <f t="shared" si="3"/>
        <v>1.8892575018892577</v>
      </c>
      <c r="AI5" s="53">
        <f t="shared" si="3"/>
        <v>1.8780075018780076</v>
      </c>
      <c r="AJ5" s="54">
        <f t="shared" si="3"/>
        <v>1.8667575018667575</v>
      </c>
      <c r="AK5" s="53">
        <f t="shared" si="3"/>
        <v>1.8555075018555076</v>
      </c>
      <c r="AL5" s="54">
        <f t="shared" si="3"/>
        <v>1.8442575018442575</v>
      </c>
      <c r="AM5" s="53">
        <f t="shared" si="3"/>
        <v>1.8330075018330076</v>
      </c>
      <c r="AN5" s="54">
        <f t="shared" si="4"/>
        <v>1.8217575018217576</v>
      </c>
      <c r="AO5" s="53">
        <f t="shared" si="4"/>
        <v>1.8105075018105075</v>
      </c>
      <c r="AP5" s="54">
        <f t="shared" si="4"/>
        <v>1.7992575017992576</v>
      </c>
      <c r="AQ5" s="53">
        <f t="shared" si="4"/>
        <v>1.7880075017880075</v>
      </c>
      <c r="AR5" s="54">
        <f t="shared" si="4"/>
        <v>1.7767575017767574</v>
      </c>
      <c r="AS5" s="53">
        <f t="shared" si="4"/>
        <v>1.7655075017655075</v>
      </c>
      <c r="AT5" s="54">
        <f t="shared" si="4"/>
        <v>1.7542575017542574</v>
      </c>
      <c r="AU5" s="99">
        <v>2.5329999999999998E-2</v>
      </c>
      <c r="AV5" s="99">
        <f t="shared" si="7"/>
        <v>3.2999999999999696E-4</v>
      </c>
    </row>
    <row r="6" spans="1:48" ht="16.5">
      <c r="A6" s="125"/>
      <c r="B6" s="145"/>
      <c r="C6" s="32" t="s">
        <v>152</v>
      </c>
      <c r="D6" s="30">
        <v>0.55555555599999995</v>
      </c>
      <c r="E6" s="3">
        <f t="shared" si="1"/>
        <v>0.02</v>
      </c>
      <c r="F6" s="63">
        <f t="shared" si="5"/>
        <v>1.7639999985888002</v>
      </c>
      <c r="G6" s="53">
        <f t="shared" si="6"/>
        <v>1.7549999985960001</v>
      </c>
      <c r="H6" s="54">
        <f t="shared" si="2"/>
        <v>1.7459999986032002</v>
      </c>
      <c r="I6" s="53">
        <f t="shared" si="2"/>
        <v>1.7369999986104001</v>
      </c>
      <c r="J6" s="54">
        <f t="shared" si="2"/>
        <v>1.7279999986176</v>
      </c>
      <c r="K6" s="53">
        <f t="shared" si="2"/>
        <v>1.7189999986248001</v>
      </c>
      <c r="L6" s="54">
        <f t="shared" si="2"/>
        <v>1.709999998632</v>
      </c>
      <c r="M6" s="53">
        <f t="shared" si="2"/>
        <v>1.7009999986392002</v>
      </c>
      <c r="N6" s="54">
        <f t="shared" si="2"/>
        <v>1.6919999986464</v>
      </c>
      <c r="O6" s="53">
        <f t="shared" si="2"/>
        <v>1.6829999986535999</v>
      </c>
      <c r="P6" s="54">
        <f t="shared" si="2"/>
        <v>1.6739999986608001</v>
      </c>
      <c r="Q6" s="53">
        <f t="shared" si="2"/>
        <v>1.664999998668</v>
      </c>
      <c r="R6" s="54">
        <f t="shared" si="2"/>
        <v>1.6559999986752001</v>
      </c>
      <c r="S6" s="53">
        <f t="shared" si="2"/>
        <v>1.6469999986824002</v>
      </c>
      <c r="T6" s="54">
        <f t="shared" si="2"/>
        <v>1.6379999986896001</v>
      </c>
      <c r="U6" s="53">
        <f t="shared" si="2"/>
        <v>1.6289999986968002</v>
      </c>
      <c r="V6" s="54">
        <f t="shared" si="2"/>
        <v>1.6199999987040001</v>
      </c>
      <c r="W6" s="53">
        <f t="shared" si="2"/>
        <v>1.6109999987112003</v>
      </c>
      <c r="X6" s="54">
        <f t="shared" si="3"/>
        <v>1.6019999987184002</v>
      </c>
      <c r="Y6" s="53">
        <f t="shared" si="3"/>
        <v>1.5929999987256001</v>
      </c>
      <c r="Z6" s="54">
        <f t="shared" si="3"/>
        <v>1.5839999987328002</v>
      </c>
      <c r="AA6" s="53">
        <f t="shared" si="3"/>
        <v>1.5749999987400001</v>
      </c>
      <c r="AB6" s="54">
        <f t="shared" si="3"/>
        <v>1.5659999987472002</v>
      </c>
      <c r="AC6" s="53">
        <f t="shared" si="3"/>
        <v>1.5569999987544001</v>
      </c>
      <c r="AD6" s="54">
        <f t="shared" si="3"/>
        <v>1.5479999987616002</v>
      </c>
      <c r="AE6" s="53">
        <f t="shared" si="3"/>
        <v>1.5389999987688001</v>
      </c>
      <c r="AF6" s="54">
        <f t="shared" si="3"/>
        <v>1.529999998776</v>
      </c>
      <c r="AG6" s="53">
        <f t="shared" si="3"/>
        <v>1.5209999987832001</v>
      </c>
      <c r="AH6" s="54">
        <f t="shared" si="3"/>
        <v>1.5119999987904</v>
      </c>
      <c r="AI6" s="53">
        <f t="shared" si="3"/>
        <v>1.5029999987976002</v>
      </c>
      <c r="AJ6" s="54">
        <f t="shared" si="3"/>
        <v>1.4939999988048001</v>
      </c>
      <c r="AK6" s="53">
        <f t="shared" si="3"/>
        <v>1.484999998812</v>
      </c>
      <c r="AL6" s="54">
        <f t="shared" si="3"/>
        <v>1.4759999988192001</v>
      </c>
      <c r="AM6" s="53">
        <f t="shared" si="3"/>
        <v>1.4669999988264</v>
      </c>
      <c r="AN6" s="54">
        <f t="shared" si="4"/>
        <v>1.4579999988336001</v>
      </c>
      <c r="AO6" s="53">
        <f t="shared" si="4"/>
        <v>1.4489999988408</v>
      </c>
      <c r="AP6" s="54">
        <f t="shared" si="4"/>
        <v>1.4399999988480001</v>
      </c>
      <c r="AQ6" s="53">
        <f t="shared" si="4"/>
        <v>1.4309999988552</v>
      </c>
      <c r="AR6" s="54">
        <f t="shared" si="4"/>
        <v>1.4219999988623999</v>
      </c>
      <c r="AS6" s="53">
        <f t="shared" si="4"/>
        <v>1.4129999988696</v>
      </c>
      <c r="AT6" s="54">
        <f t="shared" si="4"/>
        <v>1.4039999988767999</v>
      </c>
      <c r="AU6" s="99">
        <v>2.5000000000000001E-2</v>
      </c>
      <c r="AV6" s="99">
        <f t="shared" si="7"/>
        <v>0</v>
      </c>
    </row>
    <row r="7" spans="1:48" ht="16.5">
      <c r="A7" s="62"/>
      <c r="B7" s="145"/>
      <c r="C7" s="33" t="s">
        <v>153</v>
      </c>
      <c r="D7" s="30">
        <v>0.55555555599999995</v>
      </c>
      <c r="E7" s="3">
        <f t="shared" si="1"/>
        <v>0.02</v>
      </c>
      <c r="F7" s="63">
        <f t="shared" si="5"/>
        <v>1.7639999985888002</v>
      </c>
      <c r="G7" s="53">
        <f t="shared" si="6"/>
        <v>1.7549999985960001</v>
      </c>
      <c r="H7" s="54">
        <f t="shared" si="2"/>
        <v>1.7459999986032002</v>
      </c>
      <c r="I7" s="53">
        <f t="shared" si="2"/>
        <v>1.7369999986104001</v>
      </c>
      <c r="J7" s="54">
        <f t="shared" si="2"/>
        <v>1.7279999986176</v>
      </c>
      <c r="K7" s="53">
        <f t="shared" si="2"/>
        <v>1.7189999986248001</v>
      </c>
      <c r="L7" s="54">
        <f t="shared" si="2"/>
        <v>1.709999998632</v>
      </c>
      <c r="M7" s="53">
        <f t="shared" si="2"/>
        <v>1.7009999986392002</v>
      </c>
      <c r="N7" s="54">
        <f t="shared" si="2"/>
        <v>1.6919999986464</v>
      </c>
      <c r="O7" s="53">
        <f t="shared" si="2"/>
        <v>1.6829999986535999</v>
      </c>
      <c r="P7" s="54">
        <f t="shared" si="2"/>
        <v>1.6739999986608001</v>
      </c>
      <c r="Q7" s="53">
        <f t="shared" si="2"/>
        <v>1.664999998668</v>
      </c>
      <c r="R7" s="54">
        <f t="shared" si="2"/>
        <v>1.6559999986752001</v>
      </c>
      <c r="S7" s="53">
        <f t="shared" si="2"/>
        <v>1.6469999986824002</v>
      </c>
      <c r="T7" s="54">
        <f t="shared" si="2"/>
        <v>1.6379999986896001</v>
      </c>
      <c r="U7" s="53">
        <f t="shared" si="2"/>
        <v>1.6289999986968002</v>
      </c>
      <c r="V7" s="54">
        <f t="shared" si="2"/>
        <v>1.6199999987040001</v>
      </c>
      <c r="W7" s="53">
        <f t="shared" si="2"/>
        <v>1.6109999987112003</v>
      </c>
      <c r="X7" s="54">
        <f t="shared" si="3"/>
        <v>1.6019999987184002</v>
      </c>
      <c r="Y7" s="53">
        <f t="shared" si="3"/>
        <v>1.5929999987256001</v>
      </c>
      <c r="Z7" s="54">
        <f t="shared" si="3"/>
        <v>1.5839999987328002</v>
      </c>
      <c r="AA7" s="53">
        <f t="shared" si="3"/>
        <v>1.5749999987400001</v>
      </c>
      <c r="AB7" s="54">
        <f t="shared" si="3"/>
        <v>1.5659999987472002</v>
      </c>
      <c r="AC7" s="53">
        <f t="shared" si="3"/>
        <v>1.5569999987544001</v>
      </c>
      <c r="AD7" s="54">
        <f t="shared" si="3"/>
        <v>1.5479999987616002</v>
      </c>
      <c r="AE7" s="53">
        <f t="shared" si="3"/>
        <v>1.5389999987688001</v>
      </c>
      <c r="AF7" s="54">
        <f t="shared" si="3"/>
        <v>1.529999998776</v>
      </c>
      <c r="AG7" s="53">
        <f t="shared" si="3"/>
        <v>1.5209999987832001</v>
      </c>
      <c r="AH7" s="54">
        <f t="shared" si="3"/>
        <v>1.5119999987904</v>
      </c>
      <c r="AI7" s="53">
        <f t="shared" si="3"/>
        <v>1.5029999987976002</v>
      </c>
      <c r="AJ7" s="54">
        <f t="shared" si="3"/>
        <v>1.4939999988048001</v>
      </c>
      <c r="AK7" s="53">
        <f t="shared" si="3"/>
        <v>1.484999998812</v>
      </c>
      <c r="AL7" s="54">
        <f t="shared" si="3"/>
        <v>1.4759999988192001</v>
      </c>
      <c r="AM7" s="53">
        <f t="shared" si="3"/>
        <v>1.4669999988264</v>
      </c>
      <c r="AN7" s="54">
        <f t="shared" si="4"/>
        <v>1.4579999988336001</v>
      </c>
      <c r="AO7" s="53">
        <f t="shared" si="4"/>
        <v>1.4489999988408</v>
      </c>
      <c r="AP7" s="54">
        <f t="shared" si="4"/>
        <v>1.4399999988480001</v>
      </c>
      <c r="AQ7" s="53">
        <f t="shared" si="4"/>
        <v>1.4309999988552</v>
      </c>
      <c r="AR7" s="54">
        <f t="shared" si="4"/>
        <v>1.4219999988623999</v>
      </c>
      <c r="AS7" s="53">
        <f t="shared" si="4"/>
        <v>1.4129999988696</v>
      </c>
      <c r="AT7" s="54">
        <f t="shared" si="4"/>
        <v>1.4039999988767999</v>
      </c>
      <c r="AU7" s="99">
        <v>2.5000000000000001E-2</v>
      </c>
      <c r="AV7" s="99">
        <f t="shared" si="7"/>
        <v>0</v>
      </c>
    </row>
    <row r="8" spans="1:48" ht="16.5">
      <c r="A8" s="61">
        <v>20</v>
      </c>
      <c r="B8" s="145"/>
      <c r="C8" s="33" t="s">
        <v>154</v>
      </c>
      <c r="D8" s="30">
        <v>0.44444444399999999</v>
      </c>
      <c r="E8" s="3">
        <f t="shared" si="1"/>
        <v>2.0329999999999997E-2</v>
      </c>
      <c r="F8" s="63">
        <f t="shared" si="5"/>
        <v>2.2042575022042574</v>
      </c>
      <c r="G8" s="53">
        <f t="shared" si="6"/>
        <v>2.1930075021930078</v>
      </c>
      <c r="H8" s="54">
        <f t="shared" si="2"/>
        <v>2.1817575021817577</v>
      </c>
      <c r="I8" s="53">
        <f t="shared" si="2"/>
        <v>2.1705075021705076</v>
      </c>
      <c r="J8" s="54">
        <f t="shared" si="2"/>
        <v>2.1592575021592575</v>
      </c>
      <c r="K8" s="53">
        <f t="shared" si="2"/>
        <v>2.1480075021480074</v>
      </c>
      <c r="L8" s="54">
        <f t="shared" si="2"/>
        <v>2.1367575021367577</v>
      </c>
      <c r="M8" s="53">
        <f t="shared" si="2"/>
        <v>2.1255075021255077</v>
      </c>
      <c r="N8" s="54">
        <f t="shared" si="2"/>
        <v>2.1142575021142576</v>
      </c>
      <c r="O8" s="53">
        <f t="shared" si="2"/>
        <v>2.1030075021030075</v>
      </c>
      <c r="P8" s="54">
        <f t="shared" si="2"/>
        <v>2.0917575020917574</v>
      </c>
      <c r="Q8" s="53">
        <f t="shared" si="2"/>
        <v>2.0805075020805077</v>
      </c>
      <c r="R8" s="54">
        <f t="shared" si="2"/>
        <v>2.0692575020692576</v>
      </c>
      <c r="S8" s="53">
        <f t="shared" si="2"/>
        <v>2.0580075020580075</v>
      </c>
      <c r="T8" s="54">
        <f t="shared" si="2"/>
        <v>2.0467575020467574</v>
      </c>
      <c r="U8" s="53">
        <f t="shared" si="2"/>
        <v>2.0355075020355078</v>
      </c>
      <c r="V8" s="54">
        <f t="shared" si="2"/>
        <v>2.0242575020242577</v>
      </c>
      <c r="W8" s="53">
        <f t="shared" si="2"/>
        <v>2.0130075020130076</v>
      </c>
      <c r="X8" s="54">
        <f t="shared" si="3"/>
        <v>2.0017575020017575</v>
      </c>
      <c r="Y8" s="53">
        <f t="shared" si="3"/>
        <v>1.9905075019905076</v>
      </c>
      <c r="Z8" s="54">
        <f t="shared" si="3"/>
        <v>1.9792575019792578</v>
      </c>
      <c r="AA8" s="53">
        <f t="shared" si="3"/>
        <v>1.9680075019680077</v>
      </c>
      <c r="AB8" s="54">
        <f t="shared" si="3"/>
        <v>1.9567575019567576</v>
      </c>
      <c r="AC8" s="53">
        <f t="shared" si="3"/>
        <v>1.9455075019455077</v>
      </c>
      <c r="AD8" s="54">
        <f t="shared" si="3"/>
        <v>1.9342575019342576</v>
      </c>
      <c r="AE8" s="53">
        <f t="shared" si="3"/>
        <v>1.9230075019230075</v>
      </c>
      <c r="AF8" s="54">
        <f t="shared" si="3"/>
        <v>1.9117575019117576</v>
      </c>
      <c r="AG8" s="53">
        <f t="shared" si="3"/>
        <v>1.9005075019005075</v>
      </c>
      <c r="AH8" s="54">
        <f t="shared" si="3"/>
        <v>1.8892575018892577</v>
      </c>
      <c r="AI8" s="53">
        <f t="shared" si="3"/>
        <v>1.8780075018780076</v>
      </c>
      <c r="AJ8" s="54">
        <f t="shared" si="3"/>
        <v>1.8667575018667575</v>
      </c>
      <c r="AK8" s="53">
        <f t="shared" si="3"/>
        <v>1.8555075018555076</v>
      </c>
      <c r="AL8" s="54">
        <f t="shared" si="3"/>
        <v>1.8442575018442575</v>
      </c>
      <c r="AM8" s="53">
        <f t="shared" si="3"/>
        <v>1.8330075018330076</v>
      </c>
      <c r="AN8" s="54">
        <f t="shared" si="4"/>
        <v>1.8217575018217576</v>
      </c>
      <c r="AO8" s="53">
        <f t="shared" si="4"/>
        <v>1.8105075018105075</v>
      </c>
      <c r="AP8" s="54">
        <f t="shared" si="4"/>
        <v>1.7992575017992576</v>
      </c>
      <c r="AQ8" s="53">
        <f t="shared" si="4"/>
        <v>1.7880075017880075</v>
      </c>
      <c r="AR8" s="54">
        <f t="shared" si="4"/>
        <v>1.7767575017767574</v>
      </c>
      <c r="AS8" s="53">
        <f t="shared" si="4"/>
        <v>1.7655075017655075</v>
      </c>
      <c r="AT8" s="54">
        <f t="shared" si="4"/>
        <v>1.7542575017542574</v>
      </c>
      <c r="AU8" s="99">
        <v>2.5329999999999998E-2</v>
      </c>
      <c r="AV8" s="99">
        <f t="shared" si="7"/>
        <v>3.2999999999999696E-4</v>
      </c>
    </row>
    <row r="9" spans="1:48" ht="16.5">
      <c r="A9" s="62"/>
      <c r="B9" s="145"/>
      <c r="C9" s="32" t="s">
        <v>155</v>
      </c>
      <c r="D9" s="30">
        <v>2.2222222E-2</v>
      </c>
      <c r="E9" s="3">
        <f t="shared" si="1"/>
        <v>2.0109999999999999E-2</v>
      </c>
      <c r="F9" s="63">
        <f t="shared" si="5"/>
        <v>44.095050440950509</v>
      </c>
      <c r="G9" s="53">
        <f t="shared" si="6"/>
        <v>43.87005043870051</v>
      </c>
      <c r="H9" s="54">
        <f t="shared" si="2"/>
        <v>43.645050436450504</v>
      </c>
      <c r="I9" s="53">
        <f t="shared" si="2"/>
        <v>43.420050434200505</v>
      </c>
      <c r="J9" s="54">
        <f t="shared" si="2"/>
        <v>43.195050431950506</v>
      </c>
      <c r="K9" s="53">
        <f t="shared" si="2"/>
        <v>42.970050429700507</v>
      </c>
      <c r="L9" s="54">
        <f t="shared" si="2"/>
        <v>42.745050427450508</v>
      </c>
      <c r="M9" s="53">
        <f t="shared" si="2"/>
        <v>42.520050425200502</v>
      </c>
      <c r="N9" s="54">
        <f t="shared" si="2"/>
        <v>42.295050422950503</v>
      </c>
      <c r="O9" s="53">
        <f t="shared" si="2"/>
        <v>42.070050420700504</v>
      </c>
      <c r="P9" s="54">
        <f t="shared" si="2"/>
        <v>41.845050418450505</v>
      </c>
      <c r="Q9" s="53">
        <f t="shared" si="2"/>
        <v>41.620050416200506</v>
      </c>
      <c r="R9" s="54">
        <f t="shared" si="2"/>
        <v>41.395050413950507</v>
      </c>
      <c r="S9" s="53">
        <f t="shared" si="2"/>
        <v>41.170050411700501</v>
      </c>
      <c r="T9" s="54">
        <f t="shared" si="2"/>
        <v>40.945050409450509</v>
      </c>
      <c r="U9" s="53">
        <f t="shared" si="2"/>
        <v>40.72005040720051</v>
      </c>
      <c r="V9" s="54">
        <f t="shared" si="2"/>
        <v>40.495050404950511</v>
      </c>
      <c r="W9" s="53">
        <f t="shared" si="2"/>
        <v>40.270050402700505</v>
      </c>
      <c r="X9" s="54">
        <f t="shared" si="3"/>
        <v>40.045050400450506</v>
      </c>
      <c r="Y9" s="53">
        <f t="shared" si="3"/>
        <v>39.820050398200507</v>
      </c>
      <c r="Z9" s="54">
        <f t="shared" si="3"/>
        <v>39.595050395950508</v>
      </c>
      <c r="AA9" s="53">
        <f t="shared" si="3"/>
        <v>39.37005039370051</v>
      </c>
      <c r="AB9" s="54">
        <f t="shared" si="3"/>
        <v>39.145050391450503</v>
      </c>
      <c r="AC9" s="53">
        <f t="shared" si="3"/>
        <v>38.920050389200505</v>
      </c>
      <c r="AD9" s="54">
        <f t="shared" si="3"/>
        <v>38.695050386950506</v>
      </c>
      <c r="AE9" s="53">
        <f t="shared" si="3"/>
        <v>38.470050384700507</v>
      </c>
      <c r="AF9" s="54">
        <f t="shared" si="3"/>
        <v>38.245050382450508</v>
      </c>
      <c r="AG9" s="53">
        <f t="shared" si="3"/>
        <v>38.020050380200509</v>
      </c>
      <c r="AH9" s="54">
        <f t="shared" si="3"/>
        <v>37.795050377950503</v>
      </c>
      <c r="AI9" s="53">
        <f t="shared" si="3"/>
        <v>37.570050375700504</v>
      </c>
      <c r="AJ9" s="54">
        <f t="shared" si="3"/>
        <v>37.345050373450505</v>
      </c>
      <c r="AK9" s="53">
        <f t="shared" si="3"/>
        <v>37.120050371200506</v>
      </c>
      <c r="AL9" s="54">
        <f t="shared" si="3"/>
        <v>36.895050368950507</v>
      </c>
      <c r="AM9" s="53">
        <f t="shared" si="3"/>
        <v>36.670050366700501</v>
      </c>
      <c r="AN9" s="54">
        <f t="shared" si="4"/>
        <v>36.445050364450502</v>
      </c>
      <c r="AO9" s="53">
        <f t="shared" si="4"/>
        <v>36.220050362200503</v>
      </c>
      <c r="AP9" s="54">
        <f t="shared" si="4"/>
        <v>35.995050359950504</v>
      </c>
      <c r="AQ9" s="53">
        <f t="shared" si="4"/>
        <v>35.770050357700505</v>
      </c>
      <c r="AR9" s="54">
        <f t="shared" si="4"/>
        <v>35.545050355450506</v>
      </c>
      <c r="AS9" s="53">
        <f t="shared" si="4"/>
        <v>35.3200503532005</v>
      </c>
      <c r="AT9" s="54">
        <f t="shared" si="4"/>
        <v>35.095050350950501</v>
      </c>
      <c r="AU9" s="99">
        <v>2.511E-2</v>
      </c>
      <c r="AV9" s="99">
        <f t="shared" si="7"/>
        <v>1.0999999999999899E-4</v>
      </c>
    </row>
    <row r="10" spans="1:48" ht="16.5">
      <c r="A10" s="62"/>
      <c r="B10" s="145"/>
      <c r="C10" s="32" t="s">
        <v>156</v>
      </c>
      <c r="D10" s="30">
        <v>2.2222222E-2</v>
      </c>
      <c r="E10" s="3">
        <f t="shared" si="1"/>
        <v>2.0109999999999999E-2</v>
      </c>
      <c r="F10" s="63">
        <f t="shared" si="5"/>
        <v>44.095050440950509</v>
      </c>
      <c r="G10" s="53">
        <f t="shared" si="6"/>
        <v>43.87005043870051</v>
      </c>
      <c r="H10" s="54">
        <f t="shared" si="2"/>
        <v>43.645050436450504</v>
      </c>
      <c r="I10" s="53">
        <f t="shared" si="2"/>
        <v>43.420050434200505</v>
      </c>
      <c r="J10" s="54">
        <f t="shared" si="2"/>
        <v>43.195050431950506</v>
      </c>
      <c r="K10" s="53">
        <f t="shared" si="2"/>
        <v>42.970050429700507</v>
      </c>
      <c r="L10" s="54">
        <f t="shared" si="2"/>
        <v>42.745050427450508</v>
      </c>
      <c r="M10" s="53">
        <f t="shared" si="2"/>
        <v>42.520050425200502</v>
      </c>
      <c r="N10" s="54">
        <f t="shared" si="2"/>
        <v>42.295050422950503</v>
      </c>
      <c r="O10" s="53">
        <f t="shared" si="2"/>
        <v>42.070050420700504</v>
      </c>
      <c r="P10" s="54">
        <f t="shared" si="2"/>
        <v>41.845050418450505</v>
      </c>
      <c r="Q10" s="53">
        <f t="shared" si="2"/>
        <v>41.620050416200506</v>
      </c>
      <c r="R10" s="54">
        <f t="shared" si="2"/>
        <v>41.395050413950507</v>
      </c>
      <c r="S10" s="53">
        <f t="shared" si="2"/>
        <v>41.170050411700501</v>
      </c>
      <c r="T10" s="54">
        <f t="shared" si="2"/>
        <v>40.945050409450509</v>
      </c>
      <c r="U10" s="53">
        <f t="shared" si="2"/>
        <v>40.72005040720051</v>
      </c>
      <c r="V10" s="54">
        <f t="shared" si="2"/>
        <v>40.495050404950511</v>
      </c>
      <c r="W10" s="53">
        <f t="shared" si="2"/>
        <v>40.270050402700505</v>
      </c>
      <c r="X10" s="54">
        <f t="shared" si="3"/>
        <v>40.045050400450506</v>
      </c>
      <c r="Y10" s="53">
        <f t="shared" si="3"/>
        <v>39.820050398200507</v>
      </c>
      <c r="Z10" s="54">
        <f t="shared" si="3"/>
        <v>39.595050395950508</v>
      </c>
      <c r="AA10" s="53">
        <f t="shared" si="3"/>
        <v>39.37005039370051</v>
      </c>
      <c r="AB10" s="54">
        <f t="shared" si="3"/>
        <v>39.145050391450503</v>
      </c>
      <c r="AC10" s="53">
        <f t="shared" si="3"/>
        <v>38.920050389200505</v>
      </c>
      <c r="AD10" s="54">
        <f t="shared" si="3"/>
        <v>38.695050386950506</v>
      </c>
      <c r="AE10" s="53">
        <f t="shared" si="3"/>
        <v>38.470050384700507</v>
      </c>
      <c r="AF10" s="54">
        <f t="shared" si="3"/>
        <v>38.245050382450508</v>
      </c>
      <c r="AG10" s="53">
        <f t="shared" si="3"/>
        <v>38.020050380200509</v>
      </c>
      <c r="AH10" s="54">
        <f t="shared" si="3"/>
        <v>37.795050377950503</v>
      </c>
      <c r="AI10" s="53">
        <f t="shared" si="3"/>
        <v>37.570050375700504</v>
      </c>
      <c r="AJ10" s="54">
        <f t="shared" si="3"/>
        <v>37.345050373450505</v>
      </c>
      <c r="AK10" s="53">
        <f t="shared" si="3"/>
        <v>37.120050371200506</v>
      </c>
      <c r="AL10" s="54">
        <f t="shared" si="3"/>
        <v>36.895050368950507</v>
      </c>
      <c r="AM10" s="53">
        <f t="shared" si="3"/>
        <v>36.670050366700501</v>
      </c>
      <c r="AN10" s="54">
        <f t="shared" si="4"/>
        <v>36.445050364450502</v>
      </c>
      <c r="AO10" s="53">
        <f t="shared" si="4"/>
        <v>36.220050362200503</v>
      </c>
      <c r="AP10" s="54">
        <f t="shared" si="4"/>
        <v>35.995050359950504</v>
      </c>
      <c r="AQ10" s="53">
        <f t="shared" si="4"/>
        <v>35.770050357700505</v>
      </c>
      <c r="AR10" s="54">
        <f t="shared" si="4"/>
        <v>35.545050355450506</v>
      </c>
      <c r="AS10" s="53">
        <f t="shared" si="4"/>
        <v>35.3200503532005</v>
      </c>
      <c r="AT10" s="54">
        <f t="shared" si="4"/>
        <v>35.095050350950501</v>
      </c>
      <c r="AU10" s="99">
        <v>2.511E-2</v>
      </c>
      <c r="AV10" s="99">
        <f t="shared" si="7"/>
        <v>1.0999999999999899E-4</v>
      </c>
    </row>
    <row r="11" spans="1:48" ht="16.5">
      <c r="A11" s="62"/>
      <c r="B11" s="145"/>
      <c r="C11" s="32" t="s">
        <v>157</v>
      </c>
      <c r="D11" s="30">
        <v>4.4444444E-2</v>
      </c>
      <c r="E11" s="3">
        <f t="shared" si="1"/>
        <v>2.0329999999999997E-2</v>
      </c>
      <c r="F11" s="63">
        <f t="shared" si="5"/>
        <v>22.042575220425753</v>
      </c>
      <c r="G11" s="53">
        <f t="shared" si="6"/>
        <v>21.930075219300754</v>
      </c>
      <c r="H11" s="54">
        <f t="shared" si="2"/>
        <v>21.817575218175755</v>
      </c>
      <c r="I11" s="53">
        <f t="shared" si="2"/>
        <v>21.705075217050751</v>
      </c>
      <c r="J11" s="54">
        <f t="shared" si="2"/>
        <v>21.592575215925752</v>
      </c>
      <c r="K11" s="53">
        <f t="shared" si="2"/>
        <v>21.480075214800753</v>
      </c>
      <c r="L11" s="54">
        <f t="shared" si="2"/>
        <v>21.367575213675753</v>
      </c>
      <c r="M11" s="53">
        <f t="shared" si="2"/>
        <v>21.255075212550754</v>
      </c>
      <c r="N11" s="54">
        <f t="shared" si="2"/>
        <v>21.142575211425754</v>
      </c>
      <c r="O11" s="53">
        <f t="shared" si="2"/>
        <v>21.030075210300751</v>
      </c>
      <c r="P11" s="54">
        <f t="shared" si="2"/>
        <v>20.917575209175752</v>
      </c>
      <c r="Q11" s="53">
        <f t="shared" si="2"/>
        <v>20.805075208050752</v>
      </c>
      <c r="R11" s="54">
        <f t="shared" si="2"/>
        <v>20.692575206925753</v>
      </c>
      <c r="S11" s="53">
        <f t="shared" si="2"/>
        <v>20.580075205800753</v>
      </c>
      <c r="T11" s="54">
        <f t="shared" si="2"/>
        <v>20.46757520467575</v>
      </c>
      <c r="U11" s="53">
        <f t="shared" si="2"/>
        <v>20.355075203550754</v>
      </c>
      <c r="V11" s="54">
        <f t="shared" si="2"/>
        <v>20.242575202425755</v>
      </c>
      <c r="W11" s="53">
        <f t="shared" si="2"/>
        <v>20.130075201300755</v>
      </c>
      <c r="X11" s="54">
        <f t="shared" si="3"/>
        <v>20.017575200175752</v>
      </c>
      <c r="Y11" s="53">
        <f t="shared" si="3"/>
        <v>19.905075199050753</v>
      </c>
      <c r="Z11" s="54">
        <f t="shared" si="3"/>
        <v>19.792575197925753</v>
      </c>
      <c r="AA11" s="53">
        <f t="shared" si="3"/>
        <v>19.680075196800754</v>
      </c>
      <c r="AB11" s="54">
        <f t="shared" si="3"/>
        <v>19.567575195675754</v>
      </c>
      <c r="AC11" s="53">
        <f t="shared" si="3"/>
        <v>19.455075194550755</v>
      </c>
      <c r="AD11" s="54">
        <f t="shared" si="3"/>
        <v>19.342575193425752</v>
      </c>
      <c r="AE11" s="53">
        <f t="shared" si="3"/>
        <v>19.230075192300752</v>
      </c>
      <c r="AF11" s="54">
        <f t="shared" si="3"/>
        <v>19.117575191175753</v>
      </c>
      <c r="AG11" s="53">
        <f t="shared" si="3"/>
        <v>19.005075190050754</v>
      </c>
      <c r="AH11" s="54">
        <f t="shared" si="3"/>
        <v>18.892575188925754</v>
      </c>
      <c r="AI11" s="53">
        <f t="shared" si="3"/>
        <v>18.780075187800751</v>
      </c>
      <c r="AJ11" s="54">
        <f t="shared" si="3"/>
        <v>18.667575186675752</v>
      </c>
      <c r="AK11" s="53">
        <f t="shared" si="3"/>
        <v>18.555075185550752</v>
      </c>
      <c r="AL11" s="54">
        <f t="shared" si="3"/>
        <v>18.442575184425753</v>
      </c>
      <c r="AM11" s="53">
        <f t="shared" si="3"/>
        <v>18.330075183300753</v>
      </c>
      <c r="AN11" s="54">
        <f t="shared" si="4"/>
        <v>18.217575182175754</v>
      </c>
      <c r="AO11" s="53">
        <f t="shared" si="4"/>
        <v>18.105075181050751</v>
      </c>
      <c r="AP11" s="54">
        <f t="shared" si="4"/>
        <v>17.992575179925751</v>
      </c>
      <c r="AQ11" s="53">
        <f t="shared" si="4"/>
        <v>17.880075178800752</v>
      </c>
      <c r="AR11" s="54">
        <f t="shared" si="4"/>
        <v>17.767575177675752</v>
      </c>
      <c r="AS11" s="53">
        <f t="shared" si="4"/>
        <v>17.655075176550753</v>
      </c>
      <c r="AT11" s="54">
        <f t="shared" si="4"/>
        <v>17.54257517542575</v>
      </c>
      <c r="AU11" s="99">
        <v>2.5329999999999998E-2</v>
      </c>
      <c r="AV11" s="99">
        <f t="shared" si="7"/>
        <v>3.2999999999999696E-4</v>
      </c>
    </row>
    <row r="12" spans="1:48" ht="16.5">
      <c r="A12" s="62"/>
      <c r="B12" s="145"/>
      <c r="C12" s="32" t="s">
        <v>158</v>
      </c>
      <c r="D12" s="30">
        <v>4.4444444E-2</v>
      </c>
      <c r="E12" s="3">
        <f t="shared" si="1"/>
        <v>2.0329999999999997E-2</v>
      </c>
      <c r="F12" s="63">
        <f t="shared" si="5"/>
        <v>22.042575220425753</v>
      </c>
      <c r="G12" s="53">
        <f t="shared" si="6"/>
        <v>21.930075219300754</v>
      </c>
      <c r="H12" s="54">
        <f t="shared" si="2"/>
        <v>21.817575218175755</v>
      </c>
      <c r="I12" s="53">
        <f t="shared" si="2"/>
        <v>21.705075217050751</v>
      </c>
      <c r="J12" s="54">
        <f t="shared" si="2"/>
        <v>21.592575215925752</v>
      </c>
      <c r="K12" s="53">
        <f t="shared" si="2"/>
        <v>21.480075214800753</v>
      </c>
      <c r="L12" s="54">
        <f t="shared" si="2"/>
        <v>21.367575213675753</v>
      </c>
      <c r="M12" s="53">
        <f t="shared" si="2"/>
        <v>21.255075212550754</v>
      </c>
      <c r="N12" s="54">
        <f t="shared" si="2"/>
        <v>21.142575211425754</v>
      </c>
      <c r="O12" s="53">
        <f t="shared" si="2"/>
        <v>21.030075210300751</v>
      </c>
      <c r="P12" s="54">
        <f t="shared" si="2"/>
        <v>20.917575209175752</v>
      </c>
      <c r="Q12" s="53">
        <f t="shared" si="2"/>
        <v>20.805075208050752</v>
      </c>
      <c r="R12" s="54">
        <f t="shared" si="2"/>
        <v>20.692575206925753</v>
      </c>
      <c r="S12" s="53">
        <f t="shared" si="2"/>
        <v>20.580075205800753</v>
      </c>
      <c r="T12" s="54">
        <f t="shared" si="2"/>
        <v>20.46757520467575</v>
      </c>
      <c r="U12" s="53">
        <f t="shared" si="2"/>
        <v>20.355075203550754</v>
      </c>
      <c r="V12" s="54">
        <f t="shared" si="2"/>
        <v>20.242575202425755</v>
      </c>
      <c r="W12" s="53">
        <f t="shared" si="2"/>
        <v>20.130075201300755</v>
      </c>
      <c r="X12" s="54">
        <f t="shared" si="3"/>
        <v>20.017575200175752</v>
      </c>
      <c r="Y12" s="53">
        <f t="shared" si="3"/>
        <v>19.905075199050753</v>
      </c>
      <c r="Z12" s="54">
        <f t="shared" si="3"/>
        <v>19.792575197925753</v>
      </c>
      <c r="AA12" s="53">
        <f t="shared" si="3"/>
        <v>19.680075196800754</v>
      </c>
      <c r="AB12" s="54">
        <f t="shared" si="3"/>
        <v>19.567575195675754</v>
      </c>
      <c r="AC12" s="53">
        <f t="shared" si="3"/>
        <v>19.455075194550755</v>
      </c>
      <c r="AD12" s="54">
        <f t="shared" si="3"/>
        <v>19.342575193425752</v>
      </c>
      <c r="AE12" s="53">
        <f t="shared" si="3"/>
        <v>19.230075192300752</v>
      </c>
      <c r="AF12" s="54">
        <f t="shared" si="3"/>
        <v>19.117575191175753</v>
      </c>
      <c r="AG12" s="53">
        <f t="shared" si="3"/>
        <v>19.005075190050754</v>
      </c>
      <c r="AH12" s="54">
        <f t="shared" si="3"/>
        <v>18.892575188925754</v>
      </c>
      <c r="AI12" s="53">
        <f t="shared" si="3"/>
        <v>18.780075187800751</v>
      </c>
      <c r="AJ12" s="54">
        <f t="shared" si="3"/>
        <v>18.667575186675752</v>
      </c>
      <c r="AK12" s="53">
        <f t="shared" si="3"/>
        <v>18.555075185550752</v>
      </c>
      <c r="AL12" s="54">
        <f t="shared" si="3"/>
        <v>18.442575184425753</v>
      </c>
      <c r="AM12" s="53">
        <f t="shared" si="3"/>
        <v>18.330075183300753</v>
      </c>
      <c r="AN12" s="54">
        <f t="shared" si="4"/>
        <v>18.217575182175754</v>
      </c>
      <c r="AO12" s="53">
        <f t="shared" si="4"/>
        <v>18.105075181050751</v>
      </c>
      <c r="AP12" s="54">
        <f t="shared" si="4"/>
        <v>17.992575179925751</v>
      </c>
      <c r="AQ12" s="53">
        <f t="shared" si="4"/>
        <v>17.880075178800752</v>
      </c>
      <c r="AR12" s="54">
        <f t="shared" si="4"/>
        <v>17.767575177675752</v>
      </c>
      <c r="AS12" s="53">
        <f t="shared" si="4"/>
        <v>17.655075176550753</v>
      </c>
      <c r="AT12" s="54">
        <f t="shared" si="4"/>
        <v>17.54257517542575</v>
      </c>
      <c r="AU12" s="99">
        <v>2.5329999999999998E-2</v>
      </c>
      <c r="AV12" s="99">
        <f t="shared" si="7"/>
        <v>3.2999999999999696E-4</v>
      </c>
    </row>
    <row r="13" spans="1:48" ht="16.5">
      <c r="A13" s="62"/>
      <c r="B13" s="145"/>
      <c r="C13" s="32" t="s">
        <v>159</v>
      </c>
      <c r="D13" s="30">
        <v>6.6666666999999999E-2</v>
      </c>
      <c r="E13" s="3">
        <f t="shared" si="1"/>
        <v>2.0329999999999997E-2</v>
      </c>
      <c r="F13" s="63">
        <f t="shared" si="5"/>
        <v>14.695049926524751</v>
      </c>
      <c r="G13" s="53">
        <f t="shared" si="6"/>
        <v>14.620049926899751</v>
      </c>
      <c r="H13" s="54">
        <f t="shared" si="2"/>
        <v>14.545049927274752</v>
      </c>
      <c r="I13" s="53">
        <f t="shared" si="2"/>
        <v>14.47004992764975</v>
      </c>
      <c r="J13" s="54">
        <f t="shared" si="2"/>
        <v>14.395049928024751</v>
      </c>
      <c r="K13" s="53">
        <f t="shared" si="2"/>
        <v>14.320049928399751</v>
      </c>
      <c r="L13" s="54">
        <f t="shared" si="2"/>
        <v>14.245049928774751</v>
      </c>
      <c r="M13" s="53">
        <f t="shared" si="2"/>
        <v>14.170049929149751</v>
      </c>
      <c r="N13" s="54">
        <f t="shared" si="2"/>
        <v>14.09504992952475</v>
      </c>
      <c r="O13" s="53">
        <f t="shared" si="2"/>
        <v>14.02004992989975</v>
      </c>
      <c r="P13" s="54">
        <f t="shared" si="2"/>
        <v>13.945049930274751</v>
      </c>
      <c r="Q13" s="53">
        <f t="shared" si="2"/>
        <v>13.870049930649751</v>
      </c>
      <c r="R13" s="54">
        <f t="shared" si="2"/>
        <v>13.795049931024751</v>
      </c>
      <c r="S13" s="53">
        <f t="shared" si="2"/>
        <v>13.720049931399751</v>
      </c>
      <c r="T13" s="54">
        <f t="shared" si="2"/>
        <v>13.64504993177475</v>
      </c>
      <c r="U13" s="53">
        <f t="shared" si="2"/>
        <v>13.570049932149752</v>
      </c>
      <c r="V13" s="54">
        <f t="shared" si="2"/>
        <v>13.495049932524752</v>
      </c>
      <c r="W13" s="53">
        <f t="shared" si="2"/>
        <v>13.420049932899751</v>
      </c>
      <c r="X13" s="54">
        <f t="shared" si="3"/>
        <v>13.345049933274751</v>
      </c>
      <c r="Y13" s="53">
        <f t="shared" si="3"/>
        <v>13.270049933649751</v>
      </c>
      <c r="Z13" s="54">
        <f t="shared" si="3"/>
        <v>13.195049934024752</v>
      </c>
      <c r="AA13" s="53">
        <f t="shared" si="3"/>
        <v>13.120049934399752</v>
      </c>
      <c r="AB13" s="54">
        <f t="shared" si="3"/>
        <v>13.045049934774751</v>
      </c>
      <c r="AC13" s="53">
        <f t="shared" si="3"/>
        <v>12.970049935149751</v>
      </c>
      <c r="AD13" s="54">
        <f t="shared" si="3"/>
        <v>12.895049935524751</v>
      </c>
      <c r="AE13" s="53">
        <f t="shared" si="3"/>
        <v>12.820049935899752</v>
      </c>
      <c r="AF13" s="54">
        <f t="shared" si="3"/>
        <v>12.745049936274752</v>
      </c>
      <c r="AG13" s="53">
        <f t="shared" si="3"/>
        <v>12.67004993664975</v>
      </c>
      <c r="AH13" s="54">
        <f t="shared" si="3"/>
        <v>12.595049937024751</v>
      </c>
      <c r="AI13" s="53">
        <f t="shared" si="3"/>
        <v>12.520049937399751</v>
      </c>
      <c r="AJ13" s="54">
        <f t="shared" si="3"/>
        <v>12.445049937774751</v>
      </c>
      <c r="AK13" s="53">
        <f t="shared" si="3"/>
        <v>12.370049938149752</v>
      </c>
      <c r="AL13" s="54">
        <f t="shared" si="3"/>
        <v>12.29504993852475</v>
      </c>
      <c r="AM13" s="53">
        <f t="shared" si="3"/>
        <v>12.22004993889975</v>
      </c>
      <c r="AN13" s="54">
        <f t="shared" si="4"/>
        <v>12.145049939274751</v>
      </c>
      <c r="AO13" s="53">
        <f t="shared" si="4"/>
        <v>12.070049939649751</v>
      </c>
      <c r="AP13" s="54">
        <f t="shared" si="4"/>
        <v>11.995049940024751</v>
      </c>
      <c r="AQ13" s="53">
        <f t="shared" si="4"/>
        <v>11.92004994039975</v>
      </c>
      <c r="AR13" s="54">
        <f t="shared" si="4"/>
        <v>11.84504994077475</v>
      </c>
      <c r="AS13" s="53">
        <f t="shared" si="4"/>
        <v>11.77004994114975</v>
      </c>
      <c r="AT13" s="54">
        <f t="shared" si="4"/>
        <v>11.695049941524751</v>
      </c>
      <c r="AU13" s="99">
        <v>2.5329999999999998E-2</v>
      </c>
      <c r="AV13" s="99">
        <f t="shared" si="7"/>
        <v>3.2999999999999696E-4</v>
      </c>
    </row>
    <row r="14" spans="1:48" ht="16.5">
      <c r="A14" s="62"/>
      <c r="B14" s="145"/>
      <c r="C14" s="32" t="s">
        <v>160</v>
      </c>
      <c r="D14" s="30">
        <v>6.6666666999999999E-2</v>
      </c>
      <c r="E14" s="3">
        <f t="shared" si="1"/>
        <v>2.0329999999999997E-2</v>
      </c>
      <c r="F14" s="63">
        <f t="shared" si="5"/>
        <v>14.695049926524751</v>
      </c>
      <c r="G14" s="53">
        <f t="shared" si="6"/>
        <v>14.620049926899751</v>
      </c>
      <c r="H14" s="54">
        <f t="shared" si="2"/>
        <v>14.545049927274752</v>
      </c>
      <c r="I14" s="53">
        <f t="shared" si="2"/>
        <v>14.47004992764975</v>
      </c>
      <c r="J14" s="54">
        <f t="shared" si="2"/>
        <v>14.395049928024751</v>
      </c>
      <c r="K14" s="53">
        <f t="shared" si="2"/>
        <v>14.320049928399751</v>
      </c>
      <c r="L14" s="54">
        <f t="shared" si="2"/>
        <v>14.245049928774751</v>
      </c>
      <c r="M14" s="53">
        <f t="shared" si="2"/>
        <v>14.170049929149751</v>
      </c>
      <c r="N14" s="54">
        <f t="shared" si="2"/>
        <v>14.09504992952475</v>
      </c>
      <c r="O14" s="53">
        <f t="shared" si="2"/>
        <v>14.02004992989975</v>
      </c>
      <c r="P14" s="54">
        <f t="shared" si="2"/>
        <v>13.945049930274751</v>
      </c>
      <c r="Q14" s="53">
        <f t="shared" si="2"/>
        <v>13.870049930649751</v>
      </c>
      <c r="R14" s="54">
        <f t="shared" si="2"/>
        <v>13.795049931024751</v>
      </c>
      <c r="S14" s="53">
        <f t="shared" si="2"/>
        <v>13.720049931399751</v>
      </c>
      <c r="T14" s="54">
        <f t="shared" si="2"/>
        <v>13.64504993177475</v>
      </c>
      <c r="U14" s="53">
        <f t="shared" si="2"/>
        <v>13.570049932149752</v>
      </c>
      <c r="V14" s="54">
        <f t="shared" si="2"/>
        <v>13.495049932524752</v>
      </c>
      <c r="W14" s="53">
        <f t="shared" si="2"/>
        <v>13.420049932899751</v>
      </c>
      <c r="X14" s="54">
        <f t="shared" si="3"/>
        <v>13.345049933274751</v>
      </c>
      <c r="Y14" s="53">
        <f t="shared" si="3"/>
        <v>13.270049933649751</v>
      </c>
      <c r="Z14" s="54">
        <f t="shared" si="3"/>
        <v>13.195049934024752</v>
      </c>
      <c r="AA14" s="53">
        <f t="shared" si="3"/>
        <v>13.120049934399752</v>
      </c>
      <c r="AB14" s="54">
        <f t="shared" si="3"/>
        <v>13.045049934774751</v>
      </c>
      <c r="AC14" s="53">
        <f t="shared" si="3"/>
        <v>12.970049935149751</v>
      </c>
      <c r="AD14" s="54">
        <f t="shared" si="3"/>
        <v>12.895049935524751</v>
      </c>
      <c r="AE14" s="53">
        <f t="shared" si="3"/>
        <v>12.820049935899752</v>
      </c>
      <c r="AF14" s="54">
        <f t="shared" si="3"/>
        <v>12.745049936274752</v>
      </c>
      <c r="AG14" s="53">
        <f t="shared" si="3"/>
        <v>12.67004993664975</v>
      </c>
      <c r="AH14" s="54">
        <f t="shared" si="3"/>
        <v>12.595049937024751</v>
      </c>
      <c r="AI14" s="53">
        <f t="shared" si="3"/>
        <v>12.520049937399751</v>
      </c>
      <c r="AJ14" s="54">
        <f t="shared" si="3"/>
        <v>12.445049937774751</v>
      </c>
      <c r="AK14" s="53">
        <f t="shared" si="3"/>
        <v>12.370049938149752</v>
      </c>
      <c r="AL14" s="54">
        <f t="shared" si="3"/>
        <v>12.29504993852475</v>
      </c>
      <c r="AM14" s="53">
        <f t="shared" si="3"/>
        <v>12.22004993889975</v>
      </c>
      <c r="AN14" s="54">
        <f t="shared" si="4"/>
        <v>12.145049939274751</v>
      </c>
      <c r="AO14" s="53">
        <f t="shared" si="4"/>
        <v>12.070049939649751</v>
      </c>
      <c r="AP14" s="54">
        <f t="shared" si="4"/>
        <v>11.995049940024751</v>
      </c>
      <c r="AQ14" s="53">
        <f t="shared" si="4"/>
        <v>11.92004994039975</v>
      </c>
      <c r="AR14" s="54">
        <f t="shared" si="4"/>
        <v>11.84504994077475</v>
      </c>
      <c r="AS14" s="53">
        <f t="shared" si="4"/>
        <v>11.77004994114975</v>
      </c>
      <c r="AT14" s="54">
        <f t="shared" si="4"/>
        <v>11.695049941524751</v>
      </c>
      <c r="AU14" s="99">
        <v>2.5329999999999998E-2</v>
      </c>
      <c r="AV14" s="99">
        <f t="shared" si="7"/>
        <v>3.2999999999999696E-4</v>
      </c>
    </row>
    <row r="15" spans="1:48" ht="16.5">
      <c r="A15" s="62"/>
      <c r="B15" s="145"/>
      <c r="C15" s="32" t="s">
        <v>161</v>
      </c>
      <c r="D15" s="30">
        <v>8.8888888999999999E-2</v>
      </c>
      <c r="E15" s="3">
        <f t="shared" si="1"/>
        <v>2.078E-2</v>
      </c>
      <c r="F15" s="63">
        <f t="shared" si="5"/>
        <v>11.016224986229719</v>
      </c>
      <c r="G15" s="53">
        <f t="shared" si="6"/>
        <v>10.959974986300031</v>
      </c>
      <c r="H15" s="54">
        <f t="shared" si="2"/>
        <v>10.903724986370344</v>
      </c>
      <c r="I15" s="53">
        <f t="shared" si="2"/>
        <v>10.847474986440655</v>
      </c>
      <c r="J15" s="54">
        <f t="shared" si="2"/>
        <v>10.791224986510969</v>
      </c>
      <c r="K15" s="53">
        <f t="shared" si="2"/>
        <v>10.734974986581282</v>
      </c>
      <c r="L15" s="54">
        <f t="shared" si="2"/>
        <v>10.678724986651593</v>
      </c>
      <c r="M15" s="53">
        <f t="shared" si="2"/>
        <v>10.622474986721906</v>
      </c>
      <c r="N15" s="54">
        <f t="shared" si="2"/>
        <v>10.566224986792218</v>
      </c>
      <c r="O15" s="53">
        <f t="shared" si="2"/>
        <v>10.509974986862531</v>
      </c>
      <c r="P15" s="54">
        <f t="shared" si="2"/>
        <v>10.453724986932842</v>
      </c>
      <c r="Q15" s="53">
        <f t="shared" si="2"/>
        <v>10.397474987003156</v>
      </c>
      <c r="R15" s="54">
        <f t="shared" si="2"/>
        <v>10.341224987073469</v>
      </c>
      <c r="S15" s="53">
        <f t="shared" si="2"/>
        <v>10.284974987143782</v>
      </c>
      <c r="T15" s="54">
        <f t="shared" si="2"/>
        <v>10.228724987214093</v>
      </c>
      <c r="U15" s="53">
        <f t="shared" si="2"/>
        <v>10.172474987284406</v>
      </c>
      <c r="V15" s="54">
        <f t="shared" si="2"/>
        <v>10.11622498735472</v>
      </c>
      <c r="W15" s="53">
        <f t="shared" si="2"/>
        <v>10.059974987425031</v>
      </c>
      <c r="X15" s="54">
        <f t="shared" si="3"/>
        <v>10.003724987495344</v>
      </c>
      <c r="Y15" s="53">
        <f t="shared" si="3"/>
        <v>9.9474749875656556</v>
      </c>
      <c r="Z15" s="54">
        <f t="shared" si="3"/>
        <v>9.8912249876359688</v>
      </c>
      <c r="AA15" s="53">
        <f t="shared" si="3"/>
        <v>9.834974987706282</v>
      </c>
      <c r="AB15" s="54">
        <f t="shared" si="3"/>
        <v>9.7787249877765934</v>
      </c>
      <c r="AC15" s="53">
        <f t="shared" si="3"/>
        <v>9.7224749878469066</v>
      </c>
      <c r="AD15" s="54">
        <f t="shared" si="3"/>
        <v>9.666224987917218</v>
      </c>
      <c r="AE15" s="53">
        <f t="shared" si="3"/>
        <v>9.6099749879875311</v>
      </c>
      <c r="AF15" s="54">
        <f t="shared" si="3"/>
        <v>9.5537249880578443</v>
      </c>
      <c r="AG15" s="53">
        <f t="shared" si="3"/>
        <v>9.4974749881281557</v>
      </c>
      <c r="AH15" s="54">
        <f t="shared" si="3"/>
        <v>9.4412249881984689</v>
      </c>
      <c r="AI15" s="53">
        <f t="shared" si="3"/>
        <v>9.3849749882687803</v>
      </c>
      <c r="AJ15" s="54">
        <f t="shared" si="3"/>
        <v>9.3287249883390935</v>
      </c>
      <c r="AK15" s="53">
        <f t="shared" si="3"/>
        <v>9.2724749884094066</v>
      </c>
      <c r="AL15" s="54">
        <f t="shared" si="3"/>
        <v>9.216224988479718</v>
      </c>
      <c r="AM15" s="53">
        <f t="shared" si="3"/>
        <v>9.1599749885500312</v>
      </c>
      <c r="AN15" s="54">
        <f t="shared" si="4"/>
        <v>9.1037249886203426</v>
      </c>
      <c r="AO15" s="53">
        <f t="shared" si="4"/>
        <v>9.0474749886906558</v>
      </c>
      <c r="AP15" s="54">
        <f t="shared" si="4"/>
        <v>8.991224988760969</v>
      </c>
      <c r="AQ15" s="53">
        <f t="shared" si="4"/>
        <v>8.9349749888312804</v>
      </c>
      <c r="AR15" s="54">
        <f t="shared" si="4"/>
        <v>8.8787249889015936</v>
      </c>
      <c r="AS15" s="53">
        <f t="shared" si="4"/>
        <v>8.822474988971905</v>
      </c>
      <c r="AT15" s="54">
        <f t="shared" si="4"/>
        <v>8.7662249890422181</v>
      </c>
      <c r="AU15" s="99">
        <v>2.5780000000000001E-2</v>
      </c>
      <c r="AV15" s="99">
        <f t="shared" si="7"/>
        <v>7.7999999999999944E-4</v>
      </c>
    </row>
    <row r="16" spans="1:48" ht="16.5">
      <c r="A16" s="62"/>
      <c r="B16" s="145"/>
      <c r="C16" s="32" t="s">
        <v>162</v>
      </c>
      <c r="D16" s="30">
        <v>8.8888888999999999E-2</v>
      </c>
      <c r="E16" s="3">
        <f t="shared" si="1"/>
        <v>2.078E-2</v>
      </c>
      <c r="F16" s="63">
        <f t="shared" si="5"/>
        <v>11.016224986229719</v>
      </c>
      <c r="G16" s="53">
        <f t="shared" si="6"/>
        <v>10.959974986300031</v>
      </c>
      <c r="H16" s="54">
        <f t="shared" si="2"/>
        <v>10.903724986370344</v>
      </c>
      <c r="I16" s="53">
        <f t="shared" si="2"/>
        <v>10.847474986440655</v>
      </c>
      <c r="J16" s="54">
        <f t="shared" si="2"/>
        <v>10.791224986510969</v>
      </c>
      <c r="K16" s="53">
        <f t="shared" si="2"/>
        <v>10.734974986581282</v>
      </c>
      <c r="L16" s="54">
        <f t="shared" si="2"/>
        <v>10.678724986651593</v>
      </c>
      <c r="M16" s="53">
        <f t="shared" si="2"/>
        <v>10.622474986721906</v>
      </c>
      <c r="N16" s="54">
        <f t="shared" si="2"/>
        <v>10.566224986792218</v>
      </c>
      <c r="O16" s="53">
        <f t="shared" si="2"/>
        <v>10.509974986862531</v>
      </c>
      <c r="P16" s="54">
        <f t="shared" si="2"/>
        <v>10.453724986932842</v>
      </c>
      <c r="Q16" s="53">
        <f t="shared" si="2"/>
        <v>10.397474987003156</v>
      </c>
      <c r="R16" s="54">
        <f t="shared" si="2"/>
        <v>10.341224987073469</v>
      </c>
      <c r="S16" s="53">
        <f t="shared" si="2"/>
        <v>10.284974987143782</v>
      </c>
      <c r="T16" s="54">
        <f t="shared" si="2"/>
        <v>10.228724987214093</v>
      </c>
      <c r="U16" s="53">
        <f t="shared" si="2"/>
        <v>10.172474987284406</v>
      </c>
      <c r="V16" s="54">
        <f t="shared" si="2"/>
        <v>10.11622498735472</v>
      </c>
      <c r="W16" s="53">
        <f t="shared" si="2"/>
        <v>10.059974987425031</v>
      </c>
      <c r="X16" s="54">
        <f t="shared" si="3"/>
        <v>10.003724987495344</v>
      </c>
      <c r="Y16" s="53">
        <f t="shared" si="3"/>
        <v>9.9474749875656556</v>
      </c>
      <c r="Z16" s="54">
        <f t="shared" si="3"/>
        <v>9.8912249876359688</v>
      </c>
      <c r="AA16" s="53">
        <f t="shared" si="3"/>
        <v>9.834974987706282</v>
      </c>
      <c r="AB16" s="54">
        <f t="shared" si="3"/>
        <v>9.7787249877765934</v>
      </c>
      <c r="AC16" s="53">
        <f t="shared" si="3"/>
        <v>9.7224749878469066</v>
      </c>
      <c r="AD16" s="54">
        <f t="shared" si="3"/>
        <v>9.666224987917218</v>
      </c>
      <c r="AE16" s="53">
        <f t="shared" si="3"/>
        <v>9.6099749879875311</v>
      </c>
      <c r="AF16" s="54">
        <f t="shared" si="3"/>
        <v>9.5537249880578443</v>
      </c>
      <c r="AG16" s="53">
        <f t="shared" si="3"/>
        <v>9.4974749881281557</v>
      </c>
      <c r="AH16" s="54">
        <f t="shared" si="3"/>
        <v>9.4412249881984689</v>
      </c>
      <c r="AI16" s="53">
        <f t="shared" si="3"/>
        <v>9.3849749882687803</v>
      </c>
      <c r="AJ16" s="54">
        <f t="shared" si="3"/>
        <v>9.3287249883390935</v>
      </c>
      <c r="AK16" s="53">
        <f t="shared" si="3"/>
        <v>9.2724749884094066</v>
      </c>
      <c r="AL16" s="54">
        <f t="shared" si="3"/>
        <v>9.216224988479718</v>
      </c>
      <c r="AM16" s="53">
        <f t="shared" si="3"/>
        <v>9.1599749885500312</v>
      </c>
      <c r="AN16" s="54">
        <f t="shared" si="4"/>
        <v>9.1037249886203426</v>
      </c>
      <c r="AO16" s="53">
        <f t="shared" si="4"/>
        <v>9.0474749886906558</v>
      </c>
      <c r="AP16" s="54">
        <f t="shared" si="4"/>
        <v>8.991224988760969</v>
      </c>
      <c r="AQ16" s="53">
        <f t="shared" si="4"/>
        <v>8.9349749888312804</v>
      </c>
      <c r="AR16" s="54">
        <f t="shared" si="4"/>
        <v>8.8787249889015936</v>
      </c>
      <c r="AS16" s="53">
        <f t="shared" si="4"/>
        <v>8.822474988971905</v>
      </c>
      <c r="AT16" s="54">
        <f t="shared" si="4"/>
        <v>8.7662249890422181</v>
      </c>
      <c r="AU16" s="99">
        <v>2.5780000000000001E-2</v>
      </c>
      <c r="AV16" s="99">
        <f t="shared" si="7"/>
        <v>7.7999999999999944E-4</v>
      </c>
    </row>
    <row r="17" spans="1:88" ht="16.5">
      <c r="A17" s="62"/>
      <c r="B17" s="145"/>
      <c r="C17" s="32" t="s">
        <v>163</v>
      </c>
      <c r="D17" s="30">
        <v>0.111111111</v>
      </c>
      <c r="E17" s="3">
        <f t="shared" si="1"/>
        <v>2.0559999999999998E-2</v>
      </c>
      <c r="F17" s="63">
        <f t="shared" si="5"/>
        <v>8.8149600088149604</v>
      </c>
      <c r="G17" s="53">
        <f t="shared" si="6"/>
        <v>8.7699600087699601</v>
      </c>
      <c r="H17" s="54">
        <f t="shared" si="2"/>
        <v>8.7249600087249597</v>
      </c>
      <c r="I17" s="53">
        <f t="shared" si="2"/>
        <v>8.6799600086799593</v>
      </c>
      <c r="J17" s="54">
        <f t="shared" si="2"/>
        <v>8.6349600086349589</v>
      </c>
      <c r="K17" s="53">
        <f t="shared" si="2"/>
        <v>8.5899600085899603</v>
      </c>
      <c r="L17" s="54">
        <f t="shared" si="2"/>
        <v>8.54496000854496</v>
      </c>
      <c r="M17" s="53">
        <f t="shared" si="2"/>
        <v>8.4999600084999596</v>
      </c>
      <c r="N17" s="54">
        <f t="shared" si="2"/>
        <v>8.4549600084549592</v>
      </c>
      <c r="O17" s="53">
        <f t="shared" si="2"/>
        <v>8.4099600084099588</v>
      </c>
      <c r="P17" s="54">
        <f t="shared" si="2"/>
        <v>8.3649600083649602</v>
      </c>
      <c r="Q17" s="53">
        <f t="shared" si="2"/>
        <v>8.3199600083199599</v>
      </c>
      <c r="R17" s="54">
        <f t="shared" si="2"/>
        <v>8.2749600082749613</v>
      </c>
      <c r="S17" s="53">
        <f t="shared" si="2"/>
        <v>8.2299600082299591</v>
      </c>
      <c r="T17" s="54">
        <f t="shared" si="2"/>
        <v>8.1849600081849605</v>
      </c>
      <c r="U17" s="53">
        <f t="shared" si="2"/>
        <v>8.1399600081399601</v>
      </c>
      <c r="V17" s="54">
        <f t="shared" si="2"/>
        <v>8.0949600080949597</v>
      </c>
      <c r="W17" s="53">
        <f t="shared" si="2"/>
        <v>8.0499600080499594</v>
      </c>
      <c r="X17" s="54">
        <f t="shared" si="3"/>
        <v>8.0049600080049608</v>
      </c>
      <c r="Y17" s="53">
        <f t="shared" si="3"/>
        <v>7.9599600079599604</v>
      </c>
      <c r="Z17" s="54">
        <f t="shared" si="3"/>
        <v>7.91496000791496</v>
      </c>
      <c r="AA17" s="53">
        <f t="shared" si="3"/>
        <v>7.8699600078699596</v>
      </c>
      <c r="AB17" s="54">
        <f t="shared" si="3"/>
        <v>7.8249600078249602</v>
      </c>
      <c r="AC17" s="53">
        <f t="shared" si="3"/>
        <v>7.7799600077799598</v>
      </c>
      <c r="AD17" s="54">
        <f t="shared" si="3"/>
        <v>7.7349600077349603</v>
      </c>
      <c r="AE17" s="53">
        <f t="shared" si="3"/>
        <v>7.6899600076899599</v>
      </c>
      <c r="AF17" s="54">
        <f t="shared" si="3"/>
        <v>7.6449600076449595</v>
      </c>
      <c r="AG17" s="53">
        <f t="shared" si="3"/>
        <v>7.59996000759996</v>
      </c>
      <c r="AH17" s="54">
        <f t="shared" si="3"/>
        <v>7.5549600075549597</v>
      </c>
      <c r="AI17" s="53">
        <f t="shared" si="3"/>
        <v>7.5099600075099602</v>
      </c>
      <c r="AJ17" s="54">
        <f t="shared" si="3"/>
        <v>7.4649600074649598</v>
      </c>
      <c r="AK17" s="53">
        <f t="shared" si="3"/>
        <v>7.4199600074199594</v>
      </c>
      <c r="AL17" s="54">
        <f t="shared" si="3"/>
        <v>7.3749600073749599</v>
      </c>
      <c r="AM17" s="53">
        <f t="shared" si="3"/>
        <v>7.3299600073299596</v>
      </c>
      <c r="AN17" s="54">
        <f t="shared" si="4"/>
        <v>7.2849600072849592</v>
      </c>
      <c r="AO17" s="53">
        <f t="shared" si="4"/>
        <v>7.2399600072399597</v>
      </c>
      <c r="AP17" s="54">
        <f t="shared" si="4"/>
        <v>7.1949600071949593</v>
      </c>
      <c r="AQ17" s="53">
        <f t="shared" si="4"/>
        <v>7.1499600071499598</v>
      </c>
      <c r="AR17" s="54">
        <f t="shared" si="4"/>
        <v>7.1049600071049595</v>
      </c>
      <c r="AS17" s="53">
        <f t="shared" si="4"/>
        <v>7.0599600070599591</v>
      </c>
      <c r="AT17" s="54">
        <f t="shared" si="4"/>
        <v>7.0149600070149596</v>
      </c>
      <c r="AU17" s="99">
        <v>2.5559999999999999E-2</v>
      </c>
      <c r="AV17" s="99">
        <f t="shared" si="7"/>
        <v>5.59999999999998E-4</v>
      </c>
    </row>
    <row r="18" spans="1:88" ht="16.5">
      <c r="A18" s="62"/>
      <c r="B18" s="145"/>
      <c r="C18" s="32" t="s">
        <v>164</v>
      </c>
      <c r="D18" s="30">
        <v>8.8888888999999999E-2</v>
      </c>
      <c r="E18" s="3">
        <f t="shared" si="1"/>
        <v>2.078E-2</v>
      </c>
      <c r="F18" s="63">
        <f t="shared" si="5"/>
        <v>11.016224986229719</v>
      </c>
      <c r="G18" s="53">
        <f t="shared" si="6"/>
        <v>10.959974986300031</v>
      </c>
      <c r="H18" s="54">
        <f t="shared" si="2"/>
        <v>10.903724986370344</v>
      </c>
      <c r="I18" s="53">
        <f t="shared" si="2"/>
        <v>10.847474986440655</v>
      </c>
      <c r="J18" s="54">
        <f t="shared" si="2"/>
        <v>10.791224986510969</v>
      </c>
      <c r="K18" s="53">
        <f t="shared" si="2"/>
        <v>10.734974986581282</v>
      </c>
      <c r="L18" s="54">
        <f t="shared" si="2"/>
        <v>10.678724986651593</v>
      </c>
      <c r="M18" s="53">
        <f t="shared" si="2"/>
        <v>10.622474986721906</v>
      </c>
      <c r="N18" s="54">
        <f t="shared" si="2"/>
        <v>10.566224986792218</v>
      </c>
      <c r="O18" s="53">
        <f t="shared" si="2"/>
        <v>10.509974986862531</v>
      </c>
      <c r="P18" s="54">
        <f t="shared" si="2"/>
        <v>10.453724986932842</v>
      </c>
      <c r="Q18" s="53">
        <f t="shared" si="2"/>
        <v>10.397474987003156</v>
      </c>
      <c r="R18" s="54">
        <f t="shared" si="2"/>
        <v>10.341224987073469</v>
      </c>
      <c r="S18" s="53">
        <f t="shared" si="2"/>
        <v>10.284974987143782</v>
      </c>
      <c r="T18" s="54">
        <f t="shared" si="2"/>
        <v>10.228724987214093</v>
      </c>
      <c r="U18" s="53">
        <f t="shared" si="2"/>
        <v>10.172474987284406</v>
      </c>
      <c r="V18" s="54">
        <f t="shared" si="2"/>
        <v>10.11622498735472</v>
      </c>
      <c r="W18" s="53">
        <f t="shared" ref="W18:AL30" si="8">(1-$E18-($A$22-W$2))/$D18</f>
        <v>10.059974987425031</v>
      </c>
      <c r="X18" s="54">
        <f t="shared" si="3"/>
        <v>10.003724987495344</v>
      </c>
      <c r="Y18" s="53">
        <f t="shared" si="3"/>
        <v>9.9474749875656556</v>
      </c>
      <c r="Z18" s="54">
        <f t="shared" si="3"/>
        <v>9.8912249876359688</v>
      </c>
      <c r="AA18" s="53">
        <f t="shared" si="3"/>
        <v>9.834974987706282</v>
      </c>
      <c r="AB18" s="54">
        <f t="shared" si="3"/>
        <v>9.7787249877765934</v>
      </c>
      <c r="AC18" s="53">
        <f t="shared" si="3"/>
        <v>9.7224749878469066</v>
      </c>
      <c r="AD18" s="54">
        <f t="shared" si="3"/>
        <v>9.666224987917218</v>
      </c>
      <c r="AE18" s="53">
        <f t="shared" si="3"/>
        <v>9.6099749879875311</v>
      </c>
      <c r="AF18" s="54">
        <f t="shared" si="3"/>
        <v>9.5537249880578443</v>
      </c>
      <c r="AG18" s="53">
        <f t="shared" si="3"/>
        <v>9.4974749881281557</v>
      </c>
      <c r="AH18" s="54">
        <f t="shared" si="3"/>
        <v>9.4412249881984689</v>
      </c>
      <c r="AI18" s="53">
        <f t="shared" si="3"/>
        <v>9.3849749882687803</v>
      </c>
      <c r="AJ18" s="54">
        <f t="shared" si="3"/>
        <v>9.3287249883390935</v>
      </c>
      <c r="AK18" s="53">
        <f t="shared" si="3"/>
        <v>9.2724749884094066</v>
      </c>
      <c r="AL18" s="54">
        <f t="shared" si="3"/>
        <v>9.216224988479718</v>
      </c>
      <c r="AM18" s="53">
        <f t="shared" ref="AM18:AT30" si="9">(1-$E18-($A$22-AM$2))/$D18</f>
        <v>9.1599749885500312</v>
      </c>
      <c r="AN18" s="54">
        <f t="shared" si="4"/>
        <v>9.1037249886203426</v>
      </c>
      <c r="AO18" s="53">
        <f t="shared" si="4"/>
        <v>9.0474749886906558</v>
      </c>
      <c r="AP18" s="54">
        <f t="shared" si="4"/>
        <v>8.991224988760969</v>
      </c>
      <c r="AQ18" s="53">
        <f t="shared" si="4"/>
        <v>8.9349749888312804</v>
      </c>
      <c r="AR18" s="54">
        <f t="shared" si="4"/>
        <v>8.8787249889015936</v>
      </c>
      <c r="AS18" s="53">
        <f t="shared" si="4"/>
        <v>8.822474988971905</v>
      </c>
      <c r="AT18" s="54">
        <f t="shared" si="4"/>
        <v>8.7662249890422181</v>
      </c>
      <c r="AU18" s="99">
        <v>2.5780000000000001E-2</v>
      </c>
      <c r="AV18" s="99">
        <f t="shared" si="7"/>
        <v>7.7999999999999944E-4</v>
      </c>
    </row>
    <row r="19" spans="1:88" ht="16.5">
      <c r="A19" s="62"/>
      <c r="B19" s="145"/>
      <c r="C19" s="32" t="s">
        <v>165</v>
      </c>
      <c r="D19" s="30">
        <v>8.8888888999999999E-2</v>
      </c>
      <c r="E19" s="3">
        <f t="shared" si="1"/>
        <v>2.078E-2</v>
      </c>
      <c r="F19" s="63">
        <f t="shared" si="5"/>
        <v>11.016224986229719</v>
      </c>
      <c r="G19" s="53">
        <f t="shared" si="6"/>
        <v>10.959974986300031</v>
      </c>
      <c r="H19" s="54">
        <f t="shared" si="6"/>
        <v>10.903724986370344</v>
      </c>
      <c r="I19" s="53">
        <f t="shared" si="6"/>
        <v>10.847474986440655</v>
      </c>
      <c r="J19" s="54">
        <f t="shared" si="6"/>
        <v>10.791224986510969</v>
      </c>
      <c r="K19" s="53">
        <f t="shared" si="6"/>
        <v>10.734974986581282</v>
      </c>
      <c r="L19" s="54">
        <f t="shared" si="6"/>
        <v>10.678724986651593</v>
      </c>
      <c r="M19" s="53">
        <f t="shared" si="6"/>
        <v>10.622474986721906</v>
      </c>
      <c r="N19" s="54">
        <f t="shared" si="6"/>
        <v>10.566224986792218</v>
      </c>
      <c r="O19" s="53">
        <f t="shared" si="6"/>
        <v>10.509974986862531</v>
      </c>
      <c r="P19" s="54">
        <f t="shared" si="6"/>
        <v>10.453724986932842</v>
      </c>
      <c r="Q19" s="53">
        <f t="shared" si="6"/>
        <v>10.397474987003156</v>
      </c>
      <c r="R19" s="54">
        <f t="shared" si="6"/>
        <v>10.341224987073469</v>
      </c>
      <c r="S19" s="53">
        <f t="shared" si="6"/>
        <v>10.284974987143782</v>
      </c>
      <c r="T19" s="54">
        <f t="shared" si="6"/>
        <v>10.228724987214093</v>
      </c>
      <c r="U19" s="53">
        <f t="shared" si="6"/>
        <v>10.172474987284406</v>
      </c>
      <c r="V19" s="54">
        <f t="shared" si="6"/>
        <v>10.11622498735472</v>
      </c>
      <c r="W19" s="53">
        <f t="shared" si="8"/>
        <v>10.059974987425031</v>
      </c>
      <c r="X19" s="54">
        <f t="shared" si="8"/>
        <v>10.003724987495344</v>
      </c>
      <c r="Y19" s="53">
        <f t="shared" si="8"/>
        <v>9.9474749875656556</v>
      </c>
      <c r="Z19" s="54">
        <f t="shared" si="8"/>
        <v>9.8912249876359688</v>
      </c>
      <c r="AA19" s="53">
        <f t="shared" si="8"/>
        <v>9.834974987706282</v>
      </c>
      <c r="AB19" s="54">
        <f t="shared" si="8"/>
        <v>9.7787249877765934</v>
      </c>
      <c r="AC19" s="53">
        <f t="shared" si="8"/>
        <v>9.7224749878469066</v>
      </c>
      <c r="AD19" s="54">
        <f t="shared" si="8"/>
        <v>9.666224987917218</v>
      </c>
      <c r="AE19" s="53">
        <f t="shared" si="8"/>
        <v>9.6099749879875311</v>
      </c>
      <c r="AF19" s="54">
        <f t="shared" si="8"/>
        <v>9.5537249880578443</v>
      </c>
      <c r="AG19" s="53">
        <f t="shared" si="8"/>
        <v>9.4974749881281557</v>
      </c>
      <c r="AH19" s="54">
        <f t="shared" si="8"/>
        <v>9.4412249881984689</v>
      </c>
      <c r="AI19" s="53">
        <f t="shared" si="8"/>
        <v>9.3849749882687803</v>
      </c>
      <c r="AJ19" s="54">
        <f t="shared" si="8"/>
        <v>9.3287249883390935</v>
      </c>
      <c r="AK19" s="53">
        <f t="shared" si="8"/>
        <v>9.2724749884094066</v>
      </c>
      <c r="AL19" s="54">
        <f t="shared" si="8"/>
        <v>9.216224988479718</v>
      </c>
      <c r="AM19" s="53">
        <f t="shared" si="9"/>
        <v>9.1599749885500312</v>
      </c>
      <c r="AN19" s="54">
        <f t="shared" si="9"/>
        <v>9.1037249886203426</v>
      </c>
      <c r="AO19" s="53">
        <f t="shared" si="9"/>
        <v>9.0474749886906558</v>
      </c>
      <c r="AP19" s="54">
        <f t="shared" si="9"/>
        <v>8.991224988760969</v>
      </c>
      <c r="AQ19" s="53">
        <f t="shared" si="9"/>
        <v>8.9349749888312804</v>
      </c>
      <c r="AR19" s="54">
        <f t="shared" si="9"/>
        <v>8.8787249889015936</v>
      </c>
      <c r="AS19" s="53">
        <f t="shared" si="9"/>
        <v>8.822474988971905</v>
      </c>
      <c r="AT19" s="54">
        <f t="shared" si="9"/>
        <v>8.7662249890422181</v>
      </c>
      <c r="AU19" s="99">
        <v>2.5780000000000001E-2</v>
      </c>
      <c r="AV19" s="99">
        <f t="shared" si="7"/>
        <v>7.7999999999999944E-4</v>
      </c>
    </row>
    <row r="20" spans="1:88" ht="16.5">
      <c r="A20" s="131" t="s">
        <v>262</v>
      </c>
      <c r="B20" s="145"/>
      <c r="C20" s="32" t="s">
        <v>166</v>
      </c>
      <c r="D20" s="30">
        <v>6.6666666999999999E-2</v>
      </c>
      <c r="E20" s="3">
        <f t="shared" si="1"/>
        <v>2.0329999999999997E-2</v>
      </c>
      <c r="F20" s="63">
        <f t="shared" si="5"/>
        <v>14.695049926524751</v>
      </c>
      <c r="G20" s="53">
        <f t="shared" ref="G20:V30" si="10">(1-$E20-($A$22-G$2))/$D20</f>
        <v>14.620049926899751</v>
      </c>
      <c r="H20" s="54">
        <f t="shared" si="10"/>
        <v>14.545049927274752</v>
      </c>
      <c r="I20" s="53">
        <f t="shared" si="10"/>
        <v>14.47004992764975</v>
      </c>
      <c r="J20" s="54">
        <f t="shared" si="10"/>
        <v>14.395049928024751</v>
      </c>
      <c r="K20" s="53">
        <f t="shared" si="10"/>
        <v>14.320049928399751</v>
      </c>
      <c r="L20" s="54">
        <f t="shared" si="10"/>
        <v>14.245049928774751</v>
      </c>
      <c r="M20" s="53">
        <f t="shared" si="10"/>
        <v>14.170049929149751</v>
      </c>
      <c r="N20" s="54">
        <f t="shared" si="10"/>
        <v>14.09504992952475</v>
      </c>
      <c r="O20" s="53">
        <f t="shared" si="10"/>
        <v>14.02004992989975</v>
      </c>
      <c r="P20" s="54">
        <f t="shared" si="10"/>
        <v>13.945049930274751</v>
      </c>
      <c r="Q20" s="53">
        <f t="shared" si="10"/>
        <v>13.870049930649751</v>
      </c>
      <c r="R20" s="54">
        <f t="shared" si="10"/>
        <v>13.795049931024751</v>
      </c>
      <c r="S20" s="53">
        <f t="shared" si="10"/>
        <v>13.720049931399751</v>
      </c>
      <c r="T20" s="54">
        <f t="shared" si="10"/>
        <v>13.64504993177475</v>
      </c>
      <c r="U20" s="53">
        <f t="shared" si="10"/>
        <v>13.570049932149752</v>
      </c>
      <c r="V20" s="54">
        <f t="shared" si="10"/>
        <v>13.495049932524752</v>
      </c>
      <c r="W20" s="53">
        <f t="shared" si="8"/>
        <v>13.420049932899751</v>
      </c>
      <c r="X20" s="54">
        <f t="shared" si="8"/>
        <v>13.345049933274751</v>
      </c>
      <c r="Y20" s="53">
        <f t="shared" si="8"/>
        <v>13.270049933649751</v>
      </c>
      <c r="Z20" s="54">
        <f t="shared" si="8"/>
        <v>13.195049934024752</v>
      </c>
      <c r="AA20" s="53">
        <f t="shared" si="8"/>
        <v>13.120049934399752</v>
      </c>
      <c r="AB20" s="54">
        <f t="shared" si="8"/>
        <v>13.045049934774751</v>
      </c>
      <c r="AC20" s="53">
        <f t="shared" si="8"/>
        <v>12.970049935149751</v>
      </c>
      <c r="AD20" s="54">
        <f t="shared" si="8"/>
        <v>12.895049935524751</v>
      </c>
      <c r="AE20" s="53">
        <f t="shared" si="8"/>
        <v>12.820049935899752</v>
      </c>
      <c r="AF20" s="54">
        <f t="shared" si="8"/>
        <v>12.745049936274752</v>
      </c>
      <c r="AG20" s="53">
        <f t="shared" si="8"/>
        <v>12.67004993664975</v>
      </c>
      <c r="AH20" s="54">
        <f t="shared" si="8"/>
        <v>12.595049937024751</v>
      </c>
      <c r="AI20" s="53">
        <f t="shared" si="8"/>
        <v>12.520049937399751</v>
      </c>
      <c r="AJ20" s="54">
        <f t="shared" si="8"/>
        <v>12.445049937774751</v>
      </c>
      <c r="AK20" s="53">
        <f t="shared" si="8"/>
        <v>12.370049938149752</v>
      </c>
      <c r="AL20" s="54">
        <f t="shared" si="8"/>
        <v>12.29504993852475</v>
      </c>
      <c r="AM20" s="53">
        <f t="shared" si="9"/>
        <v>12.22004993889975</v>
      </c>
      <c r="AN20" s="54">
        <f t="shared" si="9"/>
        <v>12.145049939274751</v>
      </c>
      <c r="AO20" s="53">
        <f t="shared" si="9"/>
        <v>12.070049939649751</v>
      </c>
      <c r="AP20" s="54">
        <f t="shared" si="9"/>
        <v>11.995049940024751</v>
      </c>
      <c r="AQ20" s="53">
        <f t="shared" si="9"/>
        <v>11.92004994039975</v>
      </c>
      <c r="AR20" s="54">
        <f t="shared" si="9"/>
        <v>11.84504994077475</v>
      </c>
      <c r="AS20" s="53">
        <f t="shared" si="9"/>
        <v>11.77004994114975</v>
      </c>
      <c r="AT20" s="54">
        <f t="shared" si="9"/>
        <v>11.695049941524751</v>
      </c>
      <c r="AU20" s="99">
        <v>2.5329999999999998E-2</v>
      </c>
      <c r="AV20" s="99">
        <f t="shared" si="7"/>
        <v>3.2999999999999696E-4</v>
      </c>
    </row>
    <row r="21" spans="1:88" ht="16.5">
      <c r="A21" s="132"/>
      <c r="B21" s="145"/>
      <c r="C21" s="32" t="s">
        <v>167</v>
      </c>
      <c r="D21" s="30">
        <v>6.6666666999999999E-2</v>
      </c>
      <c r="E21" s="3">
        <f t="shared" si="1"/>
        <v>2.0329999999999997E-2</v>
      </c>
      <c r="F21" s="63">
        <f t="shared" si="5"/>
        <v>14.695049926524751</v>
      </c>
      <c r="G21" s="53">
        <f>(1-$E21-($A$22-G$2))/$D21</f>
        <v>14.620049926899751</v>
      </c>
      <c r="H21" s="54">
        <f t="shared" si="10"/>
        <v>14.545049927274752</v>
      </c>
      <c r="I21" s="53">
        <f t="shared" si="10"/>
        <v>14.47004992764975</v>
      </c>
      <c r="J21" s="54">
        <f t="shared" si="10"/>
        <v>14.395049928024751</v>
      </c>
      <c r="K21" s="53">
        <f t="shared" si="10"/>
        <v>14.320049928399751</v>
      </c>
      <c r="L21" s="54">
        <f t="shared" si="10"/>
        <v>14.245049928774751</v>
      </c>
      <c r="M21" s="53">
        <f t="shared" si="10"/>
        <v>14.170049929149751</v>
      </c>
      <c r="N21" s="54">
        <f t="shared" si="10"/>
        <v>14.09504992952475</v>
      </c>
      <c r="O21" s="53">
        <f t="shared" si="10"/>
        <v>14.02004992989975</v>
      </c>
      <c r="P21" s="54">
        <f t="shared" si="10"/>
        <v>13.945049930274751</v>
      </c>
      <c r="Q21" s="53">
        <f t="shared" si="10"/>
        <v>13.870049930649751</v>
      </c>
      <c r="R21" s="54">
        <f t="shared" si="10"/>
        <v>13.795049931024751</v>
      </c>
      <c r="S21" s="53">
        <f t="shared" si="10"/>
        <v>13.720049931399751</v>
      </c>
      <c r="T21" s="54">
        <f t="shared" si="10"/>
        <v>13.64504993177475</v>
      </c>
      <c r="U21" s="53">
        <f t="shared" si="10"/>
        <v>13.570049932149752</v>
      </c>
      <c r="V21" s="54">
        <f t="shared" si="10"/>
        <v>13.495049932524752</v>
      </c>
      <c r="W21" s="53">
        <f t="shared" si="8"/>
        <v>13.420049932899751</v>
      </c>
      <c r="X21" s="54">
        <f t="shared" si="8"/>
        <v>13.345049933274751</v>
      </c>
      <c r="Y21" s="53">
        <f t="shared" si="8"/>
        <v>13.270049933649751</v>
      </c>
      <c r="Z21" s="54">
        <f t="shared" si="8"/>
        <v>13.195049934024752</v>
      </c>
      <c r="AA21" s="53">
        <f t="shared" si="8"/>
        <v>13.120049934399752</v>
      </c>
      <c r="AB21" s="54">
        <f t="shared" si="8"/>
        <v>13.045049934774751</v>
      </c>
      <c r="AC21" s="53">
        <f t="shared" si="8"/>
        <v>12.970049935149751</v>
      </c>
      <c r="AD21" s="54">
        <f t="shared" si="8"/>
        <v>12.895049935524751</v>
      </c>
      <c r="AE21" s="53">
        <f t="shared" si="8"/>
        <v>12.820049935899752</v>
      </c>
      <c r="AF21" s="54">
        <f t="shared" si="8"/>
        <v>12.745049936274752</v>
      </c>
      <c r="AG21" s="53">
        <f t="shared" si="8"/>
        <v>12.67004993664975</v>
      </c>
      <c r="AH21" s="54">
        <f t="shared" si="8"/>
        <v>12.595049937024751</v>
      </c>
      <c r="AI21" s="53">
        <f t="shared" si="8"/>
        <v>12.520049937399751</v>
      </c>
      <c r="AJ21" s="54">
        <f t="shared" si="8"/>
        <v>12.445049937774751</v>
      </c>
      <c r="AK21" s="53">
        <f t="shared" si="8"/>
        <v>12.370049938149752</v>
      </c>
      <c r="AL21" s="54">
        <f t="shared" si="8"/>
        <v>12.29504993852475</v>
      </c>
      <c r="AM21" s="53">
        <f t="shared" si="9"/>
        <v>12.22004993889975</v>
      </c>
      <c r="AN21" s="54">
        <f t="shared" si="9"/>
        <v>12.145049939274751</v>
      </c>
      <c r="AO21" s="53">
        <f t="shared" si="9"/>
        <v>12.070049939649751</v>
      </c>
      <c r="AP21" s="54">
        <f t="shared" si="9"/>
        <v>11.995049940024751</v>
      </c>
      <c r="AQ21" s="53">
        <f t="shared" si="9"/>
        <v>11.92004994039975</v>
      </c>
      <c r="AR21" s="54">
        <f t="shared" si="9"/>
        <v>11.84504994077475</v>
      </c>
      <c r="AS21" s="53">
        <f t="shared" si="9"/>
        <v>11.77004994114975</v>
      </c>
      <c r="AT21" s="54">
        <f t="shared" si="9"/>
        <v>11.695049941524751</v>
      </c>
      <c r="AU21" s="99">
        <v>2.5329999999999998E-2</v>
      </c>
      <c r="AV21" s="99">
        <f t="shared" si="7"/>
        <v>3.2999999999999696E-4</v>
      </c>
    </row>
    <row r="22" spans="1:88" ht="16.5">
      <c r="A22" s="133">
        <f>A25/1000</f>
        <v>0.08</v>
      </c>
      <c r="B22" s="145"/>
      <c r="C22" s="32" t="s">
        <v>168</v>
      </c>
      <c r="D22" s="30">
        <v>4.4444444E-2</v>
      </c>
      <c r="E22" s="3">
        <f t="shared" si="1"/>
        <v>2.0329999999999997E-2</v>
      </c>
      <c r="F22" s="63">
        <f t="shared" si="5"/>
        <v>22.042575220425753</v>
      </c>
      <c r="G22" s="53">
        <f t="shared" si="10"/>
        <v>21.930075219300754</v>
      </c>
      <c r="H22" s="54">
        <f t="shared" si="10"/>
        <v>21.817575218175755</v>
      </c>
      <c r="I22" s="53">
        <f t="shared" si="10"/>
        <v>21.705075217050751</v>
      </c>
      <c r="J22" s="54">
        <f t="shared" si="10"/>
        <v>21.592575215925752</v>
      </c>
      <c r="K22" s="53">
        <f t="shared" si="10"/>
        <v>21.480075214800753</v>
      </c>
      <c r="L22" s="54">
        <f t="shared" si="10"/>
        <v>21.367575213675753</v>
      </c>
      <c r="M22" s="53">
        <f t="shared" si="10"/>
        <v>21.255075212550754</v>
      </c>
      <c r="N22" s="54">
        <f t="shared" si="10"/>
        <v>21.142575211425754</v>
      </c>
      <c r="O22" s="53">
        <f t="shared" si="10"/>
        <v>21.030075210300751</v>
      </c>
      <c r="P22" s="54">
        <f t="shared" si="10"/>
        <v>20.917575209175752</v>
      </c>
      <c r="Q22" s="53">
        <f t="shared" si="10"/>
        <v>20.805075208050752</v>
      </c>
      <c r="R22" s="54">
        <f t="shared" si="10"/>
        <v>20.692575206925753</v>
      </c>
      <c r="S22" s="53">
        <f t="shared" si="10"/>
        <v>20.580075205800753</v>
      </c>
      <c r="T22" s="54">
        <f t="shared" si="10"/>
        <v>20.46757520467575</v>
      </c>
      <c r="U22" s="53">
        <f t="shared" si="10"/>
        <v>20.355075203550754</v>
      </c>
      <c r="V22" s="54">
        <f t="shared" si="10"/>
        <v>20.242575202425755</v>
      </c>
      <c r="W22" s="53">
        <f t="shared" si="8"/>
        <v>20.130075201300755</v>
      </c>
      <c r="X22" s="54">
        <f t="shared" si="8"/>
        <v>20.017575200175752</v>
      </c>
      <c r="Y22" s="53">
        <f t="shared" si="8"/>
        <v>19.905075199050753</v>
      </c>
      <c r="Z22" s="54">
        <f t="shared" si="8"/>
        <v>19.792575197925753</v>
      </c>
      <c r="AA22" s="53">
        <f t="shared" si="8"/>
        <v>19.680075196800754</v>
      </c>
      <c r="AB22" s="54">
        <f t="shared" si="8"/>
        <v>19.567575195675754</v>
      </c>
      <c r="AC22" s="53">
        <f t="shared" si="8"/>
        <v>19.455075194550755</v>
      </c>
      <c r="AD22" s="54">
        <f t="shared" si="8"/>
        <v>19.342575193425752</v>
      </c>
      <c r="AE22" s="53">
        <f t="shared" si="8"/>
        <v>19.230075192300752</v>
      </c>
      <c r="AF22" s="54">
        <f t="shared" si="8"/>
        <v>19.117575191175753</v>
      </c>
      <c r="AG22" s="53">
        <f t="shared" si="8"/>
        <v>19.005075190050754</v>
      </c>
      <c r="AH22" s="54">
        <f t="shared" si="8"/>
        <v>18.892575188925754</v>
      </c>
      <c r="AI22" s="53">
        <f t="shared" si="8"/>
        <v>18.780075187800751</v>
      </c>
      <c r="AJ22" s="54">
        <f t="shared" si="8"/>
        <v>18.667575186675752</v>
      </c>
      <c r="AK22" s="53">
        <f t="shared" si="8"/>
        <v>18.555075185550752</v>
      </c>
      <c r="AL22" s="54">
        <f t="shared" si="8"/>
        <v>18.442575184425753</v>
      </c>
      <c r="AM22" s="53">
        <f t="shared" si="9"/>
        <v>18.330075183300753</v>
      </c>
      <c r="AN22" s="54">
        <f t="shared" si="9"/>
        <v>18.217575182175754</v>
      </c>
      <c r="AO22" s="53">
        <f t="shared" si="9"/>
        <v>18.105075181050751</v>
      </c>
      <c r="AP22" s="54">
        <f t="shared" si="9"/>
        <v>17.992575179925751</v>
      </c>
      <c r="AQ22" s="53">
        <f t="shared" si="9"/>
        <v>17.880075178800752</v>
      </c>
      <c r="AR22" s="54">
        <f t="shared" si="9"/>
        <v>17.767575177675752</v>
      </c>
      <c r="AS22" s="53">
        <f t="shared" si="9"/>
        <v>17.655075176550753</v>
      </c>
      <c r="AT22" s="54">
        <f t="shared" si="9"/>
        <v>17.54257517542575</v>
      </c>
      <c r="AU22" s="99">
        <v>2.5329999999999998E-2</v>
      </c>
      <c r="AV22" s="99">
        <f t="shared" si="7"/>
        <v>3.2999999999999696E-4</v>
      </c>
    </row>
    <row r="23" spans="1:88" ht="16.5">
      <c r="A23" s="133"/>
      <c r="B23" s="145"/>
      <c r="C23" s="32" t="s">
        <v>169</v>
      </c>
      <c r="D23" s="30">
        <v>4.4444444E-2</v>
      </c>
      <c r="E23" s="3">
        <f t="shared" si="1"/>
        <v>2.0329999999999997E-2</v>
      </c>
      <c r="F23" s="63">
        <f t="shared" si="5"/>
        <v>22.042575220425753</v>
      </c>
      <c r="G23" s="53">
        <f t="shared" si="10"/>
        <v>21.930075219300754</v>
      </c>
      <c r="H23" s="54">
        <f t="shared" si="10"/>
        <v>21.817575218175755</v>
      </c>
      <c r="I23" s="53">
        <f t="shared" si="10"/>
        <v>21.705075217050751</v>
      </c>
      <c r="J23" s="54">
        <f t="shared" si="10"/>
        <v>21.592575215925752</v>
      </c>
      <c r="K23" s="53">
        <f t="shared" si="10"/>
        <v>21.480075214800753</v>
      </c>
      <c r="L23" s="54">
        <f t="shared" si="10"/>
        <v>21.367575213675753</v>
      </c>
      <c r="M23" s="53">
        <f t="shared" si="10"/>
        <v>21.255075212550754</v>
      </c>
      <c r="N23" s="54">
        <f t="shared" si="10"/>
        <v>21.142575211425754</v>
      </c>
      <c r="O23" s="53">
        <f t="shared" si="10"/>
        <v>21.030075210300751</v>
      </c>
      <c r="P23" s="54">
        <f t="shared" si="10"/>
        <v>20.917575209175752</v>
      </c>
      <c r="Q23" s="53">
        <f t="shared" si="10"/>
        <v>20.805075208050752</v>
      </c>
      <c r="R23" s="54">
        <f t="shared" si="10"/>
        <v>20.692575206925753</v>
      </c>
      <c r="S23" s="53">
        <f t="shared" si="10"/>
        <v>20.580075205800753</v>
      </c>
      <c r="T23" s="54">
        <f t="shared" si="10"/>
        <v>20.46757520467575</v>
      </c>
      <c r="U23" s="53">
        <f t="shared" si="10"/>
        <v>20.355075203550754</v>
      </c>
      <c r="V23" s="54">
        <f t="shared" si="10"/>
        <v>20.242575202425755</v>
      </c>
      <c r="W23" s="53">
        <f t="shared" si="8"/>
        <v>20.130075201300755</v>
      </c>
      <c r="X23" s="54">
        <f t="shared" si="8"/>
        <v>20.017575200175752</v>
      </c>
      <c r="Y23" s="53">
        <f t="shared" si="8"/>
        <v>19.905075199050753</v>
      </c>
      <c r="Z23" s="54">
        <f t="shared" si="8"/>
        <v>19.792575197925753</v>
      </c>
      <c r="AA23" s="53">
        <f t="shared" si="8"/>
        <v>19.680075196800754</v>
      </c>
      <c r="AB23" s="54">
        <f t="shared" si="8"/>
        <v>19.567575195675754</v>
      </c>
      <c r="AC23" s="53">
        <f t="shared" si="8"/>
        <v>19.455075194550755</v>
      </c>
      <c r="AD23" s="54">
        <f t="shared" si="8"/>
        <v>19.342575193425752</v>
      </c>
      <c r="AE23" s="53">
        <f t="shared" si="8"/>
        <v>19.230075192300752</v>
      </c>
      <c r="AF23" s="54">
        <f t="shared" si="8"/>
        <v>19.117575191175753</v>
      </c>
      <c r="AG23" s="53">
        <f t="shared" si="8"/>
        <v>19.005075190050754</v>
      </c>
      <c r="AH23" s="54">
        <f t="shared" si="8"/>
        <v>18.892575188925754</v>
      </c>
      <c r="AI23" s="53">
        <f t="shared" si="8"/>
        <v>18.780075187800751</v>
      </c>
      <c r="AJ23" s="54">
        <f t="shared" si="8"/>
        <v>18.667575186675752</v>
      </c>
      <c r="AK23" s="53">
        <f t="shared" si="8"/>
        <v>18.555075185550752</v>
      </c>
      <c r="AL23" s="54">
        <f t="shared" si="8"/>
        <v>18.442575184425753</v>
      </c>
      <c r="AM23" s="53">
        <f t="shared" si="9"/>
        <v>18.330075183300753</v>
      </c>
      <c r="AN23" s="54">
        <f t="shared" si="9"/>
        <v>18.217575182175754</v>
      </c>
      <c r="AO23" s="53">
        <f t="shared" si="9"/>
        <v>18.105075181050751</v>
      </c>
      <c r="AP23" s="54">
        <f t="shared" si="9"/>
        <v>17.992575179925751</v>
      </c>
      <c r="AQ23" s="53">
        <f t="shared" si="9"/>
        <v>17.880075178800752</v>
      </c>
      <c r="AR23" s="54">
        <f t="shared" si="9"/>
        <v>17.767575177675752</v>
      </c>
      <c r="AS23" s="53">
        <f t="shared" si="9"/>
        <v>17.655075176550753</v>
      </c>
      <c r="AT23" s="54">
        <f t="shared" si="9"/>
        <v>17.54257517542575</v>
      </c>
      <c r="AU23" s="99">
        <v>2.5329999999999998E-2</v>
      </c>
      <c r="AV23" s="99">
        <f t="shared" si="7"/>
        <v>3.2999999999999696E-4</v>
      </c>
    </row>
    <row r="24" spans="1:88" ht="16.5">
      <c r="A24" s="62"/>
      <c r="B24" s="145"/>
      <c r="C24" s="32" t="s">
        <v>170</v>
      </c>
      <c r="D24" s="30">
        <v>2.2222222E-2</v>
      </c>
      <c r="E24" s="3">
        <f t="shared" si="1"/>
        <v>2.0109999999999999E-2</v>
      </c>
      <c r="F24" s="63">
        <f t="shared" si="5"/>
        <v>44.095050440950509</v>
      </c>
      <c r="G24" s="53">
        <f t="shared" si="10"/>
        <v>43.87005043870051</v>
      </c>
      <c r="H24" s="54">
        <f t="shared" si="10"/>
        <v>43.645050436450504</v>
      </c>
      <c r="I24" s="53">
        <f t="shared" si="10"/>
        <v>43.420050434200505</v>
      </c>
      <c r="J24" s="54">
        <f t="shared" si="10"/>
        <v>43.195050431950506</v>
      </c>
      <c r="K24" s="53">
        <f t="shared" si="10"/>
        <v>42.970050429700507</v>
      </c>
      <c r="L24" s="54">
        <f t="shared" si="10"/>
        <v>42.745050427450508</v>
      </c>
      <c r="M24" s="53">
        <f t="shared" si="10"/>
        <v>42.520050425200502</v>
      </c>
      <c r="N24" s="54">
        <f t="shared" si="10"/>
        <v>42.295050422950503</v>
      </c>
      <c r="O24" s="53">
        <f t="shared" si="10"/>
        <v>42.070050420700504</v>
      </c>
      <c r="P24" s="54">
        <f t="shared" si="10"/>
        <v>41.845050418450505</v>
      </c>
      <c r="Q24" s="53">
        <f t="shared" si="10"/>
        <v>41.620050416200506</v>
      </c>
      <c r="R24" s="54">
        <f t="shared" si="10"/>
        <v>41.395050413950507</v>
      </c>
      <c r="S24" s="53">
        <f t="shared" si="10"/>
        <v>41.170050411700501</v>
      </c>
      <c r="T24" s="54">
        <f t="shared" si="10"/>
        <v>40.945050409450509</v>
      </c>
      <c r="U24" s="53">
        <f t="shared" si="10"/>
        <v>40.72005040720051</v>
      </c>
      <c r="V24" s="54">
        <f t="shared" si="10"/>
        <v>40.495050404950511</v>
      </c>
      <c r="W24" s="53">
        <f t="shared" si="8"/>
        <v>40.270050402700505</v>
      </c>
      <c r="X24" s="54">
        <f t="shared" si="8"/>
        <v>40.045050400450506</v>
      </c>
      <c r="Y24" s="53">
        <f t="shared" si="8"/>
        <v>39.820050398200507</v>
      </c>
      <c r="Z24" s="54">
        <f t="shared" si="8"/>
        <v>39.595050395950508</v>
      </c>
      <c r="AA24" s="53">
        <f t="shared" si="8"/>
        <v>39.37005039370051</v>
      </c>
      <c r="AB24" s="54">
        <f t="shared" si="8"/>
        <v>39.145050391450503</v>
      </c>
      <c r="AC24" s="53">
        <f t="shared" si="8"/>
        <v>38.920050389200505</v>
      </c>
      <c r="AD24" s="54">
        <f t="shared" si="8"/>
        <v>38.695050386950506</v>
      </c>
      <c r="AE24" s="53">
        <f t="shared" si="8"/>
        <v>38.470050384700507</v>
      </c>
      <c r="AF24" s="54">
        <f t="shared" si="8"/>
        <v>38.245050382450508</v>
      </c>
      <c r="AG24" s="53">
        <f t="shared" si="8"/>
        <v>38.020050380200509</v>
      </c>
      <c r="AH24" s="54">
        <f t="shared" si="8"/>
        <v>37.795050377950503</v>
      </c>
      <c r="AI24" s="53">
        <f t="shared" si="8"/>
        <v>37.570050375700504</v>
      </c>
      <c r="AJ24" s="54">
        <f t="shared" si="8"/>
        <v>37.345050373450505</v>
      </c>
      <c r="AK24" s="53">
        <f t="shared" si="8"/>
        <v>37.120050371200506</v>
      </c>
      <c r="AL24" s="54">
        <f t="shared" si="8"/>
        <v>36.895050368950507</v>
      </c>
      <c r="AM24" s="53">
        <f t="shared" si="9"/>
        <v>36.670050366700501</v>
      </c>
      <c r="AN24" s="54">
        <f t="shared" si="9"/>
        <v>36.445050364450502</v>
      </c>
      <c r="AO24" s="53">
        <f t="shared" si="9"/>
        <v>36.220050362200503</v>
      </c>
      <c r="AP24" s="54">
        <f t="shared" si="9"/>
        <v>35.995050359950504</v>
      </c>
      <c r="AQ24" s="53">
        <f t="shared" si="9"/>
        <v>35.770050357700505</v>
      </c>
      <c r="AR24" s="54">
        <f t="shared" si="9"/>
        <v>35.545050355450506</v>
      </c>
      <c r="AS24" s="53">
        <f t="shared" si="9"/>
        <v>35.3200503532005</v>
      </c>
      <c r="AT24" s="54">
        <f t="shared" si="9"/>
        <v>35.095050350950501</v>
      </c>
      <c r="AU24" s="99">
        <v>2.511E-2</v>
      </c>
      <c r="AV24" s="99">
        <f t="shared" si="7"/>
        <v>1.0999999999999899E-4</v>
      </c>
    </row>
    <row r="25" spans="1:88" ht="16.5">
      <c r="A25" s="61">
        <v>80</v>
      </c>
      <c r="B25" s="145"/>
      <c r="C25" s="32" t="s">
        <v>171</v>
      </c>
      <c r="D25" s="30">
        <v>2.2222222E-2</v>
      </c>
      <c r="E25" s="3">
        <f t="shared" si="1"/>
        <v>2.0109999999999999E-2</v>
      </c>
      <c r="F25" s="63">
        <f t="shared" si="5"/>
        <v>44.095050440950509</v>
      </c>
      <c r="G25" s="53">
        <f t="shared" si="10"/>
        <v>43.87005043870051</v>
      </c>
      <c r="H25" s="54">
        <f t="shared" si="10"/>
        <v>43.645050436450504</v>
      </c>
      <c r="I25" s="53">
        <f t="shared" si="10"/>
        <v>43.420050434200505</v>
      </c>
      <c r="J25" s="54">
        <f t="shared" si="10"/>
        <v>43.195050431950506</v>
      </c>
      <c r="K25" s="53">
        <f t="shared" si="10"/>
        <v>42.970050429700507</v>
      </c>
      <c r="L25" s="54">
        <f t="shared" si="10"/>
        <v>42.745050427450508</v>
      </c>
      <c r="M25" s="53">
        <f t="shared" si="10"/>
        <v>42.520050425200502</v>
      </c>
      <c r="N25" s="54">
        <f t="shared" si="10"/>
        <v>42.295050422950503</v>
      </c>
      <c r="O25" s="53">
        <f t="shared" si="10"/>
        <v>42.070050420700504</v>
      </c>
      <c r="P25" s="54">
        <f t="shared" si="10"/>
        <v>41.845050418450505</v>
      </c>
      <c r="Q25" s="53">
        <f t="shared" si="10"/>
        <v>41.620050416200506</v>
      </c>
      <c r="R25" s="54">
        <f t="shared" si="10"/>
        <v>41.395050413950507</v>
      </c>
      <c r="S25" s="53">
        <f t="shared" si="10"/>
        <v>41.170050411700501</v>
      </c>
      <c r="T25" s="54">
        <f t="shared" si="10"/>
        <v>40.945050409450509</v>
      </c>
      <c r="U25" s="53">
        <f t="shared" si="10"/>
        <v>40.72005040720051</v>
      </c>
      <c r="V25" s="54">
        <f t="shared" si="10"/>
        <v>40.495050404950511</v>
      </c>
      <c r="W25" s="53">
        <f t="shared" si="8"/>
        <v>40.270050402700505</v>
      </c>
      <c r="X25" s="54">
        <f t="shared" si="8"/>
        <v>40.045050400450506</v>
      </c>
      <c r="Y25" s="53">
        <f t="shared" si="8"/>
        <v>39.820050398200507</v>
      </c>
      <c r="Z25" s="54">
        <f t="shared" si="8"/>
        <v>39.595050395950508</v>
      </c>
      <c r="AA25" s="53">
        <f t="shared" si="8"/>
        <v>39.37005039370051</v>
      </c>
      <c r="AB25" s="54">
        <f t="shared" si="8"/>
        <v>39.145050391450503</v>
      </c>
      <c r="AC25" s="53">
        <f t="shared" si="8"/>
        <v>38.920050389200505</v>
      </c>
      <c r="AD25" s="54">
        <f t="shared" si="8"/>
        <v>38.695050386950506</v>
      </c>
      <c r="AE25" s="53">
        <f t="shared" si="8"/>
        <v>38.470050384700507</v>
      </c>
      <c r="AF25" s="54">
        <f t="shared" si="8"/>
        <v>38.245050382450508</v>
      </c>
      <c r="AG25" s="53">
        <f t="shared" si="8"/>
        <v>38.020050380200509</v>
      </c>
      <c r="AH25" s="54">
        <f t="shared" si="8"/>
        <v>37.795050377950503</v>
      </c>
      <c r="AI25" s="53">
        <f t="shared" si="8"/>
        <v>37.570050375700504</v>
      </c>
      <c r="AJ25" s="54">
        <f t="shared" si="8"/>
        <v>37.345050373450505</v>
      </c>
      <c r="AK25" s="53">
        <f t="shared" si="8"/>
        <v>37.120050371200506</v>
      </c>
      <c r="AL25" s="54">
        <f t="shared" si="8"/>
        <v>36.895050368950507</v>
      </c>
      <c r="AM25" s="53">
        <f t="shared" si="9"/>
        <v>36.670050366700501</v>
      </c>
      <c r="AN25" s="54">
        <f t="shared" si="9"/>
        <v>36.445050364450502</v>
      </c>
      <c r="AO25" s="53">
        <f t="shared" si="9"/>
        <v>36.220050362200503</v>
      </c>
      <c r="AP25" s="54">
        <f t="shared" si="9"/>
        <v>35.995050359950504</v>
      </c>
      <c r="AQ25" s="53">
        <f t="shared" si="9"/>
        <v>35.770050357700505</v>
      </c>
      <c r="AR25" s="54">
        <f t="shared" si="9"/>
        <v>35.545050355450506</v>
      </c>
      <c r="AS25" s="53">
        <f t="shared" si="9"/>
        <v>35.3200503532005</v>
      </c>
      <c r="AT25" s="54">
        <f t="shared" si="9"/>
        <v>35.095050350950501</v>
      </c>
      <c r="AU25" s="99">
        <v>2.511E-2</v>
      </c>
      <c r="AV25" s="99">
        <f t="shared" si="7"/>
        <v>1.0999999999999899E-4</v>
      </c>
    </row>
    <row r="26" spans="1:88" ht="16.5">
      <c r="A26" s="62"/>
      <c r="B26" s="34" t="s">
        <v>172</v>
      </c>
      <c r="C26" s="9" t="s">
        <v>173</v>
      </c>
      <c r="D26" s="30">
        <v>0.5</v>
      </c>
      <c r="E26" s="3">
        <f t="shared" si="1"/>
        <v>0.02</v>
      </c>
      <c r="F26" s="63">
        <f t="shared" si="5"/>
        <v>1.96</v>
      </c>
      <c r="G26" s="53">
        <f t="shared" si="10"/>
        <v>1.95</v>
      </c>
      <c r="H26" s="54">
        <f t="shared" si="10"/>
        <v>1.94</v>
      </c>
      <c r="I26" s="53">
        <f t="shared" si="10"/>
        <v>1.93</v>
      </c>
      <c r="J26" s="54">
        <f t="shared" si="10"/>
        <v>1.92</v>
      </c>
      <c r="K26" s="53">
        <f t="shared" si="10"/>
        <v>1.91</v>
      </c>
      <c r="L26" s="54">
        <f t="shared" si="10"/>
        <v>1.9</v>
      </c>
      <c r="M26" s="53">
        <f t="shared" si="10"/>
        <v>1.89</v>
      </c>
      <c r="N26" s="54">
        <f t="shared" si="10"/>
        <v>1.88</v>
      </c>
      <c r="O26" s="53">
        <f t="shared" si="10"/>
        <v>1.8699999999999999</v>
      </c>
      <c r="P26" s="54">
        <f t="shared" si="10"/>
        <v>1.8599999999999999</v>
      </c>
      <c r="Q26" s="53">
        <f t="shared" si="10"/>
        <v>1.8499999999999999</v>
      </c>
      <c r="R26" s="54">
        <f t="shared" si="10"/>
        <v>1.8399999999999999</v>
      </c>
      <c r="S26" s="53">
        <f t="shared" si="10"/>
        <v>1.83</v>
      </c>
      <c r="T26" s="54">
        <f t="shared" si="10"/>
        <v>1.8199999999999998</v>
      </c>
      <c r="U26" s="53">
        <f t="shared" si="10"/>
        <v>1.81</v>
      </c>
      <c r="V26" s="54">
        <f t="shared" si="10"/>
        <v>1.8</v>
      </c>
      <c r="W26" s="53">
        <f t="shared" si="8"/>
        <v>1.79</v>
      </c>
      <c r="X26" s="54">
        <f t="shared" si="8"/>
        <v>1.78</v>
      </c>
      <c r="Y26" s="53">
        <f t="shared" si="8"/>
        <v>1.77</v>
      </c>
      <c r="Z26" s="54">
        <f t="shared" si="8"/>
        <v>1.76</v>
      </c>
      <c r="AA26" s="53">
        <f t="shared" si="8"/>
        <v>1.75</v>
      </c>
      <c r="AB26" s="54">
        <f t="shared" si="8"/>
        <v>1.74</v>
      </c>
      <c r="AC26" s="53">
        <f t="shared" si="8"/>
        <v>1.73</v>
      </c>
      <c r="AD26" s="54">
        <f t="shared" si="8"/>
        <v>1.72</v>
      </c>
      <c r="AE26" s="53">
        <f t="shared" si="8"/>
        <v>1.71</v>
      </c>
      <c r="AF26" s="54">
        <f t="shared" si="8"/>
        <v>1.7</v>
      </c>
      <c r="AG26" s="53">
        <f t="shared" si="8"/>
        <v>1.69</v>
      </c>
      <c r="AH26" s="54">
        <f t="shared" si="8"/>
        <v>1.68</v>
      </c>
      <c r="AI26" s="53">
        <f t="shared" si="8"/>
        <v>1.67</v>
      </c>
      <c r="AJ26" s="54">
        <f t="shared" si="8"/>
        <v>1.66</v>
      </c>
      <c r="AK26" s="53">
        <f t="shared" si="8"/>
        <v>1.65</v>
      </c>
      <c r="AL26" s="54">
        <f t="shared" si="8"/>
        <v>1.64</v>
      </c>
      <c r="AM26" s="53">
        <f t="shared" si="9"/>
        <v>1.63</v>
      </c>
      <c r="AN26" s="54">
        <f t="shared" si="9"/>
        <v>1.6199999999999999</v>
      </c>
      <c r="AO26" s="53">
        <f t="shared" si="9"/>
        <v>1.6099999999999999</v>
      </c>
      <c r="AP26" s="54">
        <f t="shared" si="9"/>
        <v>1.5999999999999999</v>
      </c>
      <c r="AQ26" s="53">
        <f t="shared" si="9"/>
        <v>1.5899999999999999</v>
      </c>
      <c r="AR26" s="54">
        <f t="shared" si="9"/>
        <v>1.5799999999999998</v>
      </c>
      <c r="AS26" s="53">
        <f t="shared" si="9"/>
        <v>1.5699999999999998</v>
      </c>
      <c r="AT26" s="54">
        <f t="shared" si="9"/>
        <v>1.5599999999999998</v>
      </c>
      <c r="AU26" s="99">
        <v>2.5000000000000001E-2</v>
      </c>
      <c r="AV26" s="99">
        <f t="shared" si="7"/>
        <v>0</v>
      </c>
    </row>
    <row r="27" spans="1:88" ht="16.5">
      <c r="A27" s="62"/>
      <c r="B27" s="34" t="s">
        <v>174</v>
      </c>
      <c r="C27" s="9" t="s">
        <v>173</v>
      </c>
      <c r="D27" s="30">
        <v>0.5</v>
      </c>
      <c r="E27" s="3">
        <f t="shared" si="1"/>
        <v>0.02</v>
      </c>
      <c r="F27" s="63">
        <f t="shared" si="5"/>
        <v>1.96</v>
      </c>
      <c r="G27" s="53">
        <f t="shared" si="10"/>
        <v>1.95</v>
      </c>
      <c r="H27" s="54">
        <f t="shared" si="10"/>
        <v>1.94</v>
      </c>
      <c r="I27" s="53">
        <f t="shared" si="10"/>
        <v>1.93</v>
      </c>
      <c r="J27" s="54">
        <f t="shared" si="10"/>
        <v>1.92</v>
      </c>
      <c r="K27" s="53">
        <f t="shared" si="10"/>
        <v>1.91</v>
      </c>
      <c r="L27" s="54">
        <f t="shared" si="10"/>
        <v>1.9</v>
      </c>
      <c r="M27" s="53">
        <f t="shared" si="10"/>
        <v>1.89</v>
      </c>
      <c r="N27" s="54">
        <f t="shared" si="10"/>
        <v>1.88</v>
      </c>
      <c r="O27" s="53">
        <f t="shared" si="10"/>
        <v>1.8699999999999999</v>
      </c>
      <c r="P27" s="54">
        <f t="shared" si="10"/>
        <v>1.8599999999999999</v>
      </c>
      <c r="Q27" s="53">
        <f t="shared" si="10"/>
        <v>1.8499999999999999</v>
      </c>
      <c r="R27" s="54">
        <f t="shared" si="10"/>
        <v>1.8399999999999999</v>
      </c>
      <c r="S27" s="53">
        <f t="shared" si="10"/>
        <v>1.83</v>
      </c>
      <c r="T27" s="54">
        <f t="shared" si="10"/>
        <v>1.8199999999999998</v>
      </c>
      <c r="U27" s="53">
        <f t="shared" si="10"/>
        <v>1.81</v>
      </c>
      <c r="V27" s="54">
        <f t="shared" si="10"/>
        <v>1.8</v>
      </c>
      <c r="W27" s="53">
        <f t="shared" si="8"/>
        <v>1.79</v>
      </c>
      <c r="X27" s="54">
        <f t="shared" si="8"/>
        <v>1.78</v>
      </c>
      <c r="Y27" s="53">
        <f t="shared" si="8"/>
        <v>1.77</v>
      </c>
      <c r="Z27" s="54">
        <f t="shared" si="8"/>
        <v>1.76</v>
      </c>
      <c r="AA27" s="53">
        <f t="shared" si="8"/>
        <v>1.75</v>
      </c>
      <c r="AB27" s="54">
        <f t="shared" si="8"/>
        <v>1.74</v>
      </c>
      <c r="AC27" s="53">
        <f t="shared" si="8"/>
        <v>1.73</v>
      </c>
      <c r="AD27" s="54">
        <f t="shared" si="8"/>
        <v>1.72</v>
      </c>
      <c r="AE27" s="53">
        <f t="shared" si="8"/>
        <v>1.71</v>
      </c>
      <c r="AF27" s="54">
        <f t="shared" si="8"/>
        <v>1.7</v>
      </c>
      <c r="AG27" s="53">
        <f t="shared" si="8"/>
        <v>1.69</v>
      </c>
      <c r="AH27" s="54">
        <f t="shared" si="8"/>
        <v>1.68</v>
      </c>
      <c r="AI27" s="53">
        <f t="shared" si="8"/>
        <v>1.67</v>
      </c>
      <c r="AJ27" s="54">
        <f t="shared" si="8"/>
        <v>1.66</v>
      </c>
      <c r="AK27" s="53">
        <f t="shared" si="8"/>
        <v>1.65</v>
      </c>
      <c r="AL27" s="54">
        <f t="shared" si="8"/>
        <v>1.64</v>
      </c>
      <c r="AM27" s="53">
        <f t="shared" si="9"/>
        <v>1.63</v>
      </c>
      <c r="AN27" s="54">
        <f t="shared" si="9"/>
        <v>1.6199999999999999</v>
      </c>
      <c r="AO27" s="53">
        <f t="shared" si="9"/>
        <v>1.6099999999999999</v>
      </c>
      <c r="AP27" s="54">
        <f t="shared" si="9"/>
        <v>1.5999999999999999</v>
      </c>
      <c r="AQ27" s="53">
        <f t="shared" si="9"/>
        <v>1.5899999999999999</v>
      </c>
      <c r="AR27" s="54">
        <f t="shared" si="9"/>
        <v>1.5799999999999998</v>
      </c>
      <c r="AS27" s="53">
        <f t="shared" si="9"/>
        <v>1.5699999999999998</v>
      </c>
      <c r="AT27" s="54">
        <f t="shared" si="9"/>
        <v>1.5599999999999998</v>
      </c>
      <c r="AU27" s="99">
        <v>2.5000000000000001E-2</v>
      </c>
      <c r="AV27" s="99">
        <f t="shared" si="7"/>
        <v>0</v>
      </c>
    </row>
    <row r="28" spans="1:88" ht="16.5">
      <c r="A28" s="62"/>
      <c r="B28" s="34" t="s">
        <v>175</v>
      </c>
      <c r="C28" s="9" t="s">
        <v>176</v>
      </c>
      <c r="D28" s="30">
        <v>0.5</v>
      </c>
      <c r="E28" s="3">
        <f>$A$5+AV28</f>
        <v>0.02</v>
      </c>
      <c r="F28" s="63">
        <f t="shared" si="5"/>
        <v>1.96</v>
      </c>
      <c r="G28" s="53">
        <f t="shared" si="10"/>
        <v>1.95</v>
      </c>
      <c r="H28" s="54">
        <f t="shared" si="10"/>
        <v>1.94</v>
      </c>
      <c r="I28" s="53">
        <f t="shared" si="10"/>
        <v>1.93</v>
      </c>
      <c r="J28" s="54">
        <f t="shared" si="10"/>
        <v>1.92</v>
      </c>
      <c r="K28" s="53">
        <f t="shared" si="10"/>
        <v>1.91</v>
      </c>
      <c r="L28" s="54">
        <f t="shared" si="10"/>
        <v>1.9</v>
      </c>
      <c r="M28" s="53">
        <f t="shared" si="10"/>
        <v>1.89</v>
      </c>
      <c r="N28" s="54">
        <f t="shared" si="10"/>
        <v>1.88</v>
      </c>
      <c r="O28" s="53">
        <f t="shared" si="10"/>
        <v>1.8699999999999999</v>
      </c>
      <c r="P28" s="54">
        <f t="shared" si="10"/>
        <v>1.8599999999999999</v>
      </c>
      <c r="Q28" s="53">
        <f t="shared" si="10"/>
        <v>1.8499999999999999</v>
      </c>
      <c r="R28" s="54">
        <f t="shared" si="10"/>
        <v>1.8399999999999999</v>
      </c>
      <c r="S28" s="53">
        <f t="shared" si="10"/>
        <v>1.83</v>
      </c>
      <c r="T28" s="54">
        <f t="shared" si="10"/>
        <v>1.8199999999999998</v>
      </c>
      <c r="U28" s="53">
        <f t="shared" si="10"/>
        <v>1.81</v>
      </c>
      <c r="V28" s="54">
        <f t="shared" si="10"/>
        <v>1.8</v>
      </c>
      <c r="W28" s="53">
        <f t="shared" si="8"/>
        <v>1.79</v>
      </c>
      <c r="X28" s="54">
        <f t="shared" si="8"/>
        <v>1.78</v>
      </c>
      <c r="Y28" s="53">
        <f t="shared" si="8"/>
        <v>1.77</v>
      </c>
      <c r="Z28" s="54">
        <f t="shared" si="8"/>
        <v>1.76</v>
      </c>
      <c r="AA28" s="53">
        <f t="shared" si="8"/>
        <v>1.75</v>
      </c>
      <c r="AB28" s="54">
        <f t="shared" si="8"/>
        <v>1.74</v>
      </c>
      <c r="AC28" s="53">
        <f t="shared" si="8"/>
        <v>1.73</v>
      </c>
      <c r="AD28" s="54">
        <f t="shared" si="8"/>
        <v>1.72</v>
      </c>
      <c r="AE28" s="53">
        <f t="shared" si="8"/>
        <v>1.71</v>
      </c>
      <c r="AF28" s="54">
        <f t="shared" si="8"/>
        <v>1.7</v>
      </c>
      <c r="AG28" s="53">
        <f t="shared" si="8"/>
        <v>1.69</v>
      </c>
      <c r="AH28" s="54">
        <f t="shared" si="8"/>
        <v>1.68</v>
      </c>
      <c r="AI28" s="53">
        <f t="shared" si="8"/>
        <v>1.67</v>
      </c>
      <c r="AJ28" s="54">
        <f t="shared" si="8"/>
        <v>1.66</v>
      </c>
      <c r="AK28" s="53">
        <f t="shared" si="8"/>
        <v>1.65</v>
      </c>
      <c r="AL28" s="54">
        <f t="shared" si="8"/>
        <v>1.64</v>
      </c>
      <c r="AM28" s="53">
        <f t="shared" si="9"/>
        <v>1.63</v>
      </c>
      <c r="AN28" s="54">
        <f t="shared" si="9"/>
        <v>1.6199999999999999</v>
      </c>
      <c r="AO28" s="53">
        <f t="shared" si="9"/>
        <v>1.6099999999999999</v>
      </c>
      <c r="AP28" s="54">
        <f t="shared" si="9"/>
        <v>1.5999999999999999</v>
      </c>
      <c r="AQ28" s="53">
        <f t="shared" si="9"/>
        <v>1.5899999999999999</v>
      </c>
      <c r="AR28" s="54">
        <f t="shared" si="9"/>
        <v>1.5799999999999998</v>
      </c>
      <c r="AS28" s="53">
        <f t="shared" si="9"/>
        <v>1.5699999999999998</v>
      </c>
      <c r="AT28" s="54">
        <f t="shared" si="9"/>
        <v>1.5599999999999998</v>
      </c>
      <c r="AU28" s="102">
        <v>2.5000000000000001E-2</v>
      </c>
      <c r="AV28" s="99">
        <f t="shared" si="7"/>
        <v>0</v>
      </c>
    </row>
    <row r="29" spans="1:88" ht="16.5">
      <c r="A29" s="62"/>
      <c r="B29" s="145" t="s">
        <v>177</v>
      </c>
      <c r="C29" s="35" t="s">
        <v>178</v>
      </c>
      <c r="D29" s="30">
        <v>0.1</v>
      </c>
      <c r="E29" s="3">
        <f t="shared" ref="E29:E30" si="11">$A$5</f>
        <v>0.02</v>
      </c>
      <c r="F29" s="63">
        <f t="shared" si="5"/>
        <v>9.7999999999999989</v>
      </c>
      <c r="G29" s="53">
        <f t="shared" si="10"/>
        <v>9.75</v>
      </c>
      <c r="H29" s="54">
        <f t="shared" si="10"/>
        <v>9.6999999999999993</v>
      </c>
      <c r="I29" s="53">
        <f t="shared" si="10"/>
        <v>9.6499999999999986</v>
      </c>
      <c r="J29" s="54">
        <f t="shared" si="10"/>
        <v>9.6</v>
      </c>
      <c r="K29" s="53">
        <f t="shared" si="10"/>
        <v>9.5499999999999989</v>
      </c>
      <c r="L29" s="54">
        <f t="shared" si="10"/>
        <v>9.4999999999999982</v>
      </c>
      <c r="M29" s="53">
        <f t="shared" si="10"/>
        <v>9.4499999999999993</v>
      </c>
      <c r="N29" s="54">
        <f t="shared" si="10"/>
        <v>9.3999999999999986</v>
      </c>
      <c r="O29" s="53">
        <f t="shared" si="10"/>
        <v>9.35</v>
      </c>
      <c r="P29" s="54">
        <f t="shared" si="10"/>
        <v>9.2999999999999989</v>
      </c>
      <c r="Q29" s="53">
        <f t="shared" si="10"/>
        <v>9.2499999999999982</v>
      </c>
      <c r="R29" s="54">
        <f t="shared" si="10"/>
        <v>9.1999999999999993</v>
      </c>
      <c r="S29" s="53">
        <f t="shared" si="10"/>
        <v>9.15</v>
      </c>
      <c r="T29" s="54">
        <f t="shared" si="10"/>
        <v>9.0999999999999979</v>
      </c>
      <c r="U29" s="53">
        <f t="shared" si="10"/>
        <v>9.0499999999999989</v>
      </c>
      <c r="V29" s="54">
        <f t="shared" si="10"/>
        <v>9</v>
      </c>
      <c r="W29" s="53">
        <f t="shared" si="8"/>
        <v>8.9499999999999993</v>
      </c>
      <c r="X29" s="54">
        <f t="shared" si="8"/>
        <v>8.9</v>
      </c>
      <c r="Y29" s="53">
        <f t="shared" si="8"/>
        <v>8.85</v>
      </c>
      <c r="Z29" s="54">
        <f t="shared" si="8"/>
        <v>8.7999999999999989</v>
      </c>
      <c r="AA29" s="53">
        <f t="shared" si="8"/>
        <v>8.75</v>
      </c>
      <c r="AB29" s="54">
        <f t="shared" si="8"/>
        <v>8.6999999999999993</v>
      </c>
      <c r="AC29" s="53">
        <f t="shared" si="8"/>
        <v>8.6499999999999986</v>
      </c>
      <c r="AD29" s="54">
        <f t="shared" si="8"/>
        <v>8.6</v>
      </c>
      <c r="AE29" s="53">
        <f t="shared" si="8"/>
        <v>8.5499999999999989</v>
      </c>
      <c r="AF29" s="54">
        <f t="shared" si="8"/>
        <v>8.5</v>
      </c>
      <c r="AG29" s="53">
        <f t="shared" si="8"/>
        <v>8.4499999999999993</v>
      </c>
      <c r="AH29" s="54">
        <f t="shared" si="8"/>
        <v>8.3999999999999986</v>
      </c>
      <c r="AI29" s="53">
        <f t="shared" si="8"/>
        <v>8.35</v>
      </c>
      <c r="AJ29" s="54">
        <f t="shared" si="8"/>
        <v>8.2999999999999989</v>
      </c>
      <c r="AK29" s="53">
        <f t="shared" si="8"/>
        <v>8.2499999999999982</v>
      </c>
      <c r="AL29" s="54">
        <f t="shared" si="8"/>
        <v>8.1999999999999993</v>
      </c>
      <c r="AM29" s="53">
        <f t="shared" si="9"/>
        <v>8.1499999999999986</v>
      </c>
      <c r="AN29" s="54">
        <f t="shared" si="9"/>
        <v>8.1</v>
      </c>
      <c r="AO29" s="53">
        <f t="shared" si="9"/>
        <v>8.0499999999999989</v>
      </c>
      <c r="AP29" s="54">
        <f t="shared" si="9"/>
        <v>7.9999999999999991</v>
      </c>
      <c r="AQ29" s="53">
        <f t="shared" si="9"/>
        <v>7.9499999999999993</v>
      </c>
      <c r="AR29" s="54">
        <f t="shared" si="9"/>
        <v>7.8999999999999986</v>
      </c>
      <c r="AS29" s="53">
        <f t="shared" si="9"/>
        <v>7.8499999999999988</v>
      </c>
      <c r="AT29" s="54">
        <f t="shared" si="9"/>
        <v>7.7999999999999989</v>
      </c>
      <c r="AU29" s="71"/>
    </row>
    <row r="30" spans="1:88" ht="16.5">
      <c r="A30" s="62"/>
      <c r="B30" s="146"/>
      <c r="C30" s="35" t="s">
        <v>179</v>
      </c>
      <c r="D30" s="30">
        <v>0.1</v>
      </c>
      <c r="E30" s="3">
        <f t="shared" si="11"/>
        <v>0.02</v>
      </c>
      <c r="F30" s="63">
        <f t="shared" si="5"/>
        <v>9.7999999999999989</v>
      </c>
      <c r="G30" s="53">
        <f t="shared" si="10"/>
        <v>9.75</v>
      </c>
      <c r="H30" s="54">
        <f t="shared" si="10"/>
        <v>9.6999999999999993</v>
      </c>
      <c r="I30" s="53">
        <f t="shared" si="10"/>
        <v>9.6499999999999986</v>
      </c>
      <c r="J30" s="54">
        <f t="shared" si="10"/>
        <v>9.6</v>
      </c>
      <c r="K30" s="53">
        <f t="shared" si="10"/>
        <v>9.5499999999999989</v>
      </c>
      <c r="L30" s="54">
        <f t="shared" si="10"/>
        <v>9.4999999999999982</v>
      </c>
      <c r="M30" s="53">
        <f t="shared" si="10"/>
        <v>9.4499999999999993</v>
      </c>
      <c r="N30" s="54">
        <f t="shared" si="10"/>
        <v>9.3999999999999986</v>
      </c>
      <c r="O30" s="53">
        <f t="shared" si="10"/>
        <v>9.35</v>
      </c>
      <c r="P30" s="54">
        <f t="shared" si="10"/>
        <v>9.2999999999999989</v>
      </c>
      <c r="Q30" s="53">
        <f t="shared" si="10"/>
        <v>9.2499999999999982</v>
      </c>
      <c r="R30" s="54">
        <f t="shared" si="10"/>
        <v>9.1999999999999993</v>
      </c>
      <c r="S30" s="53">
        <f t="shared" si="10"/>
        <v>9.15</v>
      </c>
      <c r="T30" s="54">
        <f t="shared" si="10"/>
        <v>9.0999999999999979</v>
      </c>
      <c r="U30" s="53">
        <f t="shared" si="10"/>
        <v>9.0499999999999989</v>
      </c>
      <c r="V30" s="54">
        <f t="shared" si="10"/>
        <v>9</v>
      </c>
      <c r="W30" s="53">
        <f t="shared" si="8"/>
        <v>8.9499999999999993</v>
      </c>
      <c r="X30" s="54">
        <f t="shared" si="8"/>
        <v>8.9</v>
      </c>
      <c r="Y30" s="53">
        <f t="shared" si="8"/>
        <v>8.85</v>
      </c>
      <c r="Z30" s="54">
        <f t="shared" si="8"/>
        <v>8.7999999999999989</v>
      </c>
      <c r="AA30" s="53">
        <f t="shared" si="8"/>
        <v>8.75</v>
      </c>
      <c r="AB30" s="54">
        <f t="shared" si="8"/>
        <v>8.6999999999999993</v>
      </c>
      <c r="AC30" s="53">
        <f t="shared" si="8"/>
        <v>8.6499999999999986</v>
      </c>
      <c r="AD30" s="54">
        <f t="shared" si="8"/>
        <v>8.6</v>
      </c>
      <c r="AE30" s="53">
        <f t="shared" si="8"/>
        <v>8.5499999999999989</v>
      </c>
      <c r="AF30" s="54">
        <f t="shared" si="8"/>
        <v>8.5</v>
      </c>
      <c r="AG30" s="53">
        <f t="shared" si="8"/>
        <v>8.4499999999999993</v>
      </c>
      <c r="AH30" s="54">
        <f t="shared" si="8"/>
        <v>8.3999999999999986</v>
      </c>
      <c r="AI30" s="53">
        <f t="shared" si="8"/>
        <v>8.35</v>
      </c>
      <c r="AJ30" s="54">
        <f t="shared" si="8"/>
        <v>8.2999999999999989</v>
      </c>
      <c r="AK30" s="53">
        <f t="shared" si="8"/>
        <v>8.2499999999999982</v>
      </c>
      <c r="AL30" s="54">
        <f t="shared" si="8"/>
        <v>8.1999999999999993</v>
      </c>
      <c r="AM30" s="53">
        <f t="shared" si="9"/>
        <v>8.1499999999999986</v>
      </c>
      <c r="AN30" s="54">
        <f t="shared" si="9"/>
        <v>8.1</v>
      </c>
      <c r="AO30" s="53">
        <f t="shared" si="9"/>
        <v>8.0499999999999989</v>
      </c>
      <c r="AP30" s="54">
        <f t="shared" si="9"/>
        <v>7.9999999999999991</v>
      </c>
      <c r="AQ30" s="53">
        <f t="shared" si="9"/>
        <v>7.9499999999999993</v>
      </c>
      <c r="AR30" s="54">
        <f t="shared" si="9"/>
        <v>7.8999999999999986</v>
      </c>
      <c r="AS30" s="53">
        <f t="shared" si="9"/>
        <v>7.8499999999999988</v>
      </c>
      <c r="AT30" s="54">
        <f t="shared" si="9"/>
        <v>7.7999999999999989</v>
      </c>
      <c r="AU30" s="71"/>
    </row>
    <row r="31" spans="1:88" ht="16.5">
      <c r="A31" s="62"/>
      <c r="B31" s="145" t="s">
        <v>180</v>
      </c>
      <c r="C31" s="32" t="s">
        <v>181</v>
      </c>
      <c r="D31" s="30">
        <v>1.1111111E-2</v>
      </c>
      <c r="E31" s="147">
        <f>1-(F31*D31+F33*D33)</f>
        <v>2.0000000000000018E-2</v>
      </c>
      <c r="F31" s="100">
        <f>F33*27.231</f>
        <v>55.556758206322449</v>
      </c>
      <c r="G31" s="53">
        <f t="shared" ref="G31:AT31" si="12">G33*28</f>
        <v>55.713191238305228</v>
      </c>
      <c r="H31" s="54">
        <f t="shared" si="12"/>
        <v>55.426827600249439</v>
      </c>
      <c r="I31" s="53">
        <f t="shared" si="12"/>
        <v>55.140463962193657</v>
      </c>
      <c r="J31" s="54">
        <f t="shared" si="12"/>
        <v>54.854100324137868</v>
      </c>
      <c r="K31" s="53">
        <f t="shared" si="12"/>
        <v>54.567736686082085</v>
      </c>
      <c r="L31" s="54">
        <f t="shared" si="12"/>
        <v>54.281373048026296</v>
      </c>
      <c r="M31" s="53">
        <f t="shared" si="12"/>
        <v>53.995009409970514</v>
      </c>
      <c r="N31" s="54">
        <f t="shared" si="12"/>
        <v>53.708645771914725</v>
      </c>
      <c r="O31" s="53">
        <f t="shared" si="12"/>
        <v>53.422282133858943</v>
      </c>
      <c r="P31" s="54">
        <f t="shared" si="12"/>
        <v>53.135918495803153</v>
      </c>
      <c r="Q31" s="53">
        <f t="shared" si="12"/>
        <v>52.849554857747378</v>
      </c>
      <c r="R31" s="54">
        <f t="shared" si="12"/>
        <v>52.563191219691589</v>
      </c>
      <c r="S31" s="53">
        <f t="shared" si="12"/>
        <v>52.276827581635807</v>
      </c>
      <c r="T31" s="54">
        <f t="shared" si="12"/>
        <v>51.990463943580018</v>
      </c>
      <c r="U31" s="53">
        <f t="shared" si="12"/>
        <v>51.704100305524236</v>
      </c>
      <c r="V31" s="54">
        <f t="shared" si="12"/>
        <v>51.417736667468454</v>
      </c>
      <c r="W31" s="53">
        <f t="shared" si="12"/>
        <v>51.131373029412664</v>
      </c>
      <c r="X31" s="54">
        <f t="shared" si="12"/>
        <v>50.845009391356882</v>
      </c>
      <c r="Y31" s="53">
        <f t="shared" si="12"/>
        <v>50.558645753301093</v>
      </c>
      <c r="Z31" s="54">
        <f t="shared" si="12"/>
        <v>50.272282115245311</v>
      </c>
      <c r="AA31" s="53">
        <f t="shared" si="12"/>
        <v>49.985918477189522</v>
      </c>
      <c r="AB31" s="54">
        <f t="shared" si="12"/>
        <v>49.699554839133739</v>
      </c>
      <c r="AC31" s="53">
        <f t="shared" si="12"/>
        <v>49.41319120107795</v>
      </c>
      <c r="AD31" s="54">
        <f t="shared" si="12"/>
        <v>49.126827563022168</v>
      </c>
      <c r="AE31" s="53">
        <f t="shared" si="12"/>
        <v>48.840463924966379</v>
      </c>
      <c r="AF31" s="54">
        <f t="shared" si="12"/>
        <v>48.554100286910597</v>
      </c>
      <c r="AG31" s="53">
        <f t="shared" si="12"/>
        <v>48.267736648854807</v>
      </c>
      <c r="AH31" s="54">
        <f t="shared" si="12"/>
        <v>47.981373010799025</v>
      </c>
      <c r="AI31" s="53">
        <f t="shared" si="12"/>
        <v>47.695009372743236</v>
      </c>
      <c r="AJ31" s="54">
        <f t="shared" si="12"/>
        <v>47.408645734687454</v>
      </c>
      <c r="AK31" s="53">
        <f t="shared" si="12"/>
        <v>47.122282096631665</v>
      </c>
      <c r="AL31" s="54">
        <f t="shared" si="12"/>
        <v>46.83591845857589</v>
      </c>
      <c r="AM31" s="53">
        <f t="shared" si="12"/>
        <v>46.5495548205201</v>
      </c>
      <c r="AN31" s="54">
        <f t="shared" si="12"/>
        <v>46.263191182464318</v>
      </c>
      <c r="AO31" s="53">
        <f t="shared" si="12"/>
        <v>45.976827544408529</v>
      </c>
      <c r="AP31" s="54">
        <f t="shared" si="12"/>
        <v>45.690463906352747</v>
      </c>
      <c r="AQ31" s="53">
        <f t="shared" si="12"/>
        <v>45.404100268296958</v>
      </c>
      <c r="AR31" s="54">
        <f t="shared" si="12"/>
        <v>45.117736630241176</v>
      </c>
      <c r="AS31" s="53">
        <f t="shared" si="12"/>
        <v>44.831372992185386</v>
      </c>
      <c r="AT31" s="54">
        <f t="shared" si="12"/>
        <v>44.545009354129604</v>
      </c>
      <c r="AU31" s="71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</row>
    <row r="32" spans="1:88" ht="16.5">
      <c r="A32" s="62"/>
      <c r="B32" s="146"/>
      <c r="C32" s="32" t="s">
        <v>182</v>
      </c>
      <c r="D32" s="30">
        <v>1.1111111E-2</v>
      </c>
      <c r="E32" s="147"/>
      <c r="F32" s="100">
        <f>F34*27.231</f>
        <v>55.556758206322449</v>
      </c>
      <c r="G32" s="53">
        <f t="shared" ref="G32:AT32" si="13">G34*28</f>
        <v>55.713191238305228</v>
      </c>
      <c r="H32" s="54">
        <f t="shared" si="13"/>
        <v>55.426827600249439</v>
      </c>
      <c r="I32" s="53">
        <f t="shared" si="13"/>
        <v>55.140463962193657</v>
      </c>
      <c r="J32" s="54">
        <f t="shared" si="13"/>
        <v>54.854100324137868</v>
      </c>
      <c r="K32" s="53">
        <f t="shared" si="13"/>
        <v>54.567736686082085</v>
      </c>
      <c r="L32" s="54">
        <f t="shared" si="13"/>
        <v>54.281373048026296</v>
      </c>
      <c r="M32" s="53">
        <f t="shared" si="13"/>
        <v>53.995009409970514</v>
      </c>
      <c r="N32" s="54">
        <f t="shared" si="13"/>
        <v>53.708645771914725</v>
      </c>
      <c r="O32" s="53">
        <f t="shared" si="13"/>
        <v>53.422282133858943</v>
      </c>
      <c r="P32" s="54">
        <f t="shared" si="13"/>
        <v>53.135918495803153</v>
      </c>
      <c r="Q32" s="53">
        <f t="shared" si="13"/>
        <v>52.849554857747378</v>
      </c>
      <c r="R32" s="54">
        <f t="shared" si="13"/>
        <v>52.563191219691589</v>
      </c>
      <c r="S32" s="53">
        <f t="shared" si="13"/>
        <v>52.276827581635807</v>
      </c>
      <c r="T32" s="54">
        <f t="shared" si="13"/>
        <v>51.990463943580018</v>
      </c>
      <c r="U32" s="53">
        <f t="shared" si="13"/>
        <v>51.704100305524236</v>
      </c>
      <c r="V32" s="54">
        <f t="shared" si="13"/>
        <v>51.417736667468454</v>
      </c>
      <c r="W32" s="53">
        <f t="shared" si="13"/>
        <v>51.131373029412664</v>
      </c>
      <c r="X32" s="54">
        <f t="shared" si="13"/>
        <v>50.845009391356882</v>
      </c>
      <c r="Y32" s="53">
        <f t="shared" si="13"/>
        <v>50.558645753301093</v>
      </c>
      <c r="Z32" s="54">
        <f t="shared" si="13"/>
        <v>50.272282115245311</v>
      </c>
      <c r="AA32" s="53">
        <f t="shared" si="13"/>
        <v>49.985918477189522</v>
      </c>
      <c r="AB32" s="54">
        <f t="shared" si="13"/>
        <v>49.699554839133739</v>
      </c>
      <c r="AC32" s="53">
        <f t="shared" si="13"/>
        <v>49.41319120107795</v>
      </c>
      <c r="AD32" s="54">
        <f t="shared" si="13"/>
        <v>49.126827563022168</v>
      </c>
      <c r="AE32" s="53">
        <f t="shared" si="13"/>
        <v>48.840463924966379</v>
      </c>
      <c r="AF32" s="54">
        <f t="shared" si="13"/>
        <v>48.554100286910597</v>
      </c>
      <c r="AG32" s="53">
        <f t="shared" si="13"/>
        <v>48.267736648854807</v>
      </c>
      <c r="AH32" s="54">
        <f t="shared" si="13"/>
        <v>47.981373010799025</v>
      </c>
      <c r="AI32" s="53">
        <f t="shared" si="13"/>
        <v>47.695009372743236</v>
      </c>
      <c r="AJ32" s="54">
        <f t="shared" si="13"/>
        <v>47.408645734687454</v>
      </c>
      <c r="AK32" s="53">
        <f t="shared" si="13"/>
        <v>47.122282096631665</v>
      </c>
      <c r="AL32" s="54">
        <f t="shared" si="13"/>
        <v>46.83591845857589</v>
      </c>
      <c r="AM32" s="53">
        <f t="shared" si="13"/>
        <v>46.5495548205201</v>
      </c>
      <c r="AN32" s="54">
        <f t="shared" si="13"/>
        <v>46.263191182464318</v>
      </c>
      <c r="AO32" s="53">
        <f t="shared" si="13"/>
        <v>45.976827544408529</v>
      </c>
      <c r="AP32" s="54">
        <f t="shared" si="13"/>
        <v>45.690463906352747</v>
      </c>
      <c r="AQ32" s="53">
        <f t="shared" si="13"/>
        <v>45.404100268296958</v>
      </c>
      <c r="AR32" s="54">
        <f t="shared" si="13"/>
        <v>45.117736630241176</v>
      </c>
      <c r="AS32" s="53">
        <f t="shared" si="13"/>
        <v>44.831372992185386</v>
      </c>
      <c r="AT32" s="54">
        <f t="shared" si="13"/>
        <v>44.545009354129604</v>
      </c>
      <c r="AU32" s="71"/>
    </row>
    <row r="33" spans="1:88" ht="16.5">
      <c r="A33" s="62"/>
      <c r="B33" s="146"/>
      <c r="C33" s="32" t="s">
        <v>183</v>
      </c>
      <c r="D33" s="30">
        <v>0.177777778</v>
      </c>
      <c r="E33" s="147"/>
      <c r="F33" s="100">
        <f>(1-$A$5-($A$22-F$2))/($D31*27.231+$D33)</f>
        <v>2.0402026442775676</v>
      </c>
      <c r="G33" s="53">
        <f t="shared" ref="G33:AT33" si="14">(1-$A$5-0.223%-($A$22-G$2))/($D31*28+$D33)</f>
        <v>1.9897568299394723</v>
      </c>
      <c r="H33" s="54">
        <f t="shared" si="14"/>
        <v>1.9795295571517657</v>
      </c>
      <c r="I33" s="53">
        <f t="shared" si="14"/>
        <v>1.9693022843640591</v>
      </c>
      <c r="J33" s="54">
        <f t="shared" si="14"/>
        <v>1.9590750115763524</v>
      </c>
      <c r="K33" s="53">
        <f t="shared" si="14"/>
        <v>1.9488477387886458</v>
      </c>
      <c r="L33" s="54">
        <f t="shared" si="14"/>
        <v>1.9386204660009392</v>
      </c>
      <c r="M33" s="53">
        <f t="shared" si="14"/>
        <v>1.9283931932132325</v>
      </c>
      <c r="N33" s="54">
        <f t="shared" si="14"/>
        <v>1.9181659204255259</v>
      </c>
      <c r="O33" s="53">
        <f t="shared" si="14"/>
        <v>1.9079386476378193</v>
      </c>
      <c r="P33" s="54">
        <f t="shared" si="14"/>
        <v>1.8977113748501127</v>
      </c>
      <c r="Q33" s="66">
        <f t="shared" si="14"/>
        <v>1.8874841020624062</v>
      </c>
      <c r="R33" s="63">
        <f t="shared" si="14"/>
        <v>1.8772568292746996</v>
      </c>
      <c r="S33" s="66">
        <f t="shared" si="14"/>
        <v>1.8670295564869932</v>
      </c>
      <c r="T33" s="63">
        <f t="shared" si="14"/>
        <v>1.8568022836992863</v>
      </c>
      <c r="U33" s="66">
        <f t="shared" si="14"/>
        <v>1.8465750109115799</v>
      </c>
      <c r="V33" s="63">
        <f t="shared" si="14"/>
        <v>1.8363477381238733</v>
      </c>
      <c r="W33" s="66">
        <f t="shared" si="14"/>
        <v>1.8261204653361667</v>
      </c>
      <c r="X33" s="63">
        <f t="shared" si="14"/>
        <v>1.81589319254846</v>
      </c>
      <c r="Y33" s="66">
        <f t="shared" si="14"/>
        <v>1.8056659197607534</v>
      </c>
      <c r="Z33" s="63">
        <f t="shared" si="14"/>
        <v>1.7954386469730468</v>
      </c>
      <c r="AA33" s="66">
        <f t="shared" si="14"/>
        <v>1.7852113741853401</v>
      </c>
      <c r="AB33" s="63">
        <f t="shared" si="14"/>
        <v>1.7749841013976335</v>
      </c>
      <c r="AC33" s="66">
        <f t="shared" si="14"/>
        <v>1.7647568286099269</v>
      </c>
      <c r="AD33" s="63">
        <f t="shared" si="14"/>
        <v>1.7545295558222203</v>
      </c>
      <c r="AE33" s="66">
        <f t="shared" si="14"/>
        <v>1.7443022830345136</v>
      </c>
      <c r="AF33" s="63">
        <f t="shared" si="14"/>
        <v>1.734075010246807</v>
      </c>
      <c r="AG33" s="66">
        <f t="shared" si="14"/>
        <v>1.7238477374591004</v>
      </c>
      <c r="AH33" s="63">
        <f t="shared" si="14"/>
        <v>1.7136204646713937</v>
      </c>
      <c r="AI33" s="66">
        <f t="shared" si="14"/>
        <v>1.7033931918836871</v>
      </c>
      <c r="AJ33" s="63">
        <f t="shared" si="14"/>
        <v>1.6931659190959805</v>
      </c>
      <c r="AK33" s="66">
        <f t="shared" si="14"/>
        <v>1.6829386463082738</v>
      </c>
      <c r="AL33" s="63">
        <f t="shared" si="14"/>
        <v>1.6727113735205674</v>
      </c>
      <c r="AM33" s="66">
        <f t="shared" si="14"/>
        <v>1.6624841007328608</v>
      </c>
      <c r="AN33" s="63">
        <f t="shared" si="14"/>
        <v>1.6522568279451542</v>
      </c>
      <c r="AO33" s="66">
        <f t="shared" si="14"/>
        <v>1.6420295551574475</v>
      </c>
      <c r="AP33" s="63">
        <f t="shared" si="14"/>
        <v>1.6318022823697409</v>
      </c>
      <c r="AQ33" s="66">
        <f t="shared" si="14"/>
        <v>1.6215750095820343</v>
      </c>
      <c r="AR33" s="63">
        <f t="shared" si="14"/>
        <v>1.6113477367943276</v>
      </c>
      <c r="AS33" s="66">
        <f t="shared" si="14"/>
        <v>1.601120464006621</v>
      </c>
      <c r="AT33" s="63">
        <f t="shared" si="14"/>
        <v>1.5908931912189144</v>
      </c>
      <c r="AU33" s="72"/>
    </row>
    <row r="34" spans="1:88" ht="16.5">
      <c r="A34" s="62"/>
      <c r="B34" s="146"/>
      <c r="C34" s="32" t="s">
        <v>184</v>
      </c>
      <c r="D34" s="30">
        <v>0.177777778</v>
      </c>
      <c r="E34" s="147"/>
      <c r="F34" s="100">
        <f>(1-$A$5-($A$22-F$2))/($D32*27.231+$D34)</f>
        <v>2.0402026442775676</v>
      </c>
      <c r="G34" s="53">
        <f t="shared" ref="G34:AT34" si="15">(1-$A$5-0.223%-($A$22-G$2))/($D32*28+$D34)</f>
        <v>1.9897568299394723</v>
      </c>
      <c r="H34" s="54">
        <f t="shared" si="15"/>
        <v>1.9795295571517657</v>
      </c>
      <c r="I34" s="53">
        <f t="shared" si="15"/>
        <v>1.9693022843640591</v>
      </c>
      <c r="J34" s="54">
        <f t="shared" si="15"/>
        <v>1.9590750115763524</v>
      </c>
      <c r="K34" s="53">
        <f t="shared" si="15"/>
        <v>1.9488477387886458</v>
      </c>
      <c r="L34" s="54">
        <f t="shared" si="15"/>
        <v>1.9386204660009392</v>
      </c>
      <c r="M34" s="53">
        <f t="shared" si="15"/>
        <v>1.9283931932132325</v>
      </c>
      <c r="N34" s="54">
        <f t="shared" si="15"/>
        <v>1.9181659204255259</v>
      </c>
      <c r="O34" s="53">
        <f t="shared" si="15"/>
        <v>1.9079386476378193</v>
      </c>
      <c r="P34" s="54">
        <f t="shared" si="15"/>
        <v>1.8977113748501127</v>
      </c>
      <c r="Q34" s="53">
        <f t="shared" si="15"/>
        <v>1.8874841020624062</v>
      </c>
      <c r="R34" s="54">
        <f t="shared" si="15"/>
        <v>1.8772568292746996</v>
      </c>
      <c r="S34" s="53">
        <f t="shared" si="15"/>
        <v>1.8670295564869932</v>
      </c>
      <c r="T34" s="54">
        <f t="shared" si="15"/>
        <v>1.8568022836992863</v>
      </c>
      <c r="U34" s="53">
        <f t="shared" si="15"/>
        <v>1.8465750109115799</v>
      </c>
      <c r="V34" s="54">
        <f t="shared" si="15"/>
        <v>1.8363477381238733</v>
      </c>
      <c r="W34" s="53">
        <f t="shared" si="15"/>
        <v>1.8261204653361667</v>
      </c>
      <c r="X34" s="54">
        <f t="shared" si="15"/>
        <v>1.81589319254846</v>
      </c>
      <c r="Y34" s="53">
        <f t="shared" si="15"/>
        <v>1.8056659197607534</v>
      </c>
      <c r="Z34" s="54">
        <f t="shared" si="15"/>
        <v>1.7954386469730468</v>
      </c>
      <c r="AA34" s="53">
        <f t="shared" si="15"/>
        <v>1.7852113741853401</v>
      </c>
      <c r="AB34" s="54">
        <f t="shared" si="15"/>
        <v>1.7749841013976335</v>
      </c>
      <c r="AC34" s="53">
        <f t="shared" si="15"/>
        <v>1.7647568286099269</v>
      </c>
      <c r="AD34" s="54">
        <f t="shared" si="15"/>
        <v>1.7545295558222203</v>
      </c>
      <c r="AE34" s="53">
        <f t="shared" si="15"/>
        <v>1.7443022830345136</v>
      </c>
      <c r="AF34" s="54">
        <f t="shared" si="15"/>
        <v>1.734075010246807</v>
      </c>
      <c r="AG34" s="53">
        <f t="shared" si="15"/>
        <v>1.7238477374591004</v>
      </c>
      <c r="AH34" s="54">
        <f t="shared" si="15"/>
        <v>1.7136204646713937</v>
      </c>
      <c r="AI34" s="53">
        <f t="shared" si="15"/>
        <v>1.7033931918836871</v>
      </c>
      <c r="AJ34" s="54">
        <f t="shared" si="15"/>
        <v>1.6931659190959805</v>
      </c>
      <c r="AK34" s="53">
        <f t="shared" si="15"/>
        <v>1.6829386463082738</v>
      </c>
      <c r="AL34" s="54">
        <f t="shared" si="15"/>
        <v>1.6727113735205674</v>
      </c>
      <c r="AM34" s="53">
        <f t="shared" si="15"/>
        <v>1.6624841007328608</v>
      </c>
      <c r="AN34" s="54">
        <f t="shared" si="15"/>
        <v>1.6522568279451542</v>
      </c>
      <c r="AO34" s="53">
        <f t="shared" si="15"/>
        <v>1.6420295551574475</v>
      </c>
      <c r="AP34" s="54">
        <f t="shared" si="15"/>
        <v>1.6318022823697409</v>
      </c>
      <c r="AQ34" s="53">
        <f t="shared" si="15"/>
        <v>1.6215750095820343</v>
      </c>
      <c r="AR34" s="54">
        <f t="shared" si="15"/>
        <v>1.6113477367943276</v>
      </c>
      <c r="AS34" s="53">
        <f t="shared" si="15"/>
        <v>1.601120464006621</v>
      </c>
      <c r="AT34" s="54">
        <f t="shared" si="15"/>
        <v>1.5908931912189144</v>
      </c>
      <c r="AU34" s="71"/>
    </row>
    <row r="35" spans="1:88" ht="16.5">
      <c r="A35" s="62"/>
      <c r="B35" s="145" t="s">
        <v>185</v>
      </c>
      <c r="C35" s="35" t="s">
        <v>181</v>
      </c>
      <c r="D35" s="30">
        <v>1.3888888888888801E-3</v>
      </c>
      <c r="E35" s="147">
        <f>1-(F35*D35+F37*D37+F39*D39)</f>
        <v>2.0000000000000018E-2</v>
      </c>
      <c r="F35" s="100">
        <f>77*F39</f>
        <v>154.83385579937337</v>
      </c>
      <c r="G35" s="53">
        <f t="shared" ref="G35:AT35" si="16">77*G39</f>
        <v>154.04388714733574</v>
      </c>
      <c r="H35" s="54">
        <f t="shared" si="16"/>
        <v>153.25391849529811</v>
      </c>
      <c r="I35" s="53">
        <f t="shared" si="16"/>
        <v>152.46394984326048</v>
      </c>
      <c r="J35" s="54">
        <f t="shared" si="16"/>
        <v>151.67398119122285</v>
      </c>
      <c r="K35" s="53">
        <f t="shared" si="16"/>
        <v>150.88401253918525</v>
      </c>
      <c r="L35" s="54">
        <f t="shared" si="16"/>
        <v>150.09404388714762</v>
      </c>
      <c r="M35" s="53">
        <f t="shared" si="16"/>
        <v>149.30407523511002</v>
      </c>
      <c r="N35" s="54">
        <f t="shared" si="16"/>
        <v>148.51410658307239</v>
      </c>
      <c r="O35" s="53">
        <f t="shared" si="16"/>
        <v>147.72413793103476</v>
      </c>
      <c r="P35" s="54">
        <f t="shared" si="16"/>
        <v>146.93416927899716</v>
      </c>
      <c r="Q35" s="53">
        <f t="shared" si="16"/>
        <v>146.14420062695953</v>
      </c>
      <c r="R35" s="54">
        <f t="shared" si="16"/>
        <v>145.3542319749219</v>
      </c>
      <c r="S35" s="53">
        <f t="shared" si="16"/>
        <v>144.5642633228843</v>
      </c>
      <c r="T35" s="54">
        <f t="shared" si="16"/>
        <v>143.77429467084667</v>
      </c>
      <c r="U35" s="53">
        <f t="shared" si="16"/>
        <v>142.98432601880907</v>
      </c>
      <c r="V35" s="54">
        <f t="shared" si="16"/>
        <v>142.19435736677144</v>
      </c>
      <c r="W35" s="53">
        <f t="shared" si="16"/>
        <v>141.40438871473381</v>
      </c>
      <c r="X35" s="54">
        <f t="shared" si="16"/>
        <v>140.61442006269621</v>
      </c>
      <c r="Y35" s="65">
        <f t="shared" si="16"/>
        <v>139.82445141065858</v>
      </c>
      <c r="Z35" s="67">
        <f t="shared" si="16"/>
        <v>139.03448275862098</v>
      </c>
      <c r="AA35" s="65">
        <f t="shared" si="16"/>
        <v>138.24451410658335</v>
      </c>
      <c r="AB35" s="67">
        <f t="shared" si="16"/>
        <v>137.45454545454572</v>
      </c>
      <c r="AC35" s="65">
        <f t="shared" si="16"/>
        <v>136.66457680250809</v>
      </c>
      <c r="AD35" s="67">
        <f t="shared" si="16"/>
        <v>135.87460815047049</v>
      </c>
      <c r="AE35" s="65">
        <f t="shared" si="16"/>
        <v>135.08463949843286</v>
      </c>
      <c r="AF35" s="67">
        <f t="shared" si="16"/>
        <v>134.29467084639526</v>
      </c>
      <c r="AG35" s="65">
        <f t="shared" si="16"/>
        <v>133.50470219435763</v>
      </c>
      <c r="AH35" s="67">
        <f t="shared" si="16"/>
        <v>132.71473354232</v>
      </c>
      <c r="AI35" s="65">
        <f t="shared" si="16"/>
        <v>131.92476489028238</v>
      </c>
      <c r="AJ35" s="67">
        <f t="shared" si="16"/>
        <v>131.13479623824477</v>
      </c>
      <c r="AK35" s="65">
        <f t="shared" si="16"/>
        <v>130.34482758620715</v>
      </c>
      <c r="AL35" s="67">
        <f t="shared" si="16"/>
        <v>129.55485893416954</v>
      </c>
      <c r="AM35" s="65">
        <f t="shared" si="16"/>
        <v>128.76489028213192</v>
      </c>
      <c r="AN35" s="67">
        <f t="shared" si="16"/>
        <v>127.97492163009429</v>
      </c>
      <c r="AO35" s="65">
        <f t="shared" si="16"/>
        <v>127.18495297805667</v>
      </c>
      <c r="AP35" s="67">
        <f t="shared" si="16"/>
        <v>126.39498432601904</v>
      </c>
      <c r="AQ35" s="65">
        <f t="shared" si="16"/>
        <v>125.60501567398143</v>
      </c>
      <c r="AR35" s="67">
        <f t="shared" si="16"/>
        <v>124.81504702194381</v>
      </c>
      <c r="AS35" s="65">
        <f t="shared" si="16"/>
        <v>124.0250783699062</v>
      </c>
      <c r="AT35" s="67">
        <f t="shared" si="16"/>
        <v>123.23510971786857</v>
      </c>
      <c r="AU35" s="72"/>
    </row>
    <row r="36" spans="1:88" ht="16.5">
      <c r="A36" s="62"/>
      <c r="B36" s="146"/>
      <c r="C36" s="35" t="s">
        <v>182</v>
      </c>
      <c r="D36" s="30">
        <v>1.3888888888888801E-3</v>
      </c>
      <c r="E36" s="147"/>
      <c r="F36" s="100">
        <f>77*F40</f>
        <v>154.83385579937337</v>
      </c>
      <c r="G36" s="53">
        <f t="shared" ref="G36:AT36" si="17">77*G40</f>
        <v>154.04388714733574</v>
      </c>
      <c r="H36" s="54">
        <f t="shared" si="17"/>
        <v>153.25391849529811</v>
      </c>
      <c r="I36" s="53">
        <f t="shared" si="17"/>
        <v>152.46394984326048</v>
      </c>
      <c r="J36" s="54">
        <f t="shared" si="17"/>
        <v>151.67398119122285</v>
      </c>
      <c r="K36" s="53">
        <f t="shared" si="17"/>
        <v>150.88401253918525</v>
      </c>
      <c r="L36" s="54">
        <f t="shared" si="17"/>
        <v>150.09404388714762</v>
      </c>
      <c r="M36" s="53">
        <f t="shared" si="17"/>
        <v>149.30407523511002</v>
      </c>
      <c r="N36" s="54">
        <f t="shared" si="17"/>
        <v>148.51410658307239</v>
      </c>
      <c r="O36" s="53">
        <f t="shared" si="17"/>
        <v>147.72413793103476</v>
      </c>
      <c r="P36" s="54">
        <f t="shared" si="17"/>
        <v>146.93416927899716</v>
      </c>
      <c r="Q36" s="53">
        <f t="shared" si="17"/>
        <v>146.14420062695953</v>
      </c>
      <c r="R36" s="54">
        <f t="shared" si="17"/>
        <v>145.3542319749219</v>
      </c>
      <c r="S36" s="53">
        <f t="shared" si="17"/>
        <v>144.5642633228843</v>
      </c>
      <c r="T36" s="54">
        <f t="shared" si="17"/>
        <v>143.77429467084667</v>
      </c>
      <c r="U36" s="53">
        <f t="shared" si="17"/>
        <v>142.98432601880907</v>
      </c>
      <c r="V36" s="54">
        <f t="shared" si="17"/>
        <v>142.19435736677144</v>
      </c>
      <c r="W36" s="53">
        <f t="shared" si="17"/>
        <v>141.40438871473381</v>
      </c>
      <c r="X36" s="54">
        <f t="shared" si="17"/>
        <v>140.61442006269621</v>
      </c>
      <c r="Y36" s="65">
        <f t="shared" si="17"/>
        <v>139.82445141065858</v>
      </c>
      <c r="Z36" s="67">
        <f t="shared" si="17"/>
        <v>139.03448275862098</v>
      </c>
      <c r="AA36" s="65">
        <f t="shared" si="17"/>
        <v>138.24451410658335</v>
      </c>
      <c r="AB36" s="67">
        <f t="shared" si="17"/>
        <v>137.45454545454572</v>
      </c>
      <c r="AC36" s="65">
        <f t="shared" si="17"/>
        <v>136.66457680250809</v>
      </c>
      <c r="AD36" s="67">
        <f t="shared" si="17"/>
        <v>135.87460815047049</v>
      </c>
      <c r="AE36" s="65">
        <f t="shared" si="17"/>
        <v>135.08463949843286</v>
      </c>
      <c r="AF36" s="67">
        <f t="shared" si="17"/>
        <v>134.29467084639526</v>
      </c>
      <c r="AG36" s="65">
        <f t="shared" si="17"/>
        <v>133.50470219435763</v>
      </c>
      <c r="AH36" s="67">
        <f t="shared" si="17"/>
        <v>132.71473354232</v>
      </c>
      <c r="AI36" s="65">
        <f t="shared" si="17"/>
        <v>131.92476489028238</v>
      </c>
      <c r="AJ36" s="67">
        <f t="shared" si="17"/>
        <v>131.13479623824477</v>
      </c>
      <c r="AK36" s="65">
        <f t="shared" si="17"/>
        <v>130.34482758620715</v>
      </c>
      <c r="AL36" s="67">
        <f t="shared" si="17"/>
        <v>129.55485893416954</v>
      </c>
      <c r="AM36" s="65">
        <f t="shared" si="17"/>
        <v>128.76489028213192</v>
      </c>
      <c r="AN36" s="67">
        <f t="shared" si="17"/>
        <v>127.97492163009429</v>
      </c>
      <c r="AO36" s="65">
        <f t="shared" si="17"/>
        <v>127.18495297805667</v>
      </c>
      <c r="AP36" s="67">
        <f t="shared" si="17"/>
        <v>126.39498432601904</v>
      </c>
      <c r="AQ36" s="65">
        <f t="shared" si="17"/>
        <v>125.60501567398143</v>
      </c>
      <c r="AR36" s="67">
        <f t="shared" si="17"/>
        <v>124.81504702194381</v>
      </c>
      <c r="AS36" s="65">
        <f t="shared" si="17"/>
        <v>124.0250783699062</v>
      </c>
      <c r="AT36" s="67">
        <f t="shared" si="17"/>
        <v>123.23510971786857</v>
      </c>
      <c r="AU36" s="72"/>
    </row>
    <row r="37" spans="1:88" ht="16.5">
      <c r="A37" s="62"/>
      <c r="B37" s="146"/>
      <c r="C37" s="35" t="s">
        <v>183</v>
      </c>
      <c r="D37" s="30">
        <v>2.9166666666666601E-2</v>
      </c>
      <c r="E37" s="147"/>
      <c r="F37" s="100">
        <f>F39*4.9</f>
        <v>9.8530635508692139</v>
      </c>
      <c r="G37" s="53">
        <f t="shared" ref="G37:AT37" si="18">G39*4.9</f>
        <v>9.8027928184668198</v>
      </c>
      <c r="H37" s="54">
        <f t="shared" si="18"/>
        <v>9.7525220860644257</v>
      </c>
      <c r="I37" s="53">
        <f t="shared" si="18"/>
        <v>9.7022513536620316</v>
      </c>
      <c r="J37" s="54">
        <f t="shared" si="18"/>
        <v>9.6519806212596375</v>
      </c>
      <c r="K37" s="53">
        <f t="shared" si="18"/>
        <v>9.6017098888572434</v>
      </c>
      <c r="L37" s="54">
        <f t="shared" si="18"/>
        <v>9.5514391564548493</v>
      </c>
      <c r="M37" s="53">
        <f t="shared" si="18"/>
        <v>9.501168424052457</v>
      </c>
      <c r="N37" s="54">
        <f t="shared" si="18"/>
        <v>9.4508976916500611</v>
      </c>
      <c r="O37" s="53">
        <f t="shared" si="18"/>
        <v>9.4006269592476688</v>
      </c>
      <c r="P37" s="54">
        <f t="shared" si="18"/>
        <v>9.3503562268452729</v>
      </c>
      <c r="Q37" s="53">
        <f t="shared" si="18"/>
        <v>9.3000854944428806</v>
      </c>
      <c r="R37" s="54">
        <f t="shared" si="18"/>
        <v>9.2498147620404865</v>
      </c>
      <c r="S37" s="53">
        <f t="shared" si="18"/>
        <v>9.1995440296380941</v>
      </c>
      <c r="T37" s="54">
        <f t="shared" si="18"/>
        <v>9.1492732972356983</v>
      </c>
      <c r="U37" s="53">
        <f t="shared" si="18"/>
        <v>9.0990025648333059</v>
      </c>
      <c r="V37" s="54">
        <f t="shared" si="18"/>
        <v>9.0487318324309118</v>
      </c>
      <c r="W37" s="53">
        <f t="shared" si="18"/>
        <v>8.998461100028516</v>
      </c>
      <c r="X37" s="54">
        <f t="shared" si="18"/>
        <v>8.9481903676261236</v>
      </c>
      <c r="Y37" s="65">
        <f t="shared" si="18"/>
        <v>8.8979196352237278</v>
      </c>
      <c r="Z37" s="67">
        <f t="shared" si="18"/>
        <v>8.8476489028213354</v>
      </c>
      <c r="AA37" s="65">
        <f t="shared" si="18"/>
        <v>8.7973781704189413</v>
      </c>
      <c r="AB37" s="67">
        <f t="shared" si="18"/>
        <v>8.7471074380165472</v>
      </c>
      <c r="AC37" s="65">
        <f t="shared" si="18"/>
        <v>8.6968367056141531</v>
      </c>
      <c r="AD37" s="67">
        <f t="shared" si="18"/>
        <v>8.646565973211759</v>
      </c>
      <c r="AE37" s="65">
        <f t="shared" si="18"/>
        <v>8.5962952408093649</v>
      </c>
      <c r="AF37" s="67">
        <f t="shared" si="18"/>
        <v>8.5460245084069708</v>
      </c>
      <c r="AG37" s="65">
        <f t="shared" si="18"/>
        <v>8.4957537760045767</v>
      </c>
      <c r="AH37" s="67">
        <f t="shared" si="18"/>
        <v>8.4454830436021826</v>
      </c>
      <c r="AI37" s="65">
        <f t="shared" si="18"/>
        <v>8.3952123111997885</v>
      </c>
      <c r="AJ37" s="67">
        <f t="shared" si="18"/>
        <v>8.3449415787973962</v>
      </c>
      <c r="AK37" s="65">
        <f t="shared" si="18"/>
        <v>8.2946708463950003</v>
      </c>
      <c r="AL37" s="67">
        <f t="shared" si="18"/>
        <v>8.244400113992608</v>
      </c>
      <c r="AM37" s="65">
        <f t="shared" si="18"/>
        <v>8.1941293815902139</v>
      </c>
      <c r="AN37" s="67">
        <f t="shared" si="18"/>
        <v>8.143858649187818</v>
      </c>
      <c r="AO37" s="65">
        <f t="shared" si="18"/>
        <v>8.0935879167854257</v>
      </c>
      <c r="AP37" s="67">
        <f t="shared" si="18"/>
        <v>8.0433171843830298</v>
      </c>
      <c r="AQ37" s="65">
        <f t="shared" si="18"/>
        <v>7.9930464519806375</v>
      </c>
      <c r="AR37" s="67">
        <f t="shared" si="18"/>
        <v>7.9427757195782425</v>
      </c>
      <c r="AS37" s="65">
        <f t="shared" si="18"/>
        <v>7.8925049871758493</v>
      </c>
      <c r="AT37" s="67">
        <f t="shared" si="18"/>
        <v>7.8422342547734551</v>
      </c>
      <c r="AU37" s="72"/>
    </row>
    <row r="38" spans="1:88" ht="16.5">
      <c r="A38" s="62"/>
      <c r="B38" s="146"/>
      <c r="C38" s="35" t="s">
        <v>184</v>
      </c>
      <c r="D38" s="30">
        <v>2.9166666666666601E-2</v>
      </c>
      <c r="E38" s="147"/>
      <c r="F38" s="100">
        <f>F40*4.9</f>
        <v>9.8530635508692139</v>
      </c>
      <c r="G38" s="53">
        <f t="shared" ref="G38:AT38" si="19">G40*4.9</f>
        <v>9.8027928184668198</v>
      </c>
      <c r="H38" s="54">
        <f t="shared" si="19"/>
        <v>9.7525220860644257</v>
      </c>
      <c r="I38" s="53">
        <f t="shared" si="19"/>
        <v>9.7022513536620316</v>
      </c>
      <c r="J38" s="54">
        <f t="shared" si="19"/>
        <v>9.6519806212596375</v>
      </c>
      <c r="K38" s="53">
        <f t="shared" si="19"/>
        <v>9.6017098888572434</v>
      </c>
      <c r="L38" s="54">
        <f t="shared" si="19"/>
        <v>9.5514391564548493</v>
      </c>
      <c r="M38" s="53">
        <f t="shared" si="19"/>
        <v>9.501168424052457</v>
      </c>
      <c r="N38" s="54">
        <f t="shared" si="19"/>
        <v>9.4508976916500611</v>
      </c>
      <c r="O38" s="53">
        <f t="shared" si="19"/>
        <v>9.4006269592476688</v>
      </c>
      <c r="P38" s="54">
        <f t="shared" si="19"/>
        <v>9.3503562268452729</v>
      </c>
      <c r="Q38" s="53">
        <f t="shared" si="19"/>
        <v>9.3000854944428806</v>
      </c>
      <c r="R38" s="54">
        <f t="shared" si="19"/>
        <v>9.2498147620404865</v>
      </c>
      <c r="S38" s="53">
        <f t="shared" si="19"/>
        <v>9.1995440296380941</v>
      </c>
      <c r="T38" s="54">
        <f t="shared" si="19"/>
        <v>9.1492732972356983</v>
      </c>
      <c r="U38" s="53">
        <f t="shared" si="19"/>
        <v>9.0990025648333059</v>
      </c>
      <c r="V38" s="54">
        <f t="shared" si="19"/>
        <v>9.0487318324309118</v>
      </c>
      <c r="W38" s="53">
        <f t="shared" si="19"/>
        <v>8.998461100028516</v>
      </c>
      <c r="X38" s="54">
        <f t="shared" si="19"/>
        <v>8.9481903676261236</v>
      </c>
      <c r="Y38" s="65">
        <f t="shared" si="19"/>
        <v>8.8979196352237278</v>
      </c>
      <c r="Z38" s="67">
        <f t="shared" si="19"/>
        <v>8.8476489028213354</v>
      </c>
      <c r="AA38" s="65">
        <f t="shared" si="19"/>
        <v>8.7973781704189413</v>
      </c>
      <c r="AB38" s="67">
        <f t="shared" si="19"/>
        <v>8.7471074380165472</v>
      </c>
      <c r="AC38" s="65">
        <f t="shared" si="19"/>
        <v>8.6968367056141531</v>
      </c>
      <c r="AD38" s="67">
        <f t="shared" si="19"/>
        <v>8.646565973211759</v>
      </c>
      <c r="AE38" s="65">
        <f t="shared" si="19"/>
        <v>8.5962952408093649</v>
      </c>
      <c r="AF38" s="67">
        <f t="shared" si="19"/>
        <v>8.5460245084069708</v>
      </c>
      <c r="AG38" s="65">
        <f t="shared" si="19"/>
        <v>8.4957537760045767</v>
      </c>
      <c r="AH38" s="67">
        <f t="shared" si="19"/>
        <v>8.4454830436021826</v>
      </c>
      <c r="AI38" s="65">
        <f t="shared" si="19"/>
        <v>8.3952123111997885</v>
      </c>
      <c r="AJ38" s="67">
        <f t="shared" si="19"/>
        <v>8.3449415787973962</v>
      </c>
      <c r="AK38" s="65">
        <f t="shared" si="19"/>
        <v>8.2946708463950003</v>
      </c>
      <c r="AL38" s="67">
        <f t="shared" si="19"/>
        <v>8.244400113992608</v>
      </c>
      <c r="AM38" s="65">
        <f t="shared" si="19"/>
        <v>8.1941293815902139</v>
      </c>
      <c r="AN38" s="67">
        <f t="shared" si="19"/>
        <v>8.143858649187818</v>
      </c>
      <c r="AO38" s="65">
        <f t="shared" si="19"/>
        <v>8.0935879167854257</v>
      </c>
      <c r="AP38" s="67">
        <f t="shared" si="19"/>
        <v>8.0433171843830298</v>
      </c>
      <c r="AQ38" s="65">
        <f t="shared" si="19"/>
        <v>7.9930464519806375</v>
      </c>
      <c r="AR38" s="67">
        <f t="shared" si="19"/>
        <v>7.9427757195782425</v>
      </c>
      <c r="AS38" s="65">
        <f t="shared" si="19"/>
        <v>7.8925049871758493</v>
      </c>
      <c r="AT38" s="67">
        <f t="shared" si="19"/>
        <v>7.8422342547734551</v>
      </c>
      <c r="AU38" s="72"/>
    </row>
    <row r="39" spans="1:88" ht="16.5">
      <c r="A39" s="62"/>
      <c r="B39" s="146"/>
      <c r="C39" s="35" t="s">
        <v>186</v>
      </c>
      <c r="D39" s="30">
        <v>0.23749999999999999</v>
      </c>
      <c r="E39" s="147"/>
      <c r="F39" s="100">
        <f>(1-$A$5-($A$22-F$2))/($D35*77+$D37*4.9+$D39)</f>
        <v>2.0108292960957579</v>
      </c>
      <c r="G39" s="53">
        <f t="shared" ref="G39:AT39" si="20">(1-$A$5-($A$22-G$2))/($D35*77+$D37*4.9+$D39)</f>
        <v>2.0005699629524121</v>
      </c>
      <c r="H39" s="54">
        <f t="shared" si="20"/>
        <v>1.9903106298090663</v>
      </c>
      <c r="I39" s="53">
        <f t="shared" si="20"/>
        <v>1.9800512966657207</v>
      </c>
      <c r="J39" s="54">
        <f t="shared" si="20"/>
        <v>1.9697919635223748</v>
      </c>
      <c r="K39" s="53">
        <f t="shared" si="20"/>
        <v>1.9595326303790292</v>
      </c>
      <c r="L39" s="54">
        <f t="shared" si="20"/>
        <v>1.9492732972356834</v>
      </c>
      <c r="M39" s="53">
        <f t="shared" si="20"/>
        <v>1.9390139640923378</v>
      </c>
      <c r="N39" s="54">
        <f t="shared" si="20"/>
        <v>1.928754630948992</v>
      </c>
      <c r="O39" s="53">
        <f t="shared" si="20"/>
        <v>1.9184952978056464</v>
      </c>
      <c r="P39" s="54">
        <f t="shared" si="20"/>
        <v>1.9082359646623006</v>
      </c>
      <c r="Q39" s="53">
        <f t="shared" si="20"/>
        <v>1.897976631518955</v>
      </c>
      <c r="R39" s="54">
        <f t="shared" si="20"/>
        <v>1.8877172983756092</v>
      </c>
      <c r="S39" s="53">
        <f t="shared" si="20"/>
        <v>1.8774579652322638</v>
      </c>
      <c r="T39" s="54">
        <f t="shared" si="20"/>
        <v>1.8671986320889178</v>
      </c>
      <c r="U39" s="53">
        <f t="shared" si="20"/>
        <v>1.8569392989455724</v>
      </c>
      <c r="V39" s="54">
        <f t="shared" si="20"/>
        <v>1.8466799658022266</v>
      </c>
      <c r="W39" s="53">
        <f t="shared" si="20"/>
        <v>1.8364206326588808</v>
      </c>
      <c r="X39" s="54">
        <f t="shared" si="20"/>
        <v>1.8261612995155352</v>
      </c>
      <c r="Y39" s="65">
        <f t="shared" si="20"/>
        <v>1.8159019663721894</v>
      </c>
      <c r="Z39" s="67">
        <f t="shared" si="20"/>
        <v>1.8056426332288438</v>
      </c>
      <c r="AA39" s="65">
        <f t="shared" si="20"/>
        <v>1.795383300085498</v>
      </c>
      <c r="AB39" s="67">
        <f t="shared" si="20"/>
        <v>1.7851239669421524</v>
      </c>
      <c r="AC39" s="65">
        <f t="shared" si="20"/>
        <v>1.7748646337988065</v>
      </c>
      <c r="AD39" s="67">
        <f t="shared" si="20"/>
        <v>1.764605300655461</v>
      </c>
      <c r="AE39" s="65">
        <f t="shared" si="20"/>
        <v>1.7543459675121151</v>
      </c>
      <c r="AF39" s="67">
        <f t="shared" si="20"/>
        <v>1.7440866343687695</v>
      </c>
      <c r="AG39" s="65">
        <f t="shared" si="20"/>
        <v>1.7338273012254237</v>
      </c>
      <c r="AH39" s="67">
        <f t="shared" si="20"/>
        <v>1.7235679680820781</v>
      </c>
      <c r="AI39" s="65">
        <f t="shared" si="20"/>
        <v>1.7133086349387323</v>
      </c>
      <c r="AJ39" s="67">
        <f t="shared" si="20"/>
        <v>1.7030493017953867</v>
      </c>
      <c r="AK39" s="65">
        <f t="shared" si="20"/>
        <v>1.6927899686520409</v>
      </c>
      <c r="AL39" s="67">
        <f t="shared" si="20"/>
        <v>1.6825306355086953</v>
      </c>
      <c r="AM39" s="65">
        <f t="shared" si="20"/>
        <v>1.6722713023653495</v>
      </c>
      <c r="AN39" s="67">
        <f t="shared" si="20"/>
        <v>1.6620119692220037</v>
      </c>
      <c r="AO39" s="65">
        <f t="shared" si="20"/>
        <v>1.6517526360786581</v>
      </c>
      <c r="AP39" s="67">
        <f t="shared" si="20"/>
        <v>1.6414933029353123</v>
      </c>
      <c r="AQ39" s="65">
        <f t="shared" si="20"/>
        <v>1.6312339697919667</v>
      </c>
      <c r="AR39" s="67">
        <f t="shared" si="20"/>
        <v>1.6209746366486208</v>
      </c>
      <c r="AS39" s="65">
        <f t="shared" si="20"/>
        <v>1.6107153035052753</v>
      </c>
      <c r="AT39" s="67">
        <f t="shared" si="20"/>
        <v>1.6004559703619294</v>
      </c>
      <c r="AU39" s="72"/>
    </row>
    <row r="40" spans="1:88" ht="16.5">
      <c r="A40" s="62"/>
      <c r="B40" s="146"/>
      <c r="C40" s="35" t="s">
        <v>187</v>
      </c>
      <c r="D40" s="30">
        <v>0.23749999999999999</v>
      </c>
      <c r="E40" s="147"/>
      <c r="F40" s="100">
        <f>(1-$A$5-($A$22-F$2))/($D36*77+$D38*4.9+$D40)</f>
        <v>2.0108292960957579</v>
      </c>
      <c r="G40" s="53">
        <f t="shared" ref="G40:AT40" si="21">(1-$A$5-($A$22-G$2))/($D36*77+$D38*4.9+$D40)</f>
        <v>2.0005699629524121</v>
      </c>
      <c r="H40" s="54">
        <f t="shared" si="21"/>
        <v>1.9903106298090663</v>
      </c>
      <c r="I40" s="53">
        <f t="shared" si="21"/>
        <v>1.9800512966657207</v>
      </c>
      <c r="J40" s="54">
        <f t="shared" si="21"/>
        <v>1.9697919635223748</v>
      </c>
      <c r="K40" s="53">
        <f t="shared" si="21"/>
        <v>1.9595326303790292</v>
      </c>
      <c r="L40" s="54">
        <f t="shared" si="21"/>
        <v>1.9492732972356834</v>
      </c>
      <c r="M40" s="53">
        <f t="shared" si="21"/>
        <v>1.9390139640923378</v>
      </c>
      <c r="N40" s="54">
        <f t="shared" si="21"/>
        <v>1.928754630948992</v>
      </c>
      <c r="O40" s="53">
        <f t="shared" si="21"/>
        <v>1.9184952978056464</v>
      </c>
      <c r="P40" s="54">
        <f t="shared" si="21"/>
        <v>1.9082359646623006</v>
      </c>
      <c r="Q40" s="53">
        <f t="shared" si="21"/>
        <v>1.897976631518955</v>
      </c>
      <c r="R40" s="54">
        <f t="shared" si="21"/>
        <v>1.8877172983756092</v>
      </c>
      <c r="S40" s="53">
        <f t="shared" si="21"/>
        <v>1.8774579652322638</v>
      </c>
      <c r="T40" s="54">
        <f t="shared" si="21"/>
        <v>1.8671986320889178</v>
      </c>
      <c r="U40" s="53">
        <f t="shared" si="21"/>
        <v>1.8569392989455724</v>
      </c>
      <c r="V40" s="54">
        <f t="shared" si="21"/>
        <v>1.8466799658022266</v>
      </c>
      <c r="W40" s="53">
        <f t="shared" si="21"/>
        <v>1.8364206326588808</v>
      </c>
      <c r="X40" s="54">
        <f t="shared" si="21"/>
        <v>1.8261612995155352</v>
      </c>
      <c r="Y40" s="65">
        <f t="shared" si="21"/>
        <v>1.8159019663721894</v>
      </c>
      <c r="Z40" s="67">
        <f t="shared" si="21"/>
        <v>1.8056426332288438</v>
      </c>
      <c r="AA40" s="65">
        <f t="shared" si="21"/>
        <v>1.795383300085498</v>
      </c>
      <c r="AB40" s="67">
        <f t="shared" si="21"/>
        <v>1.7851239669421524</v>
      </c>
      <c r="AC40" s="65">
        <f t="shared" si="21"/>
        <v>1.7748646337988065</v>
      </c>
      <c r="AD40" s="67">
        <f t="shared" si="21"/>
        <v>1.764605300655461</v>
      </c>
      <c r="AE40" s="65">
        <f t="shared" si="21"/>
        <v>1.7543459675121151</v>
      </c>
      <c r="AF40" s="67">
        <f t="shared" si="21"/>
        <v>1.7440866343687695</v>
      </c>
      <c r="AG40" s="65">
        <f t="shared" si="21"/>
        <v>1.7338273012254237</v>
      </c>
      <c r="AH40" s="67">
        <f t="shared" si="21"/>
        <v>1.7235679680820781</v>
      </c>
      <c r="AI40" s="65">
        <f t="shared" si="21"/>
        <v>1.7133086349387323</v>
      </c>
      <c r="AJ40" s="67">
        <f t="shared" si="21"/>
        <v>1.7030493017953867</v>
      </c>
      <c r="AK40" s="65">
        <f t="shared" si="21"/>
        <v>1.6927899686520409</v>
      </c>
      <c r="AL40" s="67">
        <f t="shared" si="21"/>
        <v>1.6825306355086953</v>
      </c>
      <c r="AM40" s="65">
        <f t="shared" si="21"/>
        <v>1.6722713023653495</v>
      </c>
      <c r="AN40" s="67">
        <f t="shared" si="21"/>
        <v>1.6620119692220037</v>
      </c>
      <c r="AO40" s="65">
        <f t="shared" si="21"/>
        <v>1.6517526360786581</v>
      </c>
      <c r="AP40" s="67">
        <f t="shared" si="21"/>
        <v>1.6414933029353123</v>
      </c>
      <c r="AQ40" s="65">
        <f t="shared" si="21"/>
        <v>1.6312339697919667</v>
      </c>
      <c r="AR40" s="67">
        <f t="shared" si="21"/>
        <v>1.6209746366486208</v>
      </c>
      <c r="AS40" s="65">
        <f t="shared" si="21"/>
        <v>1.6107153035052753</v>
      </c>
      <c r="AT40" s="67">
        <f t="shared" si="21"/>
        <v>1.6004559703619294</v>
      </c>
      <c r="AU40" s="72"/>
      <c r="AV40" s="70">
        <f>1-(F40*$D40+F38*$D38+F36*$D36)</f>
        <v>2.0000000000000018E-2</v>
      </c>
      <c r="AW40" s="70">
        <f t="shared" ref="AW40:CJ40" si="22">1-(G40*$D40+G38*$D38+G36*$D36)</f>
        <v>2.5000000000000022E-2</v>
      </c>
      <c r="AX40" s="70">
        <f t="shared" si="22"/>
        <v>3.0000000000000027E-2</v>
      </c>
      <c r="AY40" s="70">
        <f t="shared" si="22"/>
        <v>3.5000000000000142E-2</v>
      </c>
      <c r="AZ40" s="70">
        <f t="shared" si="22"/>
        <v>4.0000000000000147E-2</v>
      </c>
      <c r="BA40" s="70">
        <f t="shared" si="22"/>
        <v>4.500000000000004E-2</v>
      </c>
      <c r="BB40" s="70">
        <f t="shared" si="22"/>
        <v>5.0000000000000155E-2</v>
      </c>
      <c r="BC40" s="70">
        <f t="shared" si="22"/>
        <v>5.5000000000000049E-2</v>
      </c>
      <c r="BD40" s="70">
        <f t="shared" si="22"/>
        <v>6.0000000000000053E-2</v>
      </c>
      <c r="BE40" s="70">
        <f t="shared" si="22"/>
        <v>6.4999999999999947E-2</v>
      </c>
      <c r="BF40" s="70">
        <f t="shared" si="22"/>
        <v>7.0000000000000062E-2</v>
      </c>
      <c r="BG40" s="70">
        <f t="shared" si="22"/>
        <v>7.5000000000000067E-2</v>
      </c>
      <c r="BH40" s="70">
        <f t="shared" si="22"/>
        <v>8.0000000000000071E-2</v>
      </c>
      <c r="BI40" s="70">
        <f t="shared" si="22"/>
        <v>8.4999999999999853E-2</v>
      </c>
      <c r="BJ40" s="70">
        <f t="shared" si="22"/>
        <v>9.000000000000008E-2</v>
      </c>
      <c r="BK40" s="70">
        <f t="shared" si="22"/>
        <v>9.4999999999999973E-2</v>
      </c>
      <c r="BL40" s="70">
        <f t="shared" si="22"/>
        <v>0.10000000000000009</v>
      </c>
      <c r="BM40" s="70">
        <f t="shared" si="22"/>
        <v>0.1050000000000002</v>
      </c>
      <c r="BN40" s="70">
        <f t="shared" si="22"/>
        <v>0.1100000000000001</v>
      </c>
      <c r="BO40" s="70">
        <f t="shared" si="22"/>
        <v>0.1150000000000001</v>
      </c>
      <c r="BP40" s="70">
        <f t="shared" si="22"/>
        <v>0.12</v>
      </c>
      <c r="BQ40" s="70">
        <f t="shared" si="22"/>
        <v>0.125</v>
      </c>
      <c r="BR40" s="70">
        <f t="shared" si="22"/>
        <v>0.13000000000000012</v>
      </c>
      <c r="BS40" s="70">
        <f t="shared" si="22"/>
        <v>0.13500000000000001</v>
      </c>
      <c r="BT40" s="70">
        <f t="shared" si="22"/>
        <v>0.14000000000000001</v>
      </c>
      <c r="BU40" s="70">
        <f t="shared" si="22"/>
        <v>0.14500000000000002</v>
      </c>
      <c r="BV40" s="70">
        <f t="shared" si="22"/>
        <v>0.15000000000000013</v>
      </c>
      <c r="BW40" s="70">
        <f t="shared" si="22"/>
        <v>0.15500000000000014</v>
      </c>
      <c r="BX40" s="70">
        <f t="shared" si="22"/>
        <v>0.16000000000000003</v>
      </c>
      <c r="BY40" s="70">
        <f t="shared" si="22"/>
        <v>0.16500000000000004</v>
      </c>
      <c r="BZ40" s="70">
        <f t="shared" si="22"/>
        <v>0.17000000000000015</v>
      </c>
      <c r="CA40" s="70">
        <f t="shared" si="22"/>
        <v>0.17500000000000016</v>
      </c>
      <c r="CB40" s="70">
        <f t="shared" si="22"/>
        <v>0.18000000000000005</v>
      </c>
      <c r="CC40" s="70">
        <f t="shared" si="22"/>
        <v>0.18500000000000005</v>
      </c>
      <c r="CD40" s="70">
        <f t="shared" si="22"/>
        <v>0.19000000000000017</v>
      </c>
      <c r="CE40" s="70">
        <f t="shared" si="22"/>
        <v>0.19500000000000006</v>
      </c>
      <c r="CF40" s="70">
        <f t="shared" si="22"/>
        <v>0.20000000000000018</v>
      </c>
      <c r="CG40" s="70">
        <f t="shared" si="22"/>
        <v>0.20500000000000007</v>
      </c>
      <c r="CH40" s="70">
        <f t="shared" si="22"/>
        <v>0.21000000000000019</v>
      </c>
      <c r="CI40" s="70">
        <f t="shared" si="22"/>
        <v>0.21500000000000008</v>
      </c>
      <c r="CJ40" s="70">
        <f t="shared" si="22"/>
        <v>0.2200000000000002</v>
      </c>
    </row>
    <row r="41" spans="1:88" ht="16.5">
      <c r="A41" s="62"/>
      <c r="B41" s="145" t="s">
        <v>188</v>
      </c>
      <c r="C41" s="32" t="s">
        <v>181</v>
      </c>
      <c r="D41" s="30">
        <f>1/5040</f>
        <v>1.9841269841269841E-4</v>
      </c>
      <c r="E41" s="147">
        <f>1-(F41*D41+F43*D43+F45*D45+F47*D47)</f>
        <v>2.0000000000000018E-2</v>
      </c>
      <c r="F41" s="100">
        <f>F47*171.6</f>
        <v>343.5686641480778</v>
      </c>
      <c r="G41" s="53">
        <f t="shared" ref="G41:AT41" si="23">G47*171.6</f>
        <v>341.81576280038354</v>
      </c>
      <c r="H41" s="54">
        <f t="shared" si="23"/>
        <v>340.06286145268928</v>
      </c>
      <c r="I41" s="53">
        <f t="shared" si="23"/>
        <v>338.30996010499501</v>
      </c>
      <c r="J41" s="54">
        <f t="shared" si="23"/>
        <v>336.55705875730069</v>
      </c>
      <c r="K41" s="53">
        <f t="shared" si="23"/>
        <v>334.80415740960643</v>
      </c>
      <c r="L41" s="54">
        <f t="shared" si="23"/>
        <v>333.05125606191217</v>
      </c>
      <c r="M41" s="53">
        <f t="shared" si="23"/>
        <v>331.29835471421791</v>
      </c>
      <c r="N41" s="54">
        <f t="shared" si="23"/>
        <v>329.54545336652359</v>
      </c>
      <c r="O41" s="53">
        <f t="shared" si="23"/>
        <v>327.79255201882933</v>
      </c>
      <c r="P41" s="54">
        <f t="shared" si="23"/>
        <v>326.03965067113506</v>
      </c>
      <c r="Q41" s="53">
        <f t="shared" si="23"/>
        <v>324.28674932344074</v>
      </c>
      <c r="R41" s="54">
        <f t="shared" si="23"/>
        <v>322.53384797574654</v>
      </c>
      <c r="S41" s="53">
        <f t="shared" si="23"/>
        <v>320.78094662805228</v>
      </c>
      <c r="T41" s="54">
        <f t="shared" si="23"/>
        <v>319.02804528035796</v>
      </c>
      <c r="U41" s="53">
        <f t="shared" si="23"/>
        <v>317.2751439326637</v>
      </c>
      <c r="V41" s="54">
        <f t="shared" si="23"/>
        <v>315.52224258496943</v>
      </c>
      <c r="W41" s="53">
        <f t="shared" si="23"/>
        <v>313.76934123727517</v>
      </c>
      <c r="X41" s="54">
        <f t="shared" si="23"/>
        <v>312.01643988958085</v>
      </c>
      <c r="Y41" s="65">
        <f t="shared" si="23"/>
        <v>310.26353854188659</v>
      </c>
      <c r="Z41" s="67">
        <f t="shared" si="23"/>
        <v>308.51063719419233</v>
      </c>
      <c r="AA41" s="65">
        <f t="shared" si="23"/>
        <v>306.75773584649806</v>
      </c>
      <c r="AB41" s="67">
        <f t="shared" si="23"/>
        <v>305.00483449880375</v>
      </c>
      <c r="AC41" s="65">
        <f t="shared" si="23"/>
        <v>303.25193315110954</v>
      </c>
      <c r="AD41" s="67">
        <f t="shared" si="23"/>
        <v>301.49903180341522</v>
      </c>
      <c r="AE41" s="65">
        <f t="shared" si="23"/>
        <v>299.74613045572096</v>
      </c>
      <c r="AF41" s="67">
        <f t="shared" si="23"/>
        <v>297.9932291080267</v>
      </c>
      <c r="AG41" s="65">
        <f t="shared" si="23"/>
        <v>296.24032776033238</v>
      </c>
      <c r="AH41" s="67">
        <f t="shared" si="23"/>
        <v>294.48742641263811</v>
      </c>
      <c r="AI41" s="65">
        <f t="shared" si="23"/>
        <v>292.73452506494385</v>
      </c>
      <c r="AJ41" s="67">
        <f t="shared" si="23"/>
        <v>290.98162371724959</v>
      </c>
      <c r="AK41" s="65">
        <f t="shared" si="23"/>
        <v>289.22872236955527</v>
      </c>
      <c r="AL41" s="67">
        <f t="shared" si="23"/>
        <v>287.47582102186101</v>
      </c>
      <c r="AM41" s="65">
        <f t="shared" si="23"/>
        <v>285.72291967416675</v>
      </c>
      <c r="AN41" s="67">
        <f t="shared" si="23"/>
        <v>283.97001832647248</v>
      </c>
      <c r="AO41" s="65">
        <f t="shared" si="23"/>
        <v>282.21711697877817</v>
      </c>
      <c r="AP41" s="67">
        <f t="shared" si="23"/>
        <v>280.4642156310839</v>
      </c>
      <c r="AQ41" s="65">
        <f t="shared" si="23"/>
        <v>278.71131428338964</v>
      </c>
      <c r="AR41" s="67">
        <f t="shared" si="23"/>
        <v>276.95841293569532</v>
      </c>
      <c r="AS41" s="65">
        <f t="shared" si="23"/>
        <v>275.20551158800112</v>
      </c>
      <c r="AT41" s="67">
        <f t="shared" si="23"/>
        <v>273.4526102403068</v>
      </c>
      <c r="AU41" s="73"/>
    </row>
    <row r="42" spans="1:88" ht="16.5">
      <c r="A42" s="62"/>
      <c r="B42" s="146"/>
      <c r="C42" s="32" t="s">
        <v>182</v>
      </c>
      <c r="D42" s="30">
        <f>1/5040</f>
        <v>1.9841269841269841E-4</v>
      </c>
      <c r="E42" s="147"/>
      <c r="F42" s="100">
        <f>F48*171.6</f>
        <v>343.5686641480778</v>
      </c>
      <c r="G42" s="53">
        <f t="shared" ref="G42:AT42" si="24">G48*171.6</f>
        <v>341.81576280038354</v>
      </c>
      <c r="H42" s="54">
        <f t="shared" si="24"/>
        <v>340.06286145268928</v>
      </c>
      <c r="I42" s="53">
        <f t="shared" si="24"/>
        <v>338.30996010499501</v>
      </c>
      <c r="J42" s="54">
        <f t="shared" si="24"/>
        <v>336.55705875730069</v>
      </c>
      <c r="K42" s="53">
        <f t="shared" si="24"/>
        <v>334.80415740960643</v>
      </c>
      <c r="L42" s="54">
        <f t="shared" si="24"/>
        <v>333.05125606191217</v>
      </c>
      <c r="M42" s="53">
        <f t="shared" si="24"/>
        <v>331.29835471421791</v>
      </c>
      <c r="N42" s="54">
        <f t="shared" si="24"/>
        <v>329.54545336652359</v>
      </c>
      <c r="O42" s="53">
        <f t="shared" si="24"/>
        <v>327.79255201882933</v>
      </c>
      <c r="P42" s="54">
        <f t="shared" si="24"/>
        <v>326.03965067113506</v>
      </c>
      <c r="Q42" s="53">
        <f t="shared" si="24"/>
        <v>324.28674932344074</v>
      </c>
      <c r="R42" s="54">
        <f t="shared" si="24"/>
        <v>322.53384797574654</v>
      </c>
      <c r="S42" s="53">
        <f t="shared" si="24"/>
        <v>320.78094662805228</v>
      </c>
      <c r="T42" s="54">
        <f t="shared" si="24"/>
        <v>319.02804528035796</v>
      </c>
      <c r="U42" s="53">
        <f t="shared" si="24"/>
        <v>317.2751439326637</v>
      </c>
      <c r="V42" s="54">
        <f t="shared" si="24"/>
        <v>315.52224258496943</v>
      </c>
      <c r="W42" s="53">
        <f t="shared" si="24"/>
        <v>313.76934123727517</v>
      </c>
      <c r="X42" s="54">
        <f t="shared" si="24"/>
        <v>312.01643988958085</v>
      </c>
      <c r="Y42" s="65">
        <f t="shared" si="24"/>
        <v>310.26353854188659</v>
      </c>
      <c r="Z42" s="67">
        <f t="shared" si="24"/>
        <v>308.51063719419233</v>
      </c>
      <c r="AA42" s="65">
        <f t="shared" si="24"/>
        <v>306.75773584649806</v>
      </c>
      <c r="AB42" s="67">
        <f t="shared" si="24"/>
        <v>305.00483449880375</v>
      </c>
      <c r="AC42" s="65">
        <f t="shared" si="24"/>
        <v>303.25193315110954</v>
      </c>
      <c r="AD42" s="67">
        <f t="shared" si="24"/>
        <v>301.49903180341522</v>
      </c>
      <c r="AE42" s="65">
        <f t="shared" si="24"/>
        <v>299.74613045572096</v>
      </c>
      <c r="AF42" s="67">
        <f t="shared" si="24"/>
        <v>297.9932291080267</v>
      </c>
      <c r="AG42" s="65">
        <f t="shared" si="24"/>
        <v>296.24032776033238</v>
      </c>
      <c r="AH42" s="67">
        <f t="shared" si="24"/>
        <v>294.48742641263811</v>
      </c>
      <c r="AI42" s="65">
        <f t="shared" si="24"/>
        <v>292.73452506494385</v>
      </c>
      <c r="AJ42" s="67">
        <f t="shared" si="24"/>
        <v>290.98162371724959</v>
      </c>
      <c r="AK42" s="65">
        <f t="shared" si="24"/>
        <v>289.22872236955527</v>
      </c>
      <c r="AL42" s="67">
        <f t="shared" si="24"/>
        <v>287.47582102186101</v>
      </c>
      <c r="AM42" s="65">
        <f t="shared" si="24"/>
        <v>285.72291967416675</v>
      </c>
      <c r="AN42" s="67">
        <f t="shared" si="24"/>
        <v>283.97001832647248</v>
      </c>
      <c r="AO42" s="65">
        <f t="shared" si="24"/>
        <v>282.21711697877817</v>
      </c>
      <c r="AP42" s="67">
        <f t="shared" si="24"/>
        <v>280.4642156310839</v>
      </c>
      <c r="AQ42" s="65">
        <f t="shared" si="24"/>
        <v>278.71131428338964</v>
      </c>
      <c r="AR42" s="67">
        <f t="shared" si="24"/>
        <v>276.95841293569532</v>
      </c>
      <c r="AS42" s="65">
        <f t="shared" si="24"/>
        <v>275.20551158800112</v>
      </c>
      <c r="AT42" s="67">
        <f t="shared" si="24"/>
        <v>273.4526102403068</v>
      </c>
      <c r="AU42" s="73"/>
    </row>
    <row r="43" spans="1:88" ht="16.5">
      <c r="A43" s="62"/>
      <c r="B43" s="146"/>
      <c r="C43" s="32" t="s">
        <v>183</v>
      </c>
      <c r="D43" s="30">
        <v>4.7619050000000003E-3</v>
      </c>
      <c r="E43" s="147"/>
      <c r="F43" s="100">
        <f>F47*9.7</f>
        <v>19.420839406971762</v>
      </c>
      <c r="G43" s="53">
        <f t="shared" ref="G43:AT43" si="25">G47*9.7</f>
        <v>19.321753491630073</v>
      </c>
      <c r="H43" s="54">
        <f t="shared" si="25"/>
        <v>19.222667576288377</v>
      </c>
      <c r="I43" s="53">
        <f t="shared" si="25"/>
        <v>19.123581660946687</v>
      </c>
      <c r="J43" s="54">
        <f t="shared" si="25"/>
        <v>19.024495745604991</v>
      </c>
      <c r="K43" s="53">
        <f t="shared" si="25"/>
        <v>18.925409830263302</v>
      </c>
      <c r="L43" s="54">
        <f t="shared" si="25"/>
        <v>18.826323914921606</v>
      </c>
      <c r="M43" s="53">
        <f t="shared" si="25"/>
        <v>18.727237999579916</v>
      </c>
      <c r="N43" s="54">
        <f t="shared" si="25"/>
        <v>18.628152084238224</v>
      </c>
      <c r="O43" s="53">
        <f t="shared" si="25"/>
        <v>18.529066168896527</v>
      </c>
      <c r="P43" s="54">
        <f t="shared" si="25"/>
        <v>18.429980253554838</v>
      </c>
      <c r="Q43" s="53">
        <f t="shared" si="25"/>
        <v>18.330894338213142</v>
      </c>
      <c r="R43" s="54">
        <f t="shared" si="25"/>
        <v>18.231808422871453</v>
      </c>
      <c r="S43" s="53">
        <f t="shared" si="25"/>
        <v>18.13272250752976</v>
      </c>
      <c r="T43" s="54">
        <f t="shared" si="25"/>
        <v>18.033636592188067</v>
      </c>
      <c r="U43" s="53">
        <f t="shared" si="25"/>
        <v>17.934550676846374</v>
      </c>
      <c r="V43" s="54">
        <f t="shared" si="25"/>
        <v>17.835464761504682</v>
      </c>
      <c r="W43" s="53">
        <f t="shared" si="25"/>
        <v>17.736378846162989</v>
      </c>
      <c r="X43" s="54">
        <f t="shared" si="25"/>
        <v>17.637292930821296</v>
      </c>
      <c r="Y43" s="65">
        <f t="shared" si="25"/>
        <v>17.538207015479603</v>
      </c>
      <c r="Z43" s="67">
        <f t="shared" si="25"/>
        <v>17.439121100137911</v>
      </c>
      <c r="AA43" s="65">
        <f t="shared" si="25"/>
        <v>17.340035184796218</v>
      </c>
      <c r="AB43" s="67">
        <f t="shared" si="25"/>
        <v>17.240949269454525</v>
      </c>
      <c r="AC43" s="65">
        <f t="shared" si="25"/>
        <v>17.141863354112832</v>
      </c>
      <c r="AD43" s="67">
        <f t="shared" si="25"/>
        <v>17.042777438771139</v>
      </c>
      <c r="AE43" s="65">
        <f t="shared" si="25"/>
        <v>16.943691523429447</v>
      </c>
      <c r="AF43" s="67">
        <f t="shared" si="25"/>
        <v>16.844605608087754</v>
      </c>
      <c r="AG43" s="65">
        <f t="shared" si="25"/>
        <v>16.745519692746061</v>
      </c>
      <c r="AH43" s="67">
        <f t="shared" si="25"/>
        <v>16.646433777404368</v>
      </c>
      <c r="AI43" s="65">
        <f t="shared" si="25"/>
        <v>16.547347862062676</v>
      </c>
      <c r="AJ43" s="67">
        <f t="shared" si="25"/>
        <v>16.448261946720983</v>
      </c>
      <c r="AK43" s="65">
        <f t="shared" si="25"/>
        <v>16.34917603137929</v>
      </c>
      <c r="AL43" s="67">
        <f t="shared" si="25"/>
        <v>16.250090116037597</v>
      </c>
      <c r="AM43" s="65">
        <f t="shared" si="25"/>
        <v>16.151004200695905</v>
      </c>
      <c r="AN43" s="67">
        <f t="shared" si="25"/>
        <v>16.051918285354212</v>
      </c>
      <c r="AO43" s="65">
        <f t="shared" si="25"/>
        <v>15.952832370012519</v>
      </c>
      <c r="AP43" s="67">
        <f t="shared" si="25"/>
        <v>15.853746454670826</v>
      </c>
      <c r="AQ43" s="65">
        <f t="shared" si="25"/>
        <v>15.754660539329134</v>
      </c>
      <c r="AR43" s="67">
        <f t="shared" si="25"/>
        <v>15.655574623987441</v>
      </c>
      <c r="AS43" s="65">
        <f t="shared" si="25"/>
        <v>15.556488708645748</v>
      </c>
      <c r="AT43" s="67">
        <f t="shared" si="25"/>
        <v>15.457402793304055</v>
      </c>
      <c r="AU43" s="72"/>
      <c r="AV43" s="64"/>
      <c r="AW43" s="64"/>
    </row>
    <row r="44" spans="1:88" ht="16.5">
      <c r="A44" s="62"/>
      <c r="B44" s="146"/>
      <c r="C44" s="32" t="s">
        <v>184</v>
      </c>
      <c r="D44" s="30">
        <v>4.7619050000000003E-3</v>
      </c>
      <c r="E44" s="147"/>
      <c r="F44" s="100">
        <f>F48*9.7</f>
        <v>19.420839406971762</v>
      </c>
      <c r="G44" s="53">
        <f t="shared" ref="G44:AT44" si="26">G48*9.7</f>
        <v>19.321753491630073</v>
      </c>
      <c r="H44" s="54">
        <f t="shared" si="26"/>
        <v>19.222667576288377</v>
      </c>
      <c r="I44" s="53">
        <f t="shared" si="26"/>
        <v>19.123581660946687</v>
      </c>
      <c r="J44" s="54">
        <f t="shared" si="26"/>
        <v>19.024495745604991</v>
      </c>
      <c r="K44" s="53">
        <f t="shared" si="26"/>
        <v>18.925409830263302</v>
      </c>
      <c r="L44" s="54">
        <f t="shared" si="26"/>
        <v>18.826323914921606</v>
      </c>
      <c r="M44" s="53">
        <f t="shared" si="26"/>
        <v>18.727237999579916</v>
      </c>
      <c r="N44" s="54">
        <f t="shared" si="26"/>
        <v>18.628152084238224</v>
      </c>
      <c r="O44" s="53">
        <f t="shared" si="26"/>
        <v>18.529066168896527</v>
      </c>
      <c r="P44" s="54">
        <f t="shared" si="26"/>
        <v>18.429980253554838</v>
      </c>
      <c r="Q44" s="53">
        <f t="shared" si="26"/>
        <v>18.330894338213142</v>
      </c>
      <c r="R44" s="54">
        <f t="shared" si="26"/>
        <v>18.231808422871453</v>
      </c>
      <c r="S44" s="53">
        <f t="shared" si="26"/>
        <v>18.13272250752976</v>
      </c>
      <c r="T44" s="54">
        <f t="shared" si="26"/>
        <v>18.033636592188067</v>
      </c>
      <c r="U44" s="53">
        <f t="shared" si="26"/>
        <v>17.934550676846374</v>
      </c>
      <c r="V44" s="54">
        <f t="shared" si="26"/>
        <v>17.835464761504682</v>
      </c>
      <c r="W44" s="53">
        <f t="shared" si="26"/>
        <v>17.736378846162989</v>
      </c>
      <c r="X44" s="54">
        <f t="shared" si="26"/>
        <v>17.637292930821296</v>
      </c>
      <c r="Y44" s="65">
        <f t="shared" si="26"/>
        <v>17.538207015479603</v>
      </c>
      <c r="Z44" s="67">
        <f t="shared" si="26"/>
        <v>17.439121100137911</v>
      </c>
      <c r="AA44" s="65">
        <f t="shared" si="26"/>
        <v>17.340035184796218</v>
      </c>
      <c r="AB44" s="67">
        <f t="shared" si="26"/>
        <v>17.240949269454525</v>
      </c>
      <c r="AC44" s="65">
        <f t="shared" si="26"/>
        <v>17.141863354112832</v>
      </c>
      <c r="AD44" s="67">
        <f t="shared" si="26"/>
        <v>17.042777438771139</v>
      </c>
      <c r="AE44" s="65">
        <f t="shared" si="26"/>
        <v>16.943691523429447</v>
      </c>
      <c r="AF44" s="67">
        <f t="shared" si="26"/>
        <v>16.844605608087754</v>
      </c>
      <c r="AG44" s="65">
        <f t="shared" si="26"/>
        <v>16.745519692746061</v>
      </c>
      <c r="AH44" s="67">
        <f t="shared" si="26"/>
        <v>16.646433777404368</v>
      </c>
      <c r="AI44" s="65">
        <f t="shared" si="26"/>
        <v>16.547347862062676</v>
      </c>
      <c r="AJ44" s="67">
        <f t="shared" si="26"/>
        <v>16.448261946720983</v>
      </c>
      <c r="AK44" s="65">
        <f t="shared" si="26"/>
        <v>16.34917603137929</v>
      </c>
      <c r="AL44" s="67">
        <f t="shared" si="26"/>
        <v>16.250090116037597</v>
      </c>
      <c r="AM44" s="65">
        <f t="shared" si="26"/>
        <v>16.151004200695905</v>
      </c>
      <c r="AN44" s="67">
        <f t="shared" si="26"/>
        <v>16.051918285354212</v>
      </c>
      <c r="AO44" s="65">
        <f t="shared" si="26"/>
        <v>15.952832370012519</v>
      </c>
      <c r="AP44" s="67">
        <f t="shared" si="26"/>
        <v>15.853746454670826</v>
      </c>
      <c r="AQ44" s="65">
        <f t="shared" si="26"/>
        <v>15.754660539329134</v>
      </c>
      <c r="AR44" s="67">
        <f t="shared" si="26"/>
        <v>15.655574623987441</v>
      </c>
      <c r="AS44" s="65">
        <f t="shared" si="26"/>
        <v>15.556488708645748</v>
      </c>
      <c r="AT44" s="67">
        <f t="shared" si="26"/>
        <v>15.457402793304055</v>
      </c>
      <c r="AU44" s="72"/>
      <c r="AV44" s="64"/>
      <c r="AW44" s="64"/>
    </row>
    <row r="45" spans="1:88" ht="16.5">
      <c r="A45" s="62"/>
      <c r="B45" s="146"/>
      <c r="C45" s="32" t="s">
        <v>186</v>
      </c>
      <c r="D45" s="30">
        <v>5.1190475999999999E-2</v>
      </c>
      <c r="E45" s="147"/>
      <c r="F45" s="100">
        <f>F47*2.475</f>
        <v>4.955317271366507</v>
      </c>
      <c r="G45" s="53">
        <f t="shared" ref="G45:AT45" si="27">G47*2.475</f>
        <v>4.9300350403901474</v>
      </c>
      <c r="H45" s="54">
        <f t="shared" si="27"/>
        <v>4.9047528094137878</v>
      </c>
      <c r="I45" s="53">
        <f t="shared" si="27"/>
        <v>4.8794705784374282</v>
      </c>
      <c r="J45" s="54">
        <f t="shared" si="27"/>
        <v>4.8541883474610685</v>
      </c>
      <c r="K45" s="53">
        <f t="shared" si="27"/>
        <v>4.8289061164847089</v>
      </c>
      <c r="L45" s="54">
        <f t="shared" si="27"/>
        <v>4.8036238855083484</v>
      </c>
      <c r="M45" s="53">
        <f t="shared" si="27"/>
        <v>4.7783416545319897</v>
      </c>
      <c r="N45" s="54">
        <f t="shared" si="27"/>
        <v>4.7530594235556292</v>
      </c>
      <c r="O45" s="53">
        <f t="shared" si="27"/>
        <v>4.7277771925792695</v>
      </c>
      <c r="P45" s="54">
        <f t="shared" si="27"/>
        <v>4.7024949616029099</v>
      </c>
      <c r="Q45" s="53">
        <f t="shared" si="27"/>
        <v>4.6772127306265503</v>
      </c>
      <c r="R45" s="54">
        <f t="shared" si="27"/>
        <v>4.6519304996501907</v>
      </c>
      <c r="S45" s="53">
        <f t="shared" si="27"/>
        <v>4.6266482686738311</v>
      </c>
      <c r="T45" s="54">
        <f t="shared" si="27"/>
        <v>4.6013660376974705</v>
      </c>
      <c r="U45" s="53">
        <f t="shared" si="27"/>
        <v>4.5760838067211118</v>
      </c>
      <c r="V45" s="54">
        <f t="shared" si="27"/>
        <v>4.5508015757447522</v>
      </c>
      <c r="W45" s="53">
        <f t="shared" si="27"/>
        <v>4.5255193447683917</v>
      </c>
      <c r="X45" s="54">
        <f t="shared" si="27"/>
        <v>4.5002371137920321</v>
      </c>
      <c r="Y45" s="65">
        <f t="shared" si="27"/>
        <v>4.4749548828156724</v>
      </c>
      <c r="Z45" s="67">
        <f t="shared" si="27"/>
        <v>4.4496726518393128</v>
      </c>
      <c r="AA45" s="65">
        <f t="shared" si="27"/>
        <v>4.4243904208629532</v>
      </c>
      <c r="AB45" s="67">
        <f t="shared" si="27"/>
        <v>4.3991081898865936</v>
      </c>
      <c r="AC45" s="65">
        <f t="shared" si="27"/>
        <v>4.373825958910234</v>
      </c>
      <c r="AD45" s="67">
        <f t="shared" si="27"/>
        <v>4.3485437279338734</v>
      </c>
      <c r="AE45" s="65">
        <f t="shared" si="27"/>
        <v>4.3232614969575138</v>
      </c>
      <c r="AF45" s="67">
        <f t="shared" si="27"/>
        <v>4.2979792659811542</v>
      </c>
      <c r="AG45" s="65">
        <f t="shared" si="27"/>
        <v>4.2726970350047946</v>
      </c>
      <c r="AH45" s="67">
        <f t="shared" si="27"/>
        <v>4.247414804028435</v>
      </c>
      <c r="AI45" s="65">
        <f t="shared" si="27"/>
        <v>4.2221325730520745</v>
      </c>
      <c r="AJ45" s="67">
        <f t="shared" si="27"/>
        <v>4.1968503420757157</v>
      </c>
      <c r="AK45" s="65">
        <f t="shared" si="27"/>
        <v>4.1715681110993552</v>
      </c>
      <c r="AL45" s="67">
        <f t="shared" si="27"/>
        <v>4.1462858801229956</v>
      </c>
      <c r="AM45" s="65">
        <f t="shared" si="27"/>
        <v>4.121003649146636</v>
      </c>
      <c r="AN45" s="67">
        <f t="shared" si="27"/>
        <v>4.0957214181702764</v>
      </c>
      <c r="AO45" s="65">
        <f t="shared" si="27"/>
        <v>4.0704391871939167</v>
      </c>
      <c r="AP45" s="67">
        <f t="shared" si="27"/>
        <v>4.0451569562175562</v>
      </c>
      <c r="AQ45" s="65">
        <f t="shared" si="27"/>
        <v>4.0198747252411966</v>
      </c>
      <c r="AR45" s="67">
        <f t="shared" si="27"/>
        <v>3.994592494264837</v>
      </c>
      <c r="AS45" s="65">
        <f t="shared" si="27"/>
        <v>3.9693102632884774</v>
      </c>
      <c r="AT45" s="67">
        <f t="shared" si="27"/>
        <v>3.9440280323121177</v>
      </c>
      <c r="AU45" s="72"/>
      <c r="AV45" s="64"/>
      <c r="AW45" s="64"/>
    </row>
    <row r="46" spans="1:88" ht="16.5">
      <c r="A46" s="62"/>
      <c r="B46" s="146"/>
      <c r="C46" s="32" t="s">
        <v>187</v>
      </c>
      <c r="D46" s="30">
        <v>5.1190475999999999E-2</v>
      </c>
      <c r="E46" s="147"/>
      <c r="F46" s="100">
        <f>F48*2.475</f>
        <v>4.955317271366507</v>
      </c>
      <c r="G46" s="53">
        <f t="shared" ref="G46:AT46" si="28">G48*2.475</f>
        <v>4.9300350403901474</v>
      </c>
      <c r="H46" s="54">
        <f t="shared" si="28"/>
        <v>4.9047528094137878</v>
      </c>
      <c r="I46" s="53">
        <f t="shared" si="28"/>
        <v>4.8794705784374282</v>
      </c>
      <c r="J46" s="54">
        <f t="shared" si="28"/>
        <v>4.8541883474610685</v>
      </c>
      <c r="K46" s="53">
        <f t="shared" si="28"/>
        <v>4.8289061164847089</v>
      </c>
      <c r="L46" s="54">
        <f t="shared" si="28"/>
        <v>4.8036238855083484</v>
      </c>
      <c r="M46" s="53">
        <f t="shared" si="28"/>
        <v>4.7783416545319897</v>
      </c>
      <c r="N46" s="54">
        <f t="shared" si="28"/>
        <v>4.7530594235556292</v>
      </c>
      <c r="O46" s="53">
        <f t="shared" si="28"/>
        <v>4.7277771925792695</v>
      </c>
      <c r="P46" s="54">
        <f t="shared" si="28"/>
        <v>4.7024949616029099</v>
      </c>
      <c r="Q46" s="53">
        <f t="shared" si="28"/>
        <v>4.6772127306265503</v>
      </c>
      <c r="R46" s="54">
        <f t="shared" si="28"/>
        <v>4.6519304996501907</v>
      </c>
      <c r="S46" s="53">
        <f t="shared" si="28"/>
        <v>4.6266482686738311</v>
      </c>
      <c r="T46" s="54">
        <f t="shared" si="28"/>
        <v>4.6013660376974705</v>
      </c>
      <c r="U46" s="53">
        <f t="shared" si="28"/>
        <v>4.5760838067211118</v>
      </c>
      <c r="V46" s="54">
        <f t="shared" si="28"/>
        <v>4.5508015757447522</v>
      </c>
      <c r="W46" s="53">
        <f t="shared" si="28"/>
        <v>4.5255193447683917</v>
      </c>
      <c r="X46" s="54">
        <f t="shared" si="28"/>
        <v>4.5002371137920321</v>
      </c>
      <c r="Y46" s="65">
        <f t="shared" si="28"/>
        <v>4.4749548828156724</v>
      </c>
      <c r="Z46" s="67">
        <f t="shared" si="28"/>
        <v>4.4496726518393128</v>
      </c>
      <c r="AA46" s="65">
        <f t="shared" si="28"/>
        <v>4.4243904208629532</v>
      </c>
      <c r="AB46" s="67">
        <f t="shared" si="28"/>
        <v>4.3991081898865936</v>
      </c>
      <c r="AC46" s="65">
        <f t="shared" si="28"/>
        <v>4.373825958910234</v>
      </c>
      <c r="AD46" s="67">
        <f t="shared" si="28"/>
        <v>4.3485437279338734</v>
      </c>
      <c r="AE46" s="65">
        <f t="shared" si="28"/>
        <v>4.3232614969575138</v>
      </c>
      <c r="AF46" s="67">
        <f t="shared" si="28"/>
        <v>4.2979792659811542</v>
      </c>
      <c r="AG46" s="65">
        <f t="shared" si="28"/>
        <v>4.2726970350047946</v>
      </c>
      <c r="AH46" s="67">
        <f t="shared" si="28"/>
        <v>4.247414804028435</v>
      </c>
      <c r="AI46" s="65">
        <f t="shared" si="28"/>
        <v>4.2221325730520745</v>
      </c>
      <c r="AJ46" s="67">
        <f t="shared" si="28"/>
        <v>4.1968503420757157</v>
      </c>
      <c r="AK46" s="65">
        <f t="shared" si="28"/>
        <v>4.1715681110993552</v>
      </c>
      <c r="AL46" s="67">
        <f t="shared" si="28"/>
        <v>4.1462858801229956</v>
      </c>
      <c r="AM46" s="65">
        <f t="shared" si="28"/>
        <v>4.121003649146636</v>
      </c>
      <c r="AN46" s="67">
        <f t="shared" si="28"/>
        <v>4.0957214181702764</v>
      </c>
      <c r="AO46" s="65">
        <f t="shared" si="28"/>
        <v>4.0704391871939167</v>
      </c>
      <c r="AP46" s="67">
        <f t="shared" si="28"/>
        <v>4.0451569562175562</v>
      </c>
      <c r="AQ46" s="65">
        <f t="shared" si="28"/>
        <v>4.0198747252411966</v>
      </c>
      <c r="AR46" s="67">
        <f t="shared" si="28"/>
        <v>3.994592494264837</v>
      </c>
      <c r="AS46" s="65">
        <f t="shared" si="28"/>
        <v>3.9693102632884774</v>
      </c>
      <c r="AT46" s="67">
        <f t="shared" si="28"/>
        <v>3.9440280323121177</v>
      </c>
      <c r="AU46" s="72"/>
      <c r="AV46" s="64"/>
    </row>
    <row r="47" spans="1:88" ht="16.5">
      <c r="A47" s="62"/>
      <c r="B47" s="146"/>
      <c r="C47" s="32" t="s">
        <v>189</v>
      </c>
      <c r="D47" s="30">
        <v>0.28253968299999999</v>
      </c>
      <c r="E47" s="147"/>
      <c r="F47" s="100">
        <f>(1-$A$5-($A$22-F$2))/($D41*171.6+$D43*9.7+$D45*2.475+$D47)</f>
        <v>2.0021483924713159</v>
      </c>
      <c r="G47" s="53">
        <f t="shared" ref="G47:AT47" si="29">(1-$A$5-($A$22-G$2))/($D41*171.6+$D43*9.7+$D45*2.475+$D47)</f>
        <v>1.9919333496525848</v>
      </c>
      <c r="H47" s="54">
        <f t="shared" si="29"/>
        <v>1.9817183068338535</v>
      </c>
      <c r="I47" s="53">
        <f t="shared" si="29"/>
        <v>1.9715032640151224</v>
      </c>
      <c r="J47" s="54">
        <f t="shared" si="29"/>
        <v>1.9612882211963911</v>
      </c>
      <c r="K47" s="53">
        <f t="shared" si="29"/>
        <v>1.95107317837766</v>
      </c>
      <c r="L47" s="54">
        <f t="shared" si="29"/>
        <v>1.9408581355589287</v>
      </c>
      <c r="M47" s="53">
        <f t="shared" si="29"/>
        <v>1.9306430927401976</v>
      </c>
      <c r="N47" s="54">
        <f t="shared" si="29"/>
        <v>1.9204280499214663</v>
      </c>
      <c r="O47" s="53">
        <f t="shared" si="29"/>
        <v>1.910213007102735</v>
      </c>
      <c r="P47" s="54">
        <f t="shared" si="29"/>
        <v>1.8999979642840039</v>
      </c>
      <c r="Q47" s="53">
        <f t="shared" si="29"/>
        <v>1.8897829214652726</v>
      </c>
      <c r="R47" s="54">
        <f t="shared" si="29"/>
        <v>1.8795678786465415</v>
      </c>
      <c r="S47" s="53">
        <f t="shared" si="29"/>
        <v>1.8693528358278104</v>
      </c>
      <c r="T47" s="54">
        <f t="shared" si="29"/>
        <v>1.8591377930090791</v>
      </c>
      <c r="U47" s="53">
        <f t="shared" si="29"/>
        <v>1.848922750190348</v>
      </c>
      <c r="V47" s="54">
        <f t="shared" si="29"/>
        <v>1.8387077073716169</v>
      </c>
      <c r="W47" s="53">
        <f t="shared" si="29"/>
        <v>1.8284926645528856</v>
      </c>
      <c r="X47" s="54">
        <f t="shared" si="29"/>
        <v>1.8182776217341543</v>
      </c>
      <c r="Y47" s="65">
        <f t="shared" si="29"/>
        <v>1.8080625789154232</v>
      </c>
      <c r="Z47" s="67">
        <f t="shared" si="29"/>
        <v>1.7978475360966919</v>
      </c>
      <c r="AA47" s="65">
        <f t="shared" si="29"/>
        <v>1.7876324932779608</v>
      </c>
      <c r="AB47" s="67">
        <f t="shared" si="29"/>
        <v>1.7774174504592295</v>
      </c>
      <c r="AC47" s="65">
        <f t="shared" si="29"/>
        <v>1.7672024076404984</v>
      </c>
      <c r="AD47" s="67">
        <f t="shared" si="29"/>
        <v>1.7569873648217671</v>
      </c>
      <c r="AE47" s="65">
        <f t="shared" si="29"/>
        <v>1.746772322003036</v>
      </c>
      <c r="AF47" s="67">
        <f t="shared" si="29"/>
        <v>1.7365572791843047</v>
      </c>
      <c r="AG47" s="65">
        <f t="shared" si="29"/>
        <v>1.7263422363655734</v>
      </c>
      <c r="AH47" s="67">
        <f t="shared" si="29"/>
        <v>1.7161271935468423</v>
      </c>
      <c r="AI47" s="65">
        <f t="shared" si="29"/>
        <v>1.705912150728111</v>
      </c>
      <c r="AJ47" s="67">
        <f t="shared" si="29"/>
        <v>1.6956971079093799</v>
      </c>
      <c r="AK47" s="65">
        <f t="shared" si="29"/>
        <v>1.6854820650906486</v>
      </c>
      <c r="AL47" s="67">
        <f t="shared" si="29"/>
        <v>1.6752670222719175</v>
      </c>
      <c r="AM47" s="65">
        <f t="shared" si="29"/>
        <v>1.6650519794531862</v>
      </c>
      <c r="AN47" s="67">
        <f t="shared" si="29"/>
        <v>1.6548369366344551</v>
      </c>
      <c r="AO47" s="65">
        <f t="shared" si="29"/>
        <v>1.6446218938157238</v>
      </c>
      <c r="AP47" s="67">
        <f t="shared" si="29"/>
        <v>1.6344068509969925</v>
      </c>
      <c r="AQ47" s="65">
        <f t="shared" si="29"/>
        <v>1.6241918081782614</v>
      </c>
      <c r="AR47" s="67">
        <f t="shared" si="29"/>
        <v>1.6139767653595301</v>
      </c>
      <c r="AS47" s="65">
        <f t="shared" si="29"/>
        <v>1.603761722540799</v>
      </c>
      <c r="AT47" s="67">
        <f t="shared" si="29"/>
        <v>1.5935466797220676</v>
      </c>
      <c r="AU47" s="64"/>
      <c r="AV47" s="64"/>
    </row>
    <row r="48" spans="1:88" ht="16.5">
      <c r="A48" s="62"/>
      <c r="B48" s="146"/>
      <c r="C48" s="32" t="s">
        <v>190</v>
      </c>
      <c r="D48" s="30">
        <v>0.28253968299999999</v>
      </c>
      <c r="E48" s="147"/>
      <c r="F48" s="100">
        <f>(1-$A$5-($A$22-F$2))/($D42*171.6+$D44*9.7+$D46*2.475+$D48)</f>
        <v>2.0021483924713159</v>
      </c>
      <c r="G48" s="53">
        <f t="shared" ref="G48:AT48" si="30">(1-$A$5-($A$22-G$2))/($D42*171.6+$D44*9.7+$D46*2.475+$D48)</f>
        <v>1.9919333496525848</v>
      </c>
      <c r="H48" s="54">
        <f t="shared" si="30"/>
        <v>1.9817183068338535</v>
      </c>
      <c r="I48" s="53">
        <f t="shared" si="30"/>
        <v>1.9715032640151224</v>
      </c>
      <c r="J48" s="54">
        <f t="shared" si="30"/>
        <v>1.9612882211963911</v>
      </c>
      <c r="K48" s="53">
        <f t="shared" si="30"/>
        <v>1.95107317837766</v>
      </c>
      <c r="L48" s="54">
        <f t="shared" si="30"/>
        <v>1.9408581355589287</v>
      </c>
      <c r="M48" s="53">
        <f t="shared" si="30"/>
        <v>1.9306430927401976</v>
      </c>
      <c r="N48" s="54">
        <f t="shared" si="30"/>
        <v>1.9204280499214663</v>
      </c>
      <c r="O48" s="53">
        <f t="shared" si="30"/>
        <v>1.910213007102735</v>
      </c>
      <c r="P48" s="54">
        <f t="shared" si="30"/>
        <v>1.8999979642840039</v>
      </c>
      <c r="Q48" s="53">
        <f t="shared" si="30"/>
        <v>1.8897829214652726</v>
      </c>
      <c r="R48" s="54">
        <f t="shared" si="30"/>
        <v>1.8795678786465415</v>
      </c>
      <c r="S48" s="53">
        <f t="shared" si="30"/>
        <v>1.8693528358278104</v>
      </c>
      <c r="T48" s="54">
        <f t="shared" si="30"/>
        <v>1.8591377930090791</v>
      </c>
      <c r="U48" s="53">
        <f t="shared" si="30"/>
        <v>1.848922750190348</v>
      </c>
      <c r="V48" s="54">
        <f t="shared" si="30"/>
        <v>1.8387077073716169</v>
      </c>
      <c r="W48" s="53">
        <f t="shared" si="30"/>
        <v>1.8284926645528856</v>
      </c>
      <c r="X48" s="54">
        <f t="shared" si="30"/>
        <v>1.8182776217341543</v>
      </c>
      <c r="Y48" s="65">
        <f t="shared" si="30"/>
        <v>1.8080625789154232</v>
      </c>
      <c r="Z48" s="67">
        <f t="shared" si="30"/>
        <v>1.7978475360966919</v>
      </c>
      <c r="AA48" s="65">
        <f t="shared" si="30"/>
        <v>1.7876324932779608</v>
      </c>
      <c r="AB48" s="67">
        <f t="shared" si="30"/>
        <v>1.7774174504592295</v>
      </c>
      <c r="AC48" s="65">
        <f t="shared" si="30"/>
        <v>1.7672024076404984</v>
      </c>
      <c r="AD48" s="67">
        <f t="shared" si="30"/>
        <v>1.7569873648217671</v>
      </c>
      <c r="AE48" s="65">
        <f t="shared" si="30"/>
        <v>1.746772322003036</v>
      </c>
      <c r="AF48" s="67">
        <f t="shared" si="30"/>
        <v>1.7365572791843047</v>
      </c>
      <c r="AG48" s="65">
        <f t="shared" si="30"/>
        <v>1.7263422363655734</v>
      </c>
      <c r="AH48" s="67">
        <f t="shared" si="30"/>
        <v>1.7161271935468423</v>
      </c>
      <c r="AI48" s="65">
        <f t="shared" si="30"/>
        <v>1.705912150728111</v>
      </c>
      <c r="AJ48" s="67">
        <f t="shared" si="30"/>
        <v>1.6956971079093799</v>
      </c>
      <c r="AK48" s="65">
        <f t="shared" si="30"/>
        <v>1.6854820650906486</v>
      </c>
      <c r="AL48" s="67">
        <f t="shared" si="30"/>
        <v>1.6752670222719175</v>
      </c>
      <c r="AM48" s="65">
        <f t="shared" si="30"/>
        <v>1.6650519794531862</v>
      </c>
      <c r="AN48" s="67">
        <f t="shared" si="30"/>
        <v>1.6548369366344551</v>
      </c>
      <c r="AO48" s="65">
        <f t="shared" si="30"/>
        <v>1.6446218938157238</v>
      </c>
      <c r="AP48" s="67">
        <f t="shared" si="30"/>
        <v>1.6344068509969925</v>
      </c>
      <c r="AQ48" s="65">
        <f t="shared" si="30"/>
        <v>1.6241918081782614</v>
      </c>
      <c r="AR48" s="67">
        <f t="shared" si="30"/>
        <v>1.6139767653595301</v>
      </c>
      <c r="AS48" s="65">
        <f t="shared" si="30"/>
        <v>1.603761722540799</v>
      </c>
      <c r="AT48" s="67">
        <f t="shared" si="30"/>
        <v>1.5935466797220676</v>
      </c>
      <c r="AU48" s="64"/>
      <c r="AV48" s="70">
        <f>1-(F48*$D48+F46*$D46+F44*$D44+F42*$D42)</f>
        <v>2.0000000000000129E-2</v>
      </c>
      <c r="AW48" s="70">
        <f t="shared" ref="AW48:CJ48" si="31">1-(G48*$D48+G46*$D46+G44*$D44+G42*$D42)</f>
        <v>2.5000000000000133E-2</v>
      </c>
      <c r="AX48" s="70">
        <f t="shared" si="31"/>
        <v>3.0000000000000138E-2</v>
      </c>
      <c r="AY48" s="70">
        <f t="shared" si="31"/>
        <v>3.499999999999992E-2</v>
      </c>
      <c r="AZ48" s="70">
        <f t="shared" si="31"/>
        <v>4.0000000000000147E-2</v>
      </c>
      <c r="BA48" s="70">
        <f t="shared" si="31"/>
        <v>4.500000000000004E-2</v>
      </c>
      <c r="BB48" s="70">
        <f t="shared" si="31"/>
        <v>5.0000000000000044E-2</v>
      </c>
      <c r="BC48" s="70">
        <f t="shared" si="31"/>
        <v>5.5000000000000049E-2</v>
      </c>
      <c r="BD48" s="70">
        <f t="shared" si="31"/>
        <v>6.0000000000000053E-2</v>
      </c>
      <c r="BE48" s="70">
        <f t="shared" si="31"/>
        <v>6.500000000000028E-2</v>
      </c>
      <c r="BF48" s="70">
        <f t="shared" si="31"/>
        <v>7.0000000000000062E-2</v>
      </c>
      <c r="BG48" s="70">
        <f t="shared" si="31"/>
        <v>7.5000000000000178E-2</v>
      </c>
      <c r="BH48" s="70">
        <f t="shared" si="31"/>
        <v>8.0000000000000071E-2</v>
      </c>
      <c r="BI48" s="70">
        <f t="shared" si="31"/>
        <v>8.4999999999999964E-2</v>
      </c>
      <c r="BJ48" s="70">
        <f t="shared" si="31"/>
        <v>9.000000000000008E-2</v>
      </c>
      <c r="BK48" s="70">
        <f t="shared" si="31"/>
        <v>9.5000000000000084E-2</v>
      </c>
      <c r="BL48" s="70">
        <f t="shared" si="31"/>
        <v>9.9999999999999867E-2</v>
      </c>
      <c r="BM48" s="70">
        <f t="shared" si="31"/>
        <v>0.10499999999999998</v>
      </c>
      <c r="BN48" s="70">
        <f t="shared" si="31"/>
        <v>0.1100000000000001</v>
      </c>
      <c r="BO48" s="70">
        <f t="shared" si="31"/>
        <v>0.11499999999999999</v>
      </c>
      <c r="BP48" s="70">
        <f t="shared" si="31"/>
        <v>0.12</v>
      </c>
      <c r="BQ48" s="70">
        <f t="shared" si="31"/>
        <v>0.125</v>
      </c>
      <c r="BR48" s="70">
        <f t="shared" si="31"/>
        <v>0.13000000000000012</v>
      </c>
      <c r="BS48" s="70">
        <f t="shared" si="31"/>
        <v>0.1349999999999999</v>
      </c>
      <c r="BT48" s="70">
        <f t="shared" si="31"/>
        <v>0.14000000000000012</v>
      </c>
      <c r="BU48" s="70">
        <f t="shared" si="31"/>
        <v>0.14500000000000002</v>
      </c>
      <c r="BV48" s="70">
        <f t="shared" si="31"/>
        <v>0.14999999999999991</v>
      </c>
      <c r="BW48" s="70">
        <f t="shared" si="31"/>
        <v>0.15500000000000014</v>
      </c>
      <c r="BX48" s="70">
        <f t="shared" si="31"/>
        <v>0.15999999999999992</v>
      </c>
      <c r="BY48" s="70">
        <f t="shared" si="31"/>
        <v>0.16500000000000004</v>
      </c>
      <c r="BZ48" s="70">
        <f t="shared" si="31"/>
        <v>0.16999999999999993</v>
      </c>
      <c r="CA48" s="70">
        <f t="shared" si="31"/>
        <v>0.17500000000000016</v>
      </c>
      <c r="CB48" s="70">
        <f t="shared" si="31"/>
        <v>0.17999999999999994</v>
      </c>
      <c r="CC48" s="70">
        <f t="shared" si="31"/>
        <v>0.18500000000000005</v>
      </c>
      <c r="CD48" s="70">
        <f t="shared" si="31"/>
        <v>0.19000000000000006</v>
      </c>
      <c r="CE48" s="70">
        <f t="shared" si="31"/>
        <v>0.19499999999999995</v>
      </c>
      <c r="CF48" s="70">
        <f t="shared" si="31"/>
        <v>0.20000000000000029</v>
      </c>
      <c r="CG48" s="70">
        <f t="shared" si="31"/>
        <v>0.20500000000000007</v>
      </c>
      <c r="CH48" s="70">
        <f t="shared" si="31"/>
        <v>0.21000000000000019</v>
      </c>
      <c r="CI48" s="70">
        <f t="shared" si="31"/>
        <v>0.21500000000000008</v>
      </c>
      <c r="CJ48" s="70">
        <f t="shared" si="31"/>
        <v>0.22000000000000008</v>
      </c>
    </row>
    <row r="49" spans="1:48" ht="16.5">
      <c r="A49" s="62"/>
      <c r="B49" s="145" t="s">
        <v>191</v>
      </c>
      <c r="C49" s="35" t="s">
        <v>181</v>
      </c>
      <c r="D49" s="36">
        <f>1/30240</f>
        <v>3.3068783068783071E-5</v>
      </c>
      <c r="E49" s="147">
        <f>1-(F49*D49+F51*D51+F53*D53+F55*D55+F57*D57)</f>
        <v>2.0000000000000018E-2</v>
      </c>
      <c r="F49" s="100">
        <f>247.5*F57</f>
        <v>496.81255182653604</v>
      </c>
      <c r="G49" s="53">
        <f t="shared" ref="G49:AT49" si="32">247.5*G57</f>
        <v>494.27779390905368</v>
      </c>
      <c r="H49" s="54">
        <f t="shared" si="32"/>
        <v>491.74303599157139</v>
      </c>
      <c r="I49" s="53">
        <f t="shared" si="32"/>
        <v>489.20827807408904</v>
      </c>
      <c r="J49" s="54">
        <f t="shared" si="32"/>
        <v>486.67352015660668</v>
      </c>
      <c r="K49" s="53">
        <f t="shared" si="32"/>
        <v>484.13876223912439</v>
      </c>
      <c r="L49" s="54">
        <f t="shared" si="32"/>
        <v>481.60400432164209</v>
      </c>
      <c r="M49" s="53">
        <f t="shared" si="32"/>
        <v>479.06924640415968</v>
      </c>
      <c r="N49" s="54">
        <f t="shared" si="32"/>
        <v>476.53448848667739</v>
      </c>
      <c r="O49" s="53">
        <f t="shared" si="32"/>
        <v>473.99973056919509</v>
      </c>
      <c r="P49" s="54">
        <f t="shared" si="32"/>
        <v>471.46497265171274</v>
      </c>
      <c r="Q49" s="53">
        <f t="shared" si="32"/>
        <v>468.93021473423039</v>
      </c>
      <c r="R49" s="54">
        <f t="shared" si="32"/>
        <v>466.39545681674809</v>
      </c>
      <c r="S49" s="53">
        <f t="shared" si="32"/>
        <v>463.86069889926586</v>
      </c>
      <c r="T49" s="54">
        <f t="shared" si="32"/>
        <v>461.32594098178339</v>
      </c>
      <c r="U49" s="53">
        <f t="shared" si="32"/>
        <v>458.79118306430115</v>
      </c>
      <c r="V49" s="54">
        <f t="shared" si="32"/>
        <v>456.25642514681886</v>
      </c>
      <c r="W49" s="53">
        <f t="shared" si="32"/>
        <v>453.7216672293365</v>
      </c>
      <c r="X49" s="54">
        <f t="shared" si="32"/>
        <v>451.18690931185415</v>
      </c>
      <c r="Y49" s="65">
        <f t="shared" si="32"/>
        <v>448.65215139437186</v>
      </c>
      <c r="Z49" s="67">
        <f t="shared" si="32"/>
        <v>446.1173934768895</v>
      </c>
      <c r="AA49" s="65">
        <f t="shared" si="32"/>
        <v>443.58263555940715</v>
      </c>
      <c r="AB49" s="67">
        <f t="shared" si="32"/>
        <v>441.04787764192486</v>
      </c>
      <c r="AC49" s="65">
        <f t="shared" si="32"/>
        <v>438.5131197244425</v>
      </c>
      <c r="AD49" s="67">
        <f t="shared" si="32"/>
        <v>435.97836180696021</v>
      </c>
      <c r="AE49" s="65">
        <f t="shared" si="32"/>
        <v>433.44360388947786</v>
      </c>
      <c r="AF49" s="67">
        <f t="shared" si="32"/>
        <v>430.9088459719955</v>
      </c>
      <c r="AG49" s="65">
        <f t="shared" si="32"/>
        <v>428.37408805451321</v>
      </c>
      <c r="AH49" s="67">
        <f t="shared" si="32"/>
        <v>425.83933013703091</v>
      </c>
      <c r="AI49" s="65">
        <f t="shared" si="32"/>
        <v>423.30457221954856</v>
      </c>
      <c r="AJ49" s="67">
        <f t="shared" si="32"/>
        <v>420.76981430206621</v>
      </c>
      <c r="AK49" s="65">
        <f t="shared" si="32"/>
        <v>418.23505638458391</v>
      </c>
      <c r="AL49" s="67">
        <f t="shared" si="32"/>
        <v>415.70029846710156</v>
      </c>
      <c r="AM49" s="65">
        <f t="shared" si="32"/>
        <v>413.16554054961921</v>
      </c>
      <c r="AN49" s="67">
        <f t="shared" si="32"/>
        <v>410.63078263213691</v>
      </c>
      <c r="AO49" s="65">
        <f t="shared" si="32"/>
        <v>408.09602471465462</v>
      </c>
      <c r="AP49" s="67">
        <f t="shared" si="32"/>
        <v>405.56126679717221</v>
      </c>
      <c r="AQ49" s="65">
        <f t="shared" si="32"/>
        <v>403.02650887968991</v>
      </c>
      <c r="AR49" s="67">
        <f t="shared" si="32"/>
        <v>400.49175096220762</v>
      </c>
      <c r="AS49" s="65">
        <f t="shared" si="32"/>
        <v>397.95699304472521</v>
      </c>
      <c r="AT49" s="67">
        <f t="shared" si="32"/>
        <v>395.42223512724291</v>
      </c>
    </row>
    <row r="50" spans="1:48" ht="16.5">
      <c r="A50" s="62"/>
      <c r="B50" s="146"/>
      <c r="C50" s="35" t="s">
        <v>182</v>
      </c>
      <c r="D50" s="36">
        <f>1/30240</f>
        <v>3.3068783068783071E-5</v>
      </c>
      <c r="E50" s="147"/>
      <c r="F50" s="100">
        <f>247.5*F58</f>
        <v>496.81255182653604</v>
      </c>
      <c r="G50" s="53">
        <f t="shared" ref="G50:AT50" si="33">247.5*G58</f>
        <v>494.27779390905368</v>
      </c>
      <c r="H50" s="54">
        <f t="shared" si="33"/>
        <v>491.74303599157139</v>
      </c>
      <c r="I50" s="53">
        <f t="shared" si="33"/>
        <v>489.20827807408904</v>
      </c>
      <c r="J50" s="54">
        <f t="shared" si="33"/>
        <v>486.67352015660668</v>
      </c>
      <c r="K50" s="53">
        <f t="shared" si="33"/>
        <v>484.13876223912439</v>
      </c>
      <c r="L50" s="54">
        <f t="shared" si="33"/>
        <v>481.60400432164209</v>
      </c>
      <c r="M50" s="53">
        <f t="shared" si="33"/>
        <v>479.06924640415968</v>
      </c>
      <c r="N50" s="54">
        <f t="shared" si="33"/>
        <v>476.53448848667739</v>
      </c>
      <c r="O50" s="53">
        <f t="shared" si="33"/>
        <v>473.99973056919509</v>
      </c>
      <c r="P50" s="54">
        <f t="shared" si="33"/>
        <v>471.46497265171274</v>
      </c>
      <c r="Q50" s="53">
        <f t="shared" si="33"/>
        <v>468.93021473423039</v>
      </c>
      <c r="R50" s="54">
        <f t="shared" si="33"/>
        <v>466.39545681674809</v>
      </c>
      <c r="S50" s="53">
        <f t="shared" si="33"/>
        <v>463.86069889926586</v>
      </c>
      <c r="T50" s="54">
        <f t="shared" si="33"/>
        <v>461.32594098178339</v>
      </c>
      <c r="U50" s="53">
        <f t="shared" si="33"/>
        <v>458.79118306430115</v>
      </c>
      <c r="V50" s="54">
        <f t="shared" si="33"/>
        <v>456.25642514681886</v>
      </c>
      <c r="W50" s="53">
        <f t="shared" si="33"/>
        <v>453.7216672293365</v>
      </c>
      <c r="X50" s="54">
        <f t="shared" si="33"/>
        <v>451.18690931185415</v>
      </c>
      <c r="Y50" s="65">
        <f t="shared" si="33"/>
        <v>448.65215139437186</v>
      </c>
      <c r="Z50" s="67">
        <f t="shared" si="33"/>
        <v>446.1173934768895</v>
      </c>
      <c r="AA50" s="65">
        <f t="shared" si="33"/>
        <v>443.58263555940715</v>
      </c>
      <c r="AB50" s="67">
        <f t="shared" si="33"/>
        <v>441.04787764192486</v>
      </c>
      <c r="AC50" s="65">
        <f t="shared" si="33"/>
        <v>438.5131197244425</v>
      </c>
      <c r="AD50" s="67">
        <f t="shared" si="33"/>
        <v>435.97836180696021</v>
      </c>
      <c r="AE50" s="65">
        <f t="shared" si="33"/>
        <v>433.44360388947786</v>
      </c>
      <c r="AF50" s="67">
        <f t="shared" si="33"/>
        <v>430.9088459719955</v>
      </c>
      <c r="AG50" s="65">
        <f t="shared" si="33"/>
        <v>428.37408805451321</v>
      </c>
      <c r="AH50" s="67">
        <f t="shared" si="33"/>
        <v>425.83933013703091</v>
      </c>
      <c r="AI50" s="65">
        <f t="shared" si="33"/>
        <v>423.30457221954856</v>
      </c>
      <c r="AJ50" s="67">
        <f t="shared" si="33"/>
        <v>420.76981430206621</v>
      </c>
      <c r="AK50" s="65">
        <f t="shared" si="33"/>
        <v>418.23505638458391</v>
      </c>
      <c r="AL50" s="67">
        <f t="shared" si="33"/>
        <v>415.70029846710156</v>
      </c>
      <c r="AM50" s="65">
        <f t="shared" si="33"/>
        <v>413.16554054961921</v>
      </c>
      <c r="AN50" s="67">
        <f t="shared" si="33"/>
        <v>410.63078263213691</v>
      </c>
      <c r="AO50" s="65">
        <f t="shared" si="33"/>
        <v>408.09602471465462</v>
      </c>
      <c r="AP50" s="67">
        <f t="shared" si="33"/>
        <v>405.56126679717221</v>
      </c>
      <c r="AQ50" s="65">
        <f t="shared" si="33"/>
        <v>403.02650887968991</v>
      </c>
      <c r="AR50" s="67">
        <f t="shared" si="33"/>
        <v>400.49175096220762</v>
      </c>
      <c r="AS50" s="65">
        <f t="shared" si="33"/>
        <v>397.95699304472521</v>
      </c>
      <c r="AT50" s="67">
        <f t="shared" si="33"/>
        <v>395.42223512724291</v>
      </c>
    </row>
    <row r="51" spans="1:48" ht="16.5">
      <c r="A51" s="62"/>
      <c r="B51" s="146"/>
      <c r="C51" s="35" t="s">
        <v>183</v>
      </c>
      <c r="D51" s="30">
        <v>8.2671957671957602E-4</v>
      </c>
      <c r="E51" s="147"/>
      <c r="F51" s="100">
        <f>14.85*F57</f>
        <v>29.808753109592161</v>
      </c>
      <c r="G51" s="53">
        <f t="shared" ref="G51:AT51" si="34">14.85*G57</f>
        <v>29.656667634543222</v>
      </c>
      <c r="H51" s="54">
        <f t="shared" si="34"/>
        <v>29.504582159494284</v>
      </c>
      <c r="I51" s="53">
        <f t="shared" si="34"/>
        <v>29.352496684445342</v>
      </c>
      <c r="J51" s="54">
        <f t="shared" si="34"/>
        <v>29.200411209396403</v>
      </c>
      <c r="K51" s="53">
        <f t="shared" si="34"/>
        <v>29.048325734347461</v>
      </c>
      <c r="L51" s="54">
        <f t="shared" si="34"/>
        <v>28.896240259298523</v>
      </c>
      <c r="M51" s="53">
        <f t="shared" si="34"/>
        <v>28.744154784249581</v>
      </c>
      <c r="N51" s="54">
        <f t="shared" si="34"/>
        <v>28.592069309200642</v>
      </c>
      <c r="O51" s="53">
        <f t="shared" si="34"/>
        <v>28.439983834151704</v>
      </c>
      <c r="P51" s="54">
        <f t="shared" si="34"/>
        <v>28.287898359102766</v>
      </c>
      <c r="Q51" s="53">
        <f t="shared" si="34"/>
        <v>28.135812884053824</v>
      </c>
      <c r="R51" s="54">
        <f t="shared" si="34"/>
        <v>27.983727409004885</v>
      </c>
      <c r="S51" s="53">
        <f t="shared" si="34"/>
        <v>27.83164193395595</v>
      </c>
      <c r="T51" s="54">
        <f t="shared" si="34"/>
        <v>27.679556458907005</v>
      </c>
      <c r="U51" s="53">
        <f t="shared" si="34"/>
        <v>27.52747098385807</v>
      </c>
      <c r="V51" s="54">
        <f t="shared" si="34"/>
        <v>27.375385508809128</v>
      </c>
      <c r="W51" s="53">
        <f t="shared" si="34"/>
        <v>27.223300033760189</v>
      </c>
      <c r="X51" s="54">
        <f t="shared" si="34"/>
        <v>27.071214558711247</v>
      </c>
      <c r="Y51" s="65">
        <f t="shared" si="34"/>
        <v>26.919129083662309</v>
      </c>
      <c r="Z51" s="67">
        <f t="shared" si="34"/>
        <v>26.767043608613371</v>
      </c>
      <c r="AA51" s="65">
        <f t="shared" si="34"/>
        <v>26.614958133564429</v>
      </c>
      <c r="AB51" s="67">
        <f t="shared" si="34"/>
        <v>26.46287265851549</v>
      </c>
      <c r="AC51" s="65">
        <f t="shared" si="34"/>
        <v>26.310787183466552</v>
      </c>
      <c r="AD51" s="67">
        <f t="shared" si="34"/>
        <v>26.158701708417613</v>
      </c>
      <c r="AE51" s="65">
        <f t="shared" si="34"/>
        <v>26.006616233368671</v>
      </c>
      <c r="AF51" s="67">
        <f t="shared" si="34"/>
        <v>25.854530758319733</v>
      </c>
      <c r="AG51" s="65">
        <f t="shared" si="34"/>
        <v>25.702445283270791</v>
      </c>
      <c r="AH51" s="67">
        <f t="shared" si="34"/>
        <v>25.550359808221852</v>
      </c>
      <c r="AI51" s="65">
        <f t="shared" si="34"/>
        <v>25.39827433317291</v>
      </c>
      <c r="AJ51" s="67">
        <f t="shared" si="34"/>
        <v>25.246188858123972</v>
      </c>
      <c r="AK51" s="65">
        <f t="shared" si="34"/>
        <v>25.094103383075034</v>
      </c>
      <c r="AL51" s="67">
        <f t="shared" si="34"/>
        <v>24.942017908026092</v>
      </c>
      <c r="AM51" s="65">
        <f t="shared" si="34"/>
        <v>24.789932432977153</v>
      </c>
      <c r="AN51" s="67">
        <f t="shared" si="34"/>
        <v>24.637846957928215</v>
      </c>
      <c r="AO51" s="65">
        <f t="shared" si="34"/>
        <v>24.485761482879276</v>
      </c>
      <c r="AP51" s="67">
        <f t="shared" si="34"/>
        <v>24.333676007830334</v>
      </c>
      <c r="AQ51" s="65">
        <f t="shared" si="34"/>
        <v>24.181590532781396</v>
      </c>
      <c r="AR51" s="67">
        <f t="shared" si="34"/>
        <v>24.029505057732454</v>
      </c>
      <c r="AS51" s="65">
        <f t="shared" si="34"/>
        <v>23.877419582683512</v>
      </c>
      <c r="AT51" s="67">
        <f t="shared" si="34"/>
        <v>23.725334107634573</v>
      </c>
      <c r="AU51" s="64"/>
      <c r="AV51" s="64"/>
    </row>
    <row r="52" spans="1:48" ht="16.5">
      <c r="A52" s="62"/>
      <c r="B52" s="146"/>
      <c r="C52" s="35" t="s">
        <v>184</v>
      </c>
      <c r="D52" s="30">
        <v>8.2671957671957602E-4</v>
      </c>
      <c r="E52" s="147"/>
      <c r="F52" s="100">
        <f>14.85*F58</f>
        <v>29.808753109592161</v>
      </c>
      <c r="G52" s="53">
        <f t="shared" ref="G52:AT52" si="35">14.85*G58</f>
        <v>29.656667634543222</v>
      </c>
      <c r="H52" s="54">
        <f t="shared" si="35"/>
        <v>29.504582159494284</v>
      </c>
      <c r="I52" s="53">
        <f t="shared" si="35"/>
        <v>29.352496684445342</v>
      </c>
      <c r="J52" s="54">
        <f t="shared" si="35"/>
        <v>29.200411209396403</v>
      </c>
      <c r="K52" s="53">
        <f t="shared" si="35"/>
        <v>29.048325734347461</v>
      </c>
      <c r="L52" s="54">
        <f t="shared" si="35"/>
        <v>28.896240259298523</v>
      </c>
      <c r="M52" s="53">
        <f t="shared" si="35"/>
        <v>28.744154784249581</v>
      </c>
      <c r="N52" s="54">
        <f t="shared" si="35"/>
        <v>28.592069309200642</v>
      </c>
      <c r="O52" s="53">
        <f t="shared" si="35"/>
        <v>28.439983834151704</v>
      </c>
      <c r="P52" s="54">
        <f t="shared" si="35"/>
        <v>28.287898359102766</v>
      </c>
      <c r="Q52" s="53">
        <f t="shared" si="35"/>
        <v>28.135812884053824</v>
      </c>
      <c r="R52" s="54">
        <f t="shared" si="35"/>
        <v>27.983727409004885</v>
      </c>
      <c r="S52" s="53">
        <f t="shared" si="35"/>
        <v>27.83164193395595</v>
      </c>
      <c r="T52" s="54">
        <f t="shared" si="35"/>
        <v>27.679556458907005</v>
      </c>
      <c r="U52" s="53">
        <f t="shared" si="35"/>
        <v>27.52747098385807</v>
      </c>
      <c r="V52" s="54">
        <f t="shared" si="35"/>
        <v>27.375385508809128</v>
      </c>
      <c r="W52" s="53">
        <f t="shared" si="35"/>
        <v>27.223300033760189</v>
      </c>
      <c r="X52" s="54">
        <f t="shared" si="35"/>
        <v>27.071214558711247</v>
      </c>
      <c r="Y52" s="65">
        <f t="shared" si="35"/>
        <v>26.919129083662309</v>
      </c>
      <c r="Z52" s="67">
        <f t="shared" si="35"/>
        <v>26.767043608613371</v>
      </c>
      <c r="AA52" s="65">
        <f t="shared" si="35"/>
        <v>26.614958133564429</v>
      </c>
      <c r="AB52" s="67">
        <f t="shared" si="35"/>
        <v>26.46287265851549</v>
      </c>
      <c r="AC52" s="65">
        <f t="shared" si="35"/>
        <v>26.310787183466552</v>
      </c>
      <c r="AD52" s="67">
        <f t="shared" si="35"/>
        <v>26.158701708417613</v>
      </c>
      <c r="AE52" s="65">
        <f t="shared" si="35"/>
        <v>26.006616233368671</v>
      </c>
      <c r="AF52" s="67">
        <f t="shared" si="35"/>
        <v>25.854530758319733</v>
      </c>
      <c r="AG52" s="65">
        <f t="shared" si="35"/>
        <v>25.702445283270791</v>
      </c>
      <c r="AH52" s="67">
        <f t="shared" si="35"/>
        <v>25.550359808221852</v>
      </c>
      <c r="AI52" s="65">
        <f t="shared" si="35"/>
        <v>25.39827433317291</v>
      </c>
      <c r="AJ52" s="67">
        <f t="shared" si="35"/>
        <v>25.246188858123972</v>
      </c>
      <c r="AK52" s="65">
        <f t="shared" si="35"/>
        <v>25.094103383075034</v>
      </c>
      <c r="AL52" s="67">
        <f t="shared" si="35"/>
        <v>24.942017908026092</v>
      </c>
      <c r="AM52" s="65">
        <f t="shared" si="35"/>
        <v>24.789932432977153</v>
      </c>
      <c r="AN52" s="67">
        <f t="shared" si="35"/>
        <v>24.637846957928215</v>
      </c>
      <c r="AO52" s="65">
        <f t="shared" si="35"/>
        <v>24.485761482879276</v>
      </c>
      <c r="AP52" s="67">
        <f t="shared" si="35"/>
        <v>24.333676007830334</v>
      </c>
      <c r="AQ52" s="65">
        <f t="shared" si="35"/>
        <v>24.181590532781396</v>
      </c>
      <c r="AR52" s="67">
        <f t="shared" si="35"/>
        <v>24.029505057732454</v>
      </c>
      <c r="AS52" s="65">
        <f t="shared" si="35"/>
        <v>23.877419582683512</v>
      </c>
      <c r="AT52" s="67">
        <f t="shared" si="35"/>
        <v>23.725334107634573</v>
      </c>
      <c r="AU52" s="64"/>
      <c r="AV52" s="64"/>
    </row>
    <row r="53" spans="1:48" ht="16.5">
      <c r="A53" s="62"/>
      <c r="B53" s="146"/>
      <c r="C53" s="35" t="s">
        <v>186</v>
      </c>
      <c r="D53" s="30">
        <v>1.0251323E-2</v>
      </c>
      <c r="E53" s="147"/>
      <c r="F53" s="100">
        <f>3.964*F57</f>
        <v>7.9570301229914699</v>
      </c>
      <c r="G53" s="53">
        <f t="shared" ref="G53:AT53" si="36">3.964*G57</f>
        <v>7.9164330305272275</v>
      </c>
      <c r="H53" s="54">
        <f t="shared" si="36"/>
        <v>7.8758359380629859</v>
      </c>
      <c r="I53" s="53">
        <f t="shared" si="36"/>
        <v>7.8352388455987425</v>
      </c>
      <c r="J53" s="54">
        <f t="shared" si="36"/>
        <v>7.7946417531345009</v>
      </c>
      <c r="K53" s="53">
        <f t="shared" si="36"/>
        <v>7.7540446606702593</v>
      </c>
      <c r="L53" s="54">
        <f t="shared" si="36"/>
        <v>7.7134475682060168</v>
      </c>
      <c r="M53" s="53">
        <f t="shared" si="36"/>
        <v>7.6728504757417744</v>
      </c>
      <c r="N53" s="54">
        <f t="shared" si="36"/>
        <v>7.6322533832775319</v>
      </c>
      <c r="O53" s="53">
        <f t="shared" si="36"/>
        <v>7.5916562908132903</v>
      </c>
      <c r="P53" s="54">
        <f t="shared" si="36"/>
        <v>7.5510591983490478</v>
      </c>
      <c r="Q53" s="53">
        <f t="shared" si="36"/>
        <v>7.5104621058848053</v>
      </c>
      <c r="R53" s="54">
        <f t="shared" si="36"/>
        <v>7.4698650134205629</v>
      </c>
      <c r="S53" s="53">
        <f t="shared" si="36"/>
        <v>7.4292679209563222</v>
      </c>
      <c r="T53" s="54">
        <f t="shared" si="36"/>
        <v>7.3886708284920788</v>
      </c>
      <c r="U53" s="53">
        <f t="shared" si="36"/>
        <v>7.3480737360278372</v>
      </c>
      <c r="V53" s="54">
        <f t="shared" si="36"/>
        <v>7.3074766435635956</v>
      </c>
      <c r="W53" s="53">
        <f t="shared" si="36"/>
        <v>7.2668795510993531</v>
      </c>
      <c r="X53" s="54">
        <f t="shared" si="36"/>
        <v>7.2262824586351107</v>
      </c>
      <c r="Y53" s="65">
        <f t="shared" si="36"/>
        <v>7.1856853661708682</v>
      </c>
      <c r="Z53" s="67">
        <f t="shared" si="36"/>
        <v>7.1450882737066266</v>
      </c>
      <c r="AA53" s="65">
        <f t="shared" si="36"/>
        <v>7.1044911812423832</v>
      </c>
      <c r="AB53" s="67">
        <f t="shared" si="36"/>
        <v>7.0638940887781416</v>
      </c>
      <c r="AC53" s="65">
        <f t="shared" si="36"/>
        <v>7.0232969963139</v>
      </c>
      <c r="AD53" s="67">
        <f t="shared" si="36"/>
        <v>6.9826999038496576</v>
      </c>
      <c r="AE53" s="65">
        <f t="shared" si="36"/>
        <v>6.9421028113854151</v>
      </c>
      <c r="AF53" s="67">
        <f t="shared" si="36"/>
        <v>6.9015057189211726</v>
      </c>
      <c r="AG53" s="65">
        <f t="shared" si="36"/>
        <v>6.860908626456931</v>
      </c>
      <c r="AH53" s="67">
        <f t="shared" si="36"/>
        <v>6.8203115339926885</v>
      </c>
      <c r="AI53" s="65">
        <f t="shared" si="36"/>
        <v>6.779714441528446</v>
      </c>
      <c r="AJ53" s="67">
        <f t="shared" si="36"/>
        <v>6.7391173490642036</v>
      </c>
      <c r="AK53" s="65">
        <f t="shared" si="36"/>
        <v>6.698520256599962</v>
      </c>
      <c r="AL53" s="67">
        <f t="shared" si="36"/>
        <v>6.6579231641357195</v>
      </c>
      <c r="AM53" s="65">
        <f t="shared" si="36"/>
        <v>6.617326071671477</v>
      </c>
      <c r="AN53" s="67">
        <f t="shared" si="36"/>
        <v>6.5767289792072354</v>
      </c>
      <c r="AO53" s="65">
        <f t="shared" si="36"/>
        <v>6.5361318867429929</v>
      </c>
      <c r="AP53" s="67">
        <f t="shared" si="36"/>
        <v>6.4955347942787505</v>
      </c>
      <c r="AQ53" s="65">
        <f t="shared" si="36"/>
        <v>6.454937701814508</v>
      </c>
      <c r="AR53" s="67">
        <f t="shared" si="36"/>
        <v>6.4143406093502664</v>
      </c>
      <c r="AS53" s="65">
        <f t="shared" si="36"/>
        <v>6.373743516886023</v>
      </c>
      <c r="AT53" s="67">
        <f t="shared" si="36"/>
        <v>6.3331464244217814</v>
      </c>
      <c r="AU53" s="64"/>
      <c r="AV53" s="64"/>
    </row>
    <row r="54" spans="1:48" ht="16.5">
      <c r="A54" s="62"/>
      <c r="B54" s="146"/>
      <c r="C54" s="35" t="s">
        <v>187</v>
      </c>
      <c r="D54" s="30">
        <v>1.0251323E-2</v>
      </c>
      <c r="E54" s="147"/>
      <c r="F54" s="100">
        <f>3.964*F58</f>
        <v>7.9570301229914699</v>
      </c>
      <c r="G54" s="53">
        <f t="shared" ref="G54:AT54" si="37">3.964*G58</f>
        <v>7.9164330305272275</v>
      </c>
      <c r="H54" s="54">
        <f t="shared" si="37"/>
        <v>7.8758359380629859</v>
      </c>
      <c r="I54" s="53">
        <f t="shared" si="37"/>
        <v>7.8352388455987425</v>
      </c>
      <c r="J54" s="54">
        <f t="shared" si="37"/>
        <v>7.7946417531345009</v>
      </c>
      <c r="K54" s="53">
        <f t="shared" si="37"/>
        <v>7.7540446606702593</v>
      </c>
      <c r="L54" s="54">
        <f t="shared" si="37"/>
        <v>7.7134475682060168</v>
      </c>
      <c r="M54" s="53">
        <f t="shared" si="37"/>
        <v>7.6728504757417744</v>
      </c>
      <c r="N54" s="54">
        <f t="shared" si="37"/>
        <v>7.6322533832775319</v>
      </c>
      <c r="O54" s="53">
        <f t="shared" si="37"/>
        <v>7.5916562908132903</v>
      </c>
      <c r="P54" s="54">
        <f t="shared" si="37"/>
        <v>7.5510591983490478</v>
      </c>
      <c r="Q54" s="53">
        <f t="shared" si="37"/>
        <v>7.5104621058848053</v>
      </c>
      <c r="R54" s="54">
        <f t="shared" si="37"/>
        <v>7.4698650134205629</v>
      </c>
      <c r="S54" s="53">
        <f t="shared" si="37"/>
        <v>7.4292679209563222</v>
      </c>
      <c r="T54" s="54">
        <f t="shared" si="37"/>
        <v>7.3886708284920788</v>
      </c>
      <c r="U54" s="53">
        <f t="shared" si="37"/>
        <v>7.3480737360278372</v>
      </c>
      <c r="V54" s="54">
        <f t="shared" si="37"/>
        <v>7.3074766435635956</v>
      </c>
      <c r="W54" s="53">
        <f t="shared" si="37"/>
        <v>7.2668795510993531</v>
      </c>
      <c r="X54" s="54">
        <f t="shared" si="37"/>
        <v>7.2262824586351107</v>
      </c>
      <c r="Y54" s="65">
        <f t="shared" si="37"/>
        <v>7.1856853661708682</v>
      </c>
      <c r="Z54" s="67">
        <f t="shared" si="37"/>
        <v>7.1450882737066266</v>
      </c>
      <c r="AA54" s="65">
        <f t="shared" si="37"/>
        <v>7.1044911812423832</v>
      </c>
      <c r="AB54" s="67">
        <f t="shared" si="37"/>
        <v>7.0638940887781416</v>
      </c>
      <c r="AC54" s="65">
        <f t="shared" si="37"/>
        <v>7.0232969963139</v>
      </c>
      <c r="AD54" s="67">
        <f t="shared" si="37"/>
        <v>6.9826999038496576</v>
      </c>
      <c r="AE54" s="65">
        <f t="shared" si="37"/>
        <v>6.9421028113854151</v>
      </c>
      <c r="AF54" s="67">
        <f t="shared" si="37"/>
        <v>6.9015057189211726</v>
      </c>
      <c r="AG54" s="65">
        <f t="shared" si="37"/>
        <v>6.860908626456931</v>
      </c>
      <c r="AH54" s="67">
        <f t="shared" si="37"/>
        <v>6.8203115339926885</v>
      </c>
      <c r="AI54" s="65">
        <f t="shared" si="37"/>
        <v>6.779714441528446</v>
      </c>
      <c r="AJ54" s="67">
        <f t="shared" si="37"/>
        <v>6.7391173490642036</v>
      </c>
      <c r="AK54" s="65">
        <f t="shared" si="37"/>
        <v>6.698520256599962</v>
      </c>
      <c r="AL54" s="67">
        <f t="shared" si="37"/>
        <v>6.6579231641357195</v>
      </c>
      <c r="AM54" s="65">
        <f t="shared" si="37"/>
        <v>6.617326071671477</v>
      </c>
      <c r="AN54" s="67">
        <f t="shared" si="37"/>
        <v>6.5767289792072354</v>
      </c>
      <c r="AO54" s="65">
        <f t="shared" si="37"/>
        <v>6.5361318867429929</v>
      </c>
      <c r="AP54" s="67">
        <f t="shared" si="37"/>
        <v>6.4955347942787505</v>
      </c>
      <c r="AQ54" s="65">
        <f t="shared" si="37"/>
        <v>6.454937701814508</v>
      </c>
      <c r="AR54" s="67">
        <f t="shared" si="37"/>
        <v>6.4143406093502664</v>
      </c>
      <c r="AS54" s="65">
        <f t="shared" si="37"/>
        <v>6.373743516886023</v>
      </c>
      <c r="AT54" s="67">
        <f t="shared" si="37"/>
        <v>6.3331464244217814</v>
      </c>
      <c r="AU54" s="64"/>
      <c r="AV54" s="64"/>
    </row>
    <row r="55" spans="1:48" ht="16.5">
      <c r="A55" s="62"/>
      <c r="B55" s="146"/>
      <c r="C55" s="35" t="s">
        <v>189</v>
      </c>
      <c r="D55" s="30">
        <v>7.5066138000000004E-2</v>
      </c>
      <c r="E55" s="147"/>
      <c r="F55" s="100">
        <f>1.485*F57</f>
        <v>2.9808753109592163</v>
      </c>
      <c r="G55" s="53">
        <f t="shared" ref="G55:AT55" si="38">1.485*G57</f>
        <v>2.9656667634543226</v>
      </c>
      <c r="H55" s="54">
        <f t="shared" si="38"/>
        <v>2.9504582159494284</v>
      </c>
      <c r="I55" s="53">
        <f t="shared" si="38"/>
        <v>2.9352496684445342</v>
      </c>
      <c r="J55" s="54">
        <f t="shared" si="38"/>
        <v>2.9200411209396404</v>
      </c>
      <c r="K55" s="53">
        <f t="shared" si="38"/>
        <v>2.9048325734347467</v>
      </c>
      <c r="L55" s="54">
        <f t="shared" si="38"/>
        <v>2.8896240259298525</v>
      </c>
      <c r="M55" s="53">
        <f t="shared" si="38"/>
        <v>2.8744154784249583</v>
      </c>
      <c r="N55" s="54">
        <f t="shared" si="38"/>
        <v>2.8592069309200645</v>
      </c>
      <c r="O55" s="53">
        <f t="shared" si="38"/>
        <v>2.8439983834151707</v>
      </c>
      <c r="P55" s="54">
        <f t="shared" si="38"/>
        <v>2.828789835910277</v>
      </c>
      <c r="Q55" s="53">
        <f t="shared" si="38"/>
        <v>2.8135812884053828</v>
      </c>
      <c r="R55" s="54">
        <f t="shared" si="38"/>
        <v>2.7983727409004886</v>
      </c>
      <c r="S55" s="53">
        <f t="shared" si="38"/>
        <v>2.7831641933955953</v>
      </c>
      <c r="T55" s="54">
        <f t="shared" si="38"/>
        <v>2.7679556458907006</v>
      </c>
      <c r="U55" s="53">
        <f t="shared" si="38"/>
        <v>2.7527470983858069</v>
      </c>
      <c r="V55" s="54">
        <f t="shared" si="38"/>
        <v>2.7375385508809131</v>
      </c>
      <c r="W55" s="53">
        <f t="shared" si="38"/>
        <v>2.7223300033760194</v>
      </c>
      <c r="X55" s="54">
        <f t="shared" si="38"/>
        <v>2.7071214558711252</v>
      </c>
      <c r="Y55" s="65">
        <f t="shared" si="38"/>
        <v>2.691912908366231</v>
      </c>
      <c r="Z55" s="67">
        <f t="shared" si="38"/>
        <v>2.6767043608613372</v>
      </c>
      <c r="AA55" s="65">
        <f t="shared" si="38"/>
        <v>2.661495813356443</v>
      </c>
      <c r="AB55" s="67">
        <f t="shared" si="38"/>
        <v>2.6462872658515493</v>
      </c>
      <c r="AC55" s="65">
        <f t="shared" si="38"/>
        <v>2.6310787183466555</v>
      </c>
      <c r="AD55" s="67">
        <f t="shared" si="38"/>
        <v>2.6158701708417613</v>
      </c>
      <c r="AE55" s="65">
        <f t="shared" si="38"/>
        <v>2.6006616233368671</v>
      </c>
      <c r="AF55" s="67">
        <f t="shared" si="38"/>
        <v>2.5854530758319734</v>
      </c>
      <c r="AG55" s="65">
        <f t="shared" si="38"/>
        <v>2.5702445283270796</v>
      </c>
      <c r="AH55" s="67">
        <f t="shared" si="38"/>
        <v>2.5550359808221854</v>
      </c>
      <c r="AI55" s="65">
        <f t="shared" si="38"/>
        <v>2.5398274333172912</v>
      </c>
      <c r="AJ55" s="67">
        <f t="shared" si="38"/>
        <v>2.5246188858123975</v>
      </c>
      <c r="AK55" s="65">
        <f t="shared" si="38"/>
        <v>2.5094103383075037</v>
      </c>
      <c r="AL55" s="67">
        <f t="shared" si="38"/>
        <v>2.4942017908026095</v>
      </c>
      <c r="AM55" s="65">
        <f t="shared" si="38"/>
        <v>2.4789932432977153</v>
      </c>
      <c r="AN55" s="67">
        <f t="shared" si="38"/>
        <v>2.4637846957928216</v>
      </c>
      <c r="AO55" s="65">
        <f t="shared" si="38"/>
        <v>2.4485761482879278</v>
      </c>
      <c r="AP55" s="67">
        <f t="shared" si="38"/>
        <v>2.4333676007830336</v>
      </c>
      <c r="AQ55" s="65">
        <f t="shared" si="38"/>
        <v>2.4181590532781398</v>
      </c>
      <c r="AR55" s="67">
        <f t="shared" si="38"/>
        <v>2.4029505057732456</v>
      </c>
      <c r="AS55" s="65">
        <f t="shared" si="38"/>
        <v>2.3877419582683514</v>
      </c>
      <c r="AT55" s="67">
        <f t="shared" si="38"/>
        <v>2.3725334107634577</v>
      </c>
      <c r="AU55" s="64"/>
      <c r="AV55" s="64"/>
    </row>
    <row r="56" spans="1:48" ht="16.5">
      <c r="A56" s="62"/>
      <c r="B56" s="146"/>
      <c r="C56" s="35" t="s">
        <v>190</v>
      </c>
      <c r="D56" s="30">
        <v>7.5066138000000004E-2</v>
      </c>
      <c r="E56" s="147"/>
      <c r="F56" s="100">
        <f>1.485*F58</f>
        <v>2.9808753109592163</v>
      </c>
      <c r="G56" s="53">
        <f t="shared" ref="G56:AT56" si="39">1.485*G58</f>
        <v>2.9656667634543226</v>
      </c>
      <c r="H56" s="54">
        <f t="shared" si="39"/>
        <v>2.9504582159494284</v>
      </c>
      <c r="I56" s="53">
        <f t="shared" si="39"/>
        <v>2.9352496684445342</v>
      </c>
      <c r="J56" s="54">
        <f t="shared" si="39"/>
        <v>2.9200411209396404</v>
      </c>
      <c r="K56" s="53">
        <f t="shared" si="39"/>
        <v>2.9048325734347467</v>
      </c>
      <c r="L56" s="54">
        <f t="shared" si="39"/>
        <v>2.8896240259298525</v>
      </c>
      <c r="M56" s="53">
        <f t="shared" si="39"/>
        <v>2.8744154784249583</v>
      </c>
      <c r="N56" s="54">
        <f t="shared" si="39"/>
        <v>2.8592069309200645</v>
      </c>
      <c r="O56" s="53">
        <f t="shared" si="39"/>
        <v>2.8439983834151707</v>
      </c>
      <c r="P56" s="54">
        <f t="shared" si="39"/>
        <v>2.828789835910277</v>
      </c>
      <c r="Q56" s="53">
        <f t="shared" si="39"/>
        <v>2.8135812884053828</v>
      </c>
      <c r="R56" s="54">
        <f t="shared" si="39"/>
        <v>2.7983727409004886</v>
      </c>
      <c r="S56" s="53">
        <f t="shared" si="39"/>
        <v>2.7831641933955953</v>
      </c>
      <c r="T56" s="54">
        <f t="shared" si="39"/>
        <v>2.7679556458907006</v>
      </c>
      <c r="U56" s="53">
        <f t="shared" si="39"/>
        <v>2.7527470983858069</v>
      </c>
      <c r="V56" s="54">
        <f t="shared" si="39"/>
        <v>2.7375385508809131</v>
      </c>
      <c r="W56" s="53">
        <f t="shared" si="39"/>
        <v>2.7223300033760194</v>
      </c>
      <c r="X56" s="54">
        <f t="shared" si="39"/>
        <v>2.7071214558711252</v>
      </c>
      <c r="Y56" s="65">
        <f t="shared" si="39"/>
        <v>2.691912908366231</v>
      </c>
      <c r="Z56" s="67">
        <f t="shared" si="39"/>
        <v>2.6767043608613372</v>
      </c>
      <c r="AA56" s="65">
        <f t="shared" si="39"/>
        <v>2.661495813356443</v>
      </c>
      <c r="AB56" s="67">
        <f t="shared" si="39"/>
        <v>2.6462872658515493</v>
      </c>
      <c r="AC56" s="65">
        <f t="shared" si="39"/>
        <v>2.6310787183466555</v>
      </c>
      <c r="AD56" s="67">
        <f t="shared" si="39"/>
        <v>2.6158701708417613</v>
      </c>
      <c r="AE56" s="65">
        <f t="shared" si="39"/>
        <v>2.6006616233368671</v>
      </c>
      <c r="AF56" s="67">
        <f t="shared" si="39"/>
        <v>2.5854530758319734</v>
      </c>
      <c r="AG56" s="65">
        <f t="shared" si="39"/>
        <v>2.5702445283270796</v>
      </c>
      <c r="AH56" s="67">
        <f t="shared" si="39"/>
        <v>2.5550359808221854</v>
      </c>
      <c r="AI56" s="65">
        <f t="shared" si="39"/>
        <v>2.5398274333172912</v>
      </c>
      <c r="AJ56" s="67">
        <f t="shared" si="39"/>
        <v>2.5246188858123975</v>
      </c>
      <c r="AK56" s="65">
        <f t="shared" si="39"/>
        <v>2.5094103383075037</v>
      </c>
      <c r="AL56" s="67">
        <f t="shared" si="39"/>
        <v>2.4942017908026095</v>
      </c>
      <c r="AM56" s="65">
        <f t="shared" si="39"/>
        <v>2.4789932432977153</v>
      </c>
      <c r="AN56" s="67">
        <f t="shared" si="39"/>
        <v>2.4637846957928216</v>
      </c>
      <c r="AO56" s="65">
        <f t="shared" si="39"/>
        <v>2.4485761482879278</v>
      </c>
      <c r="AP56" s="67">
        <f t="shared" si="39"/>
        <v>2.4333676007830336</v>
      </c>
      <c r="AQ56" s="65">
        <f t="shared" si="39"/>
        <v>2.4181590532781398</v>
      </c>
      <c r="AR56" s="67">
        <f t="shared" si="39"/>
        <v>2.4029505057732456</v>
      </c>
      <c r="AS56" s="65">
        <f t="shared" si="39"/>
        <v>2.3877419582683514</v>
      </c>
      <c r="AT56" s="67">
        <f t="shared" si="39"/>
        <v>2.3725334107634577</v>
      </c>
      <c r="AU56" s="64"/>
      <c r="AV56" s="64"/>
    </row>
    <row r="57" spans="1:48" ht="16.5">
      <c r="A57" s="62"/>
      <c r="B57" s="146"/>
      <c r="C57" s="35" t="s">
        <v>192</v>
      </c>
      <c r="D57" s="30">
        <v>0.315641534</v>
      </c>
      <c r="E57" s="147"/>
      <c r="F57" s="100">
        <f>(1-$A$5-($A$22-F$2))/($D57+$D55*1.485+$D53*3.964+$D51*14.85+$D49*247.5)</f>
        <v>2.0073234417233778</v>
      </c>
      <c r="G57" s="53">
        <f t="shared" ref="G57:AT57" si="40">(1-$A$5-($A$22-G$2))/($D57+$D55*1.485+$D53*3.964+$D51*14.85+$D49*247.5)</f>
        <v>1.9970819955921362</v>
      </c>
      <c r="H57" s="54">
        <f t="shared" si="40"/>
        <v>1.9868405494608945</v>
      </c>
      <c r="I57" s="53">
        <f t="shared" si="40"/>
        <v>1.9765991033296526</v>
      </c>
      <c r="J57" s="54">
        <f t="shared" si="40"/>
        <v>1.9663576571984109</v>
      </c>
      <c r="K57" s="53">
        <f t="shared" si="40"/>
        <v>1.9561162110671693</v>
      </c>
      <c r="L57" s="54">
        <f t="shared" si="40"/>
        <v>1.9458747649359276</v>
      </c>
      <c r="M57" s="53">
        <f t="shared" si="40"/>
        <v>1.9356333188046857</v>
      </c>
      <c r="N57" s="54">
        <f t="shared" si="40"/>
        <v>1.925391872673444</v>
      </c>
      <c r="O57" s="53">
        <f t="shared" si="40"/>
        <v>1.9151504265422024</v>
      </c>
      <c r="P57" s="54">
        <f t="shared" si="40"/>
        <v>1.9049089804109607</v>
      </c>
      <c r="Q57" s="53">
        <f t="shared" si="40"/>
        <v>1.8946675342797188</v>
      </c>
      <c r="R57" s="54">
        <f t="shared" si="40"/>
        <v>1.8844260881484771</v>
      </c>
      <c r="S57" s="53">
        <f t="shared" si="40"/>
        <v>1.8741846420172357</v>
      </c>
      <c r="T57" s="54">
        <f t="shared" si="40"/>
        <v>1.8639431958859936</v>
      </c>
      <c r="U57" s="53">
        <f t="shared" si="40"/>
        <v>1.8537017497547521</v>
      </c>
      <c r="V57" s="54">
        <f t="shared" si="40"/>
        <v>1.8434603036235104</v>
      </c>
      <c r="W57" s="53">
        <f t="shared" si="40"/>
        <v>1.8332188574922688</v>
      </c>
      <c r="X57" s="54">
        <f t="shared" si="40"/>
        <v>1.8229774113610269</v>
      </c>
      <c r="Y57" s="65">
        <f t="shared" si="40"/>
        <v>1.8127359652297852</v>
      </c>
      <c r="Z57" s="67">
        <f t="shared" si="40"/>
        <v>1.8024945190985435</v>
      </c>
      <c r="AA57" s="65">
        <f t="shared" si="40"/>
        <v>1.7922530729673016</v>
      </c>
      <c r="AB57" s="67">
        <f t="shared" si="40"/>
        <v>1.78201162683606</v>
      </c>
      <c r="AC57" s="65">
        <f t="shared" si="40"/>
        <v>1.7717701807048183</v>
      </c>
      <c r="AD57" s="67">
        <f t="shared" si="40"/>
        <v>1.7615287345735766</v>
      </c>
      <c r="AE57" s="65">
        <f t="shared" si="40"/>
        <v>1.7512872884423347</v>
      </c>
      <c r="AF57" s="67">
        <f t="shared" si="40"/>
        <v>1.7410458423110931</v>
      </c>
      <c r="AG57" s="65">
        <f t="shared" si="40"/>
        <v>1.7308043961798514</v>
      </c>
      <c r="AH57" s="67">
        <f t="shared" si="40"/>
        <v>1.7205629500486097</v>
      </c>
      <c r="AI57" s="65">
        <f t="shared" si="40"/>
        <v>1.7103215039173678</v>
      </c>
      <c r="AJ57" s="67">
        <f t="shared" si="40"/>
        <v>1.7000800577861261</v>
      </c>
      <c r="AK57" s="65">
        <f t="shared" si="40"/>
        <v>1.6898386116548845</v>
      </c>
      <c r="AL57" s="67">
        <f t="shared" si="40"/>
        <v>1.6795971655236426</v>
      </c>
      <c r="AM57" s="65">
        <f t="shared" si="40"/>
        <v>1.6693557193924009</v>
      </c>
      <c r="AN57" s="67">
        <f t="shared" si="40"/>
        <v>1.6591142732611592</v>
      </c>
      <c r="AO57" s="65">
        <f t="shared" si="40"/>
        <v>1.6488728271299176</v>
      </c>
      <c r="AP57" s="67">
        <f t="shared" si="40"/>
        <v>1.6386313809986757</v>
      </c>
      <c r="AQ57" s="65">
        <f t="shared" si="40"/>
        <v>1.628389934867434</v>
      </c>
      <c r="AR57" s="67">
        <f t="shared" si="40"/>
        <v>1.6181484887361923</v>
      </c>
      <c r="AS57" s="65">
        <f t="shared" si="40"/>
        <v>1.6079070426049504</v>
      </c>
      <c r="AT57" s="67">
        <f t="shared" si="40"/>
        <v>1.5976655964737088</v>
      </c>
      <c r="AU57" s="64"/>
      <c r="AV57" s="64"/>
    </row>
    <row r="58" spans="1:48" ht="16.5">
      <c r="A58" s="62"/>
      <c r="B58" s="146"/>
      <c r="C58" s="35" t="s">
        <v>193</v>
      </c>
      <c r="D58" s="30">
        <v>0.315641534</v>
      </c>
      <c r="E58" s="147"/>
      <c r="F58" s="100">
        <f>(1-$A$5-($A$22-F$2))/($D58+$D56*1.485+$D54*3.964+$D52*14.85+$D50*247.5)</f>
        <v>2.0073234417233778</v>
      </c>
      <c r="G58" s="53">
        <f t="shared" ref="G58:AT58" si="41">(1-$A$5-($A$22-G$2))/($D58+$D56*1.485+$D54*3.964+$D52*14.85+$D50*247.5)</f>
        <v>1.9970819955921362</v>
      </c>
      <c r="H58" s="54">
        <f t="shared" si="41"/>
        <v>1.9868405494608945</v>
      </c>
      <c r="I58" s="53">
        <f t="shared" si="41"/>
        <v>1.9765991033296526</v>
      </c>
      <c r="J58" s="54">
        <f t="shared" si="41"/>
        <v>1.9663576571984109</v>
      </c>
      <c r="K58" s="53">
        <f t="shared" si="41"/>
        <v>1.9561162110671693</v>
      </c>
      <c r="L58" s="54">
        <f t="shared" si="41"/>
        <v>1.9458747649359276</v>
      </c>
      <c r="M58" s="53">
        <f t="shared" si="41"/>
        <v>1.9356333188046857</v>
      </c>
      <c r="N58" s="54">
        <f t="shared" si="41"/>
        <v>1.925391872673444</v>
      </c>
      <c r="O58" s="53">
        <f t="shared" si="41"/>
        <v>1.9151504265422024</v>
      </c>
      <c r="P58" s="54">
        <f t="shared" si="41"/>
        <v>1.9049089804109607</v>
      </c>
      <c r="Q58" s="53">
        <f t="shared" si="41"/>
        <v>1.8946675342797188</v>
      </c>
      <c r="R58" s="54">
        <f t="shared" si="41"/>
        <v>1.8844260881484771</v>
      </c>
      <c r="S58" s="53">
        <f t="shared" si="41"/>
        <v>1.8741846420172357</v>
      </c>
      <c r="T58" s="54">
        <f t="shared" si="41"/>
        <v>1.8639431958859936</v>
      </c>
      <c r="U58" s="53">
        <f t="shared" si="41"/>
        <v>1.8537017497547521</v>
      </c>
      <c r="V58" s="54">
        <f t="shared" si="41"/>
        <v>1.8434603036235104</v>
      </c>
      <c r="W58" s="53">
        <f t="shared" si="41"/>
        <v>1.8332188574922688</v>
      </c>
      <c r="X58" s="54">
        <f t="shared" si="41"/>
        <v>1.8229774113610269</v>
      </c>
      <c r="Y58" s="65">
        <f t="shared" si="41"/>
        <v>1.8127359652297852</v>
      </c>
      <c r="Z58" s="67">
        <f t="shared" si="41"/>
        <v>1.8024945190985435</v>
      </c>
      <c r="AA58" s="65">
        <f t="shared" si="41"/>
        <v>1.7922530729673016</v>
      </c>
      <c r="AB58" s="67">
        <f t="shared" si="41"/>
        <v>1.78201162683606</v>
      </c>
      <c r="AC58" s="65">
        <f t="shared" si="41"/>
        <v>1.7717701807048183</v>
      </c>
      <c r="AD58" s="67">
        <f t="shared" si="41"/>
        <v>1.7615287345735766</v>
      </c>
      <c r="AE58" s="65">
        <f t="shared" si="41"/>
        <v>1.7512872884423347</v>
      </c>
      <c r="AF58" s="67">
        <f t="shared" si="41"/>
        <v>1.7410458423110931</v>
      </c>
      <c r="AG58" s="65">
        <f t="shared" si="41"/>
        <v>1.7308043961798514</v>
      </c>
      <c r="AH58" s="67">
        <f t="shared" si="41"/>
        <v>1.7205629500486097</v>
      </c>
      <c r="AI58" s="65">
        <f t="shared" si="41"/>
        <v>1.7103215039173678</v>
      </c>
      <c r="AJ58" s="67">
        <f t="shared" si="41"/>
        <v>1.7000800577861261</v>
      </c>
      <c r="AK58" s="65">
        <f t="shared" si="41"/>
        <v>1.6898386116548845</v>
      </c>
      <c r="AL58" s="67">
        <f t="shared" si="41"/>
        <v>1.6795971655236426</v>
      </c>
      <c r="AM58" s="65">
        <f t="shared" si="41"/>
        <v>1.6693557193924009</v>
      </c>
      <c r="AN58" s="67">
        <f t="shared" si="41"/>
        <v>1.6591142732611592</v>
      </c>
      <c r="AO58" s="65">
        <f t="shared" si="41"/>
        <v>1.6488728271299176</v>
      </c>
      <c r="AP58" s="67">
        <f t="shared" si="41"/>
        <v>1.6386313809986757</v>
      </c>
      <c r="AQ58" s="65">
        <f t="shared" si="41"/>
        <v>1.628389934867434</v>
      </c>
      <c r="AR58" s="67">
        <f t="shared" si="41"/>
        <v>1.6181484887361923</v>
      </c>
      <c r="AS58" s="65">
        <f t="shared" si="41"/>
        <v>1.6079070426049504</v>
      </c>
      <c r="AT58" s="67">
        <f t="shared" si="41"/>
        <v>1.5976655964737088</v>
      </c>
      <c r="AU58" s="64"/>
      <c r="AV58" s="64"/>
    </row>
    <row r="59" spans="1:48" ht="16.5">
      <c r="A59" s="62"/>
      <c r="B59" s="145" t="s">
        <v>194</v>
      </c>
      <c r="C59" s="33" t="s">
        <v>195</v>
      </c>
      <c r="D59" s="30">
        <v>1.1111111E-2</v>
      </c>
      <c r="E59" s="3">
        <f t="shared" ref="E59:E67" si="42">$A$5</f>
        <v>0.02</v>
      </c>
      <c r="F59" s="63">
        <f t="shared" si="5"/>
        <v>88.200000882000012</v>
      </c>
      <c r="G59" s="53">
        <f t="shared" ref="G59:V67" si="43">(1-$E59-($A$22-G$2))/$D59</f>
        <v>87.750000877500014</v>
      </c>
      <c r="H59" s="54">
        <f t="shared" si="43"/>
        <v>87.300000873000002</v>
      </c>
      <c r="I59" s="53">
        <f t="shared" si="43"/>
        <v>86.850000868500004</v>
      </c>
      <c r="J59" s="54">
        <f t="shared" si="43"/>
        <v>86.400000864000006</v>
      </c>
      <c r="K59" s="53">
        <f t="shared" si="43"/>
        <v>85.950000859500008</v>
      </c>
      <c r="L59" s="54">
        <f t="shared" si="43"/>
        <v>85.50000085500001</v>
      </c>
      <c r="M59" s="53">
        <f t="shared" si="43"/>
        <v>85.050000850499998</v>
      </c>
      <c r="N59" s="54">
        <f t="shared" si="43"/>
        <v>84.600000846</v>
      </c>
      <c r="O59" s="53">
        <f t="shared" si="43"/>
        <v>84.150000841500002</v>
      </c>
      <c r="P59" s="54">
        <f t="shared" si="43"/>
        <v>83.700000837000005</v>
      </c>
      <c r="Q59" s="53">
        <f t="shared" si="43"/>
        <v>83.250000832500007</v>
      </c>
      <c r="R59" s="54">
        <f t="shared" si="43"/>
        <v>82.800000828000009</v>
      </c>
      <c r="S59" s="53">
        <f t="shared" si="43"/>
        <v>82.350000823500011</v>
      </c>
      <c r="T59" s="54">
        <f t="shared" si="43"/>
        <v>81.900000818999999</v>
      </c>
      <c r="U59" s="53">
        <f t="shared" si="43"/>
        <v>81.450000814500015</v>
      </c>
      <c r="V59" s="54">
        <f t="shared" si="43"/>
        <v>81.000000810000017</v>
      </c>
      <c r="W59" s="53">
        <f t="shared" ref="W59:AL67" si="44">(1-$E59-($A$22-W$2))/$D59</f>
        <v>80.550000805500005</v>
      </c>
      <c r="X59" s="54">
        <f t="shared" si="44"/>
        <v>80.100000801000007</v>
      </c>
      <c r="Y59" s="65">
        <f t="shared" si="44"/>
        <v>79.650000796500009</v>
      </c>
      <c r="Z59" s="67">
        <f t="shared" si="44"/>
        <v>79.200000792000012</v>
      </c>
      <c r="AA59" s="65">
        <f t="shared" si="44"/>
        <v>78.750000787500014</v>
      </c>
      <c r="AB59" s="67">
        <f t="shared" si="44"/>
        <v>78.300000783000002</v>
      </c>
      <c r="AC59" s="65">
        <f t="shared" si="44"/>
        <v>77.850000778500004</v>
      </c>
      <c r="AD59" s="67">
        <f t="shared" si="44"/>
        <v>77.400000774000006</v>
      </c>
      <c r="AE59" s="65">
        <f t="shared" si="44"/>
        <v>76.950000769500008</v>
      </c>
      <c r="AF59" s="67">
        <f t="shared" si="44"/>
        <v>76.50000076500001</v>
      </c>
      <c r="AG59" s="65">
        <f t="shared" si="44"/>
        <v>76.050000760500012</v>
      </c>
      <c r="AH59" s="67">
        <f t="shared" si="44"/>
        <v>75.600000756</v>
      </c>
      <c r="AI59" s="65">
        <f t="shared" si="44"/>
        <v>75.150000751500002</v>
      </c>
      <c r="AJ59" s="67">
        <f t="shared" si="44"/>
        <v>74.700000747000004</v>
      </c>
      <c r="AK59" s="65">
        <f t="shared" si="44"/>
        <v>74.250000742500006</v>
      </c>
      <c r="AL59" s="67">
        <f t="shared" si="44"/>
        <v>73.800000738000008</v>
      </c>
      <c r="AM59" s="65">
        <f t="shared" ref="AM59:AT67" si="45">(1-$E59-($A$22-AM$2))/$D59</f>
        <v>73.350000733499996</v>
      </c>
      <c r="AN59" s="67">
        <f t="shared" si="45"/>
        <v>72.900000728999999</v>
      </c>
      <c r="AO59" s="65">
        <f t="shared" si="45"/>
        <v>72.450000724500001</v>
      </c>
      <c r="AP59" s="67">
        <f t="shared" si="45"/>
        <v>72.000000720000003</v>
      </c>
      <c r="AQ59" s="65">
        <f t="shared" si="45"/>
        <v>71.550000715500005</v>
      </c>
      <c r="AR59" s="67">
        <f t="shared" si="45"/>
        <v>71.100000711000007</v>
      </c>
      <c r="AS59" s="65">
        <f t="shared" si="45"/>
        <v>70.650000706499995</v>
      </c>
      <c r="AT59" s="67">
        <f t="shared" si="45"/>
        <v>70.200000701999997</v>
      </c>
    </row>
    <row r="60" spans="1:48" ht="16.5">
      <c r="A60" s="62"/>
      <c r="B60" s="146"/>
      <c r="C60" s="33" t="s">
        <v>196</v>
      </c>
      <c r="D60" s="30">
        <v>1.1111111E-2</v>
      </c>
      <c r="E60" s="3">
        <f t="shared" si="42"/>
        <v>0.02</v>
      </c>
      <c r="F60" s="63">
        <f t="shared" si="5"/>
        <v>88.200000882000012</v>
      </c>
      <c r="G60" s="53">
        <f t="shared" si="43"/>
        <v>87.750000877500014</v>
      </c>
      <c r="H60" s="54">
        <f t="shared" si="43"/>
        <v>87.300000873000002</v>
      </c>
      <c r="I60" s="53">
        <f t="shared" si="43"/>
        <v>86.850000868500004</v>
      </c>
      <c r="J60" s="54">
        <f t="shared" si="43"/>
        <v>86.400000864000006</v>
      </c>
      <c r="K60" s="53">
        <f t="shared" si="43"/>
        <v>85.950000859500008</v>
      </c>
      <c r="L60" s="54">
        <f t="shared" si="43"/>
        <v>85.50000085500001</v>
      </c>
      <c r="M60" s="53">
        <f t="shared" si="43"/>
        <v>85.050000850499998</v>
      </c>
      <c r="N60" s="54">
        <f t="shared" si="43"/>
        <v>84.600000846</v>
      </c>
      <c r="O60" s="53">
        <f t="shared" si="43"/>
        <v>84.150000841500002</v>
      </c>
      <c r="P60" s="54">
        <f t="shared" si="43"/>
        <v>83.700000837000005</v>
      </c>
      <c r="Q60" s="53">
        <f t="shared" si="43"/>
        <v>83.250000832500007</v>
      </c>
      <c r="R60" s="54">
        <f t="shared" si="43"/>
        <v>82.800000828000009</v>
      </c>
      <c r="S60" s="53">
        <f t="shared" si="43"/>
        <v>82.350000823500011</v>
      </c>
      <c r="T60" s="54">
        <f t="shared" si="43"/>
        <v>81.900000818999999</v>
      </c>
      <c r="U60" s="53">
        <f t="shared" si="43"/>
        <v>81.450000814500015</v>
      </c>
      <c r="V60" s="54">
        <f t="shared" si="43"/>
        <v>81.000000810000017</v>
      </c>
      <c r="W60" s="53">
        <f t="shared" si="44"/>
        <v>80.550000805500005</v>
      </c>
      <c r="X60" s="54">
        <f t="shared" si="44"/>
        <v>80.100000801000007</v>
      </c>
      <c r="Y60" s="53">
        <f t="shared" si="44"/>
        <v>79.650000796500009</v>
      </c>
      <c r="Z60" s="54">
        <f t="shared" si="44"/>
        <v>79.200000792000012</v>
      </c>
      <c r="AA60" s="53">
        <f t="shared" si="44"/>
        <v>78.750000787500014</v>
      </c>
      <c r="AB60" s="54">
        <f t="shared" si="44"/>
        <v>78.300000783000002</v>
      </c>
      <c r="AC60" s="53">
        <f t="shared" si="44"/>
        <v>77.850000778500004</v>
      </c>
      <c r="AD60" s="54">
        <f t="shared" si="44"/>
        <v>77.400000774000006</v>
      </c>
      <c r="AE60" s="53">
        <f t="shared" si="44"/>
        <v>76.950000769500008</v>
      </c>
      <c r="AF60" s="54">
        <f t="shared" si="44"/>
        <v>76.50000076500001</v>
      </c>
      <c r="AG60" s="53">
        <f t="shared" si="44"/>
        <v>76.050000760500012</v>
      </c>
      <c r="AH60" s="54">
        <f t="shared" si="44"/>
        <v>75.600000756</v>
      </c>
      <c r="AI60" s="53">
        <f t="shared" si="44"/>
        <v>75.150000751500002</v>
      </c>
      <c r="AJ60" s="54">
        <f t="shared" si="44"/>
        <v>74.700000747000004</v>
      </c>
      <c r="AK60" s="53">
        <f t="shared" si="44"/>
        <v>74.250000742500006</v>
      </c>
      <c r="AL60" s="54">
        <f t="shared" si="44"/>
        <v>73.800000738000008</v>
      </c>
      <c r="AM60" s="53">
        <f t="shared" si="45"/>
        <v>73.350000733499996</v>
      </c>
      <c r="AN60" s="54">
        <f t="shared" si="45"/>
        <v>72.900000728999999</v>
      </c>
      <c r="AO60" s="53">
        <f t="shared" si="45"/>
        <v>72.450000724500001</v>
      </c>
      <c r="AP60" s="54">
        <f t="shared" si="45"/>
        <v>72.000000720000003</v>
      </c>
      <c r="AQ60" s="53">
        <f t="shared" si="45"/>
        <v>71.550000715500005</v>
      </c>
      <c r="AR60" s="54">
        <f t="shared" si="45"/>
        <v>71.100000711000007</v>
      </c>
      <c r="AS60" s="53">
        <f t="shared" si="45"/>
        <v>70.650000706499995</v>
      </c>
      <c r="AT60" s="54">
        <f t="shared" si="45"/>
        <v>70.200000701999997</v>
      </c>
    </row>
    <row r="61" spans="1:48" ht="16.5">
      <c r="A61" s="62"/>
      <c r="B61" s="146"/>
      <c r="C61" s="33" t="s">
        <v>197</v>
      </c>
      <c r="D61" s="30">
        <v>2.2222222E-2</v>
      </c>
      <c r="E61" s="3">
        <f t="shared" si="42"/>
        <v>0.02</v>
      </c>
      <c r="F61" s="63">
        <f t="shared" si="5"/>
        <v>44.100000441000006</v>
      </c>
      <c r="G61" s="53">
        <f t="shared" si="43"/>
        <v>43.875000438750007</v>
      </c>
      <c r="H61" s="54">
        <f t="shared" si="43"/>
        <v>43.650000436500001</v>
      </c>
      <c r="I61" s="53">
        <f t="shared" si="43"/>
        <v>43.425000434250002</v>
      </c>
      <c r="J61" s="54">
        <f t="shared" si="43"/>
        <v>43.200000432000003</v>
      </c>
      <c r="K61" s="53">
        <f t="shared" si="43"/>
        <v>42.975000429750004</v>
      </c>
      <c r="L61" s="54">
        <f t="shared" si="43"/>
        <v>42.750000427500005</v>
      </c>
      <c r="M61" s="53">
        <f t="shared" si="43"/>
        <v>42.525000425249999</v>
      </c>
      <c r="N61" s="54">
        <f t="shared" si="43"/>
        <v>42.300000423</v>
      </c>
      <c r="O61" s="53">
        <f t="shared" si="43"/>
        <v>42.075000420750001</v>
      </c>
      <c r="P61" s="54">
        <f t="shared" si="43"/>
        <v>41.850000418500002</v>
      </c>
      <c r="Q61" s="53">
        <f t="shared" si="43"/>
        <v>41.625000416250003</v>
      </c>
      <c r="R61" s="54">
        <f t="shared" si="43"/>
        <v>41.400000414000004</v>
      </c>
      <c r="S61" s="53">
        <f t="shared" si="43"/>
        <v>41.175000411750005</v>
      </c>
      <c r="T61" s="54">
        <f t="shared" si="43"/>
        <v>40.950000409499999</v>
      </c>
      <c r="U61" s="53">
        <f t="shared" si="43"/>
        <v>40.725000407250008</v>
      </c>
      <c r="V61" s="54">
        <f t="shared" si="43"/>
        <v>40.500000405000009</v>
      </c>
      <c r="W61" s="53">
        <f t="shared" si="44"/>
        <v>40.275000402750003</v>
      </c>
      <c r="X61" s="54">
        <f t="shared" si="44"/>
        <v>40.050000400500004</v>
      </c>
      <c r="Y61" s="53">
        <f t="shared" si="44"/>
        <v>39.825000398250005</v>
      </c>
      <c r="Z61" s="54">
        <f t="shared" si="44"/>
        <v>39.600000396000006</v>
      </c>
      <c r="AA61" s="53">
        <f t="shared" si="44"/>
        <v>39.375000393750007</v>
      </c>
      <c r="AB61" s="54">
        <f t="shared" si="44"/>
        <v>39.150000391500001</v>
      </c>
      <c r="AC61" s="53">
        <f t="shared" si="44"/>
        <v>38.925000389250002</v>
      </c>
      <c r="AD61" s="54">
        <f t="shared" si="44"/>
        <v>38.700000387000003</v>
      </c>
      <c r="AE61" s="53">
        <f t="shared" si="44"/>
        <v>38.475000384750004</v>
      </c>
      <c r="AF61" s="54">
        <f t="shared" si="44"/>
        <v>38.250000382500005</v>
      </c>
      <c r="AG61" s="53">
        <f t="shared" si="44"/>
        <v>38.025000380250006</v>
      </c>
      <c r="AH61" s="54">
        <f t="shared" si="44"/>
        <v>37.800000378</v>
      </c>
      <c r="AI61" s="53">
        <f t="shared" si="44"/>
        <v>37.575000375750001</v>
      </c>
      <c r="AJ61" s="54">
        <f t="shared" si="44"/>
        <v>37.350000373500002</v>
      </c>
      <c r="AK61" s="53">
        <f t="shared" si="44"/>
        <v>37.125000371250003</v>
      </c>
      <c r="AL61" s="54">
        <f t="shared" si="44"/>
        <v>36.900000369000004</v>
      </c>
      <c r="AM61" s="53">
        <f t="shared" si="45"/>
        <v>36.675000366749998</v>
      </c>
      <c r="AN61" s="54">
        <f t="shared" si="45"/>
        <v>36.450000364499999</v>
      </c>
      <c r="AO61" s="53">
        <f t="shared" si="45"/>
        <v>36.22500036225</v>
      </c>
      <c r="AP61" s="54">
        <f t="shared" si="45"/>
        <v>36.000000360000001</v>
      </c>
      <c r="AQ61" s="53">
        <f t="shared" si="45"/>
        <v>35.775000357750002</v>
      </c>
      <c r="AR61" s="54">
        <f t="shared" si="45"/>
        <v>35.550000355500003</v>
      </c>
      <c r="AS61" s="53">
        <f t="shared" si="45"/>
        <v>35.325000353249997</v>
      </c>
      <c r="AT61" s="54">
        <f t="shared" si="45"/>
        <v>35.100000350999998</v>
      </c>
    </row>
    <row r="62" spans="1:48" ht="16.5">
      <c r="A62" s="62"/>
      <c r="B62" s="145" t="s">
        <v>198</v>
      </c>
      <c r="C62" s="9" t="s">
        <v>199</v>
      </c>
      <c r="D62" s="30">
        <v>1.3888888888879999E-3</v>
      </c>
      <c r="E62" s="3">
        <f t="shared" si="42"/>
        <v>0.02</v>
      </c>
      <c r="F62" s="63">
        <f t="shared" si="5"/>
        <v>705.60000000045159</v>
      </c>
      <c r="G62" s="53">
        <f t="shared" si="43"/>
        <v>702.00000000044929</v>
      </c>
      <c r="H62" s="54">
        <f t="shared" si="43"/>
        <v>698.40000000044699</v>
      </c>
      <c r="I62" s="53">
        <f t="shared" si="43"/>
        <v>694.8000000004447</v>
      </c>
      <c r="J62" s="54">
        <f t="shared" si="43"/>
        <v>691.2000000004424</v>
      </c>
      <c r="K62" s="53">
        <f t="shared" si="43"/>
        <v>687.6000000004401</v>
      </c>
      <c r="L62" s="54">
        <f t="shared" si="43"/>
        <v>684.00000000043781</v>
      </c>
      <c r="M62" s="53">
        <f t="shared" si="43"/>
        <v>680.40000000043551</v>
      </c>
      <c r="N62" s="54">
        <f t="shared" si="43"/>
        <v>676.80000000043322</v>
      </c>
      <c r="O62" s="53">
        <f t="shared" si="43"/>
        <v>673.2000000004308</v>
      </c>
      <c r="P62" s="54">
        <f t="shared" si="43"/>
        <v>669.60000000042851</v>
      </c>
      <c r="Q62" s="53">
        <f t="shared" si="43"/>
        <v>666.00000000042621</v>
      </c>
      <c r="R62" s="54">
        <f t="shared" si="43"/>
        <v>662.40000000042392</v>
      </c>
      <c r="S62" s="53">
        <f t="shared" si="43"/>
        <v>658.80000000042173</v>
      </c>
      <c r="T62" s="54">
        <f t="shared" si="43"/>
        <v>655.20000000041932</v>
      </c>
      <c r="U62" s="53">
        <f t="shared" si="43"/>
        <v>651.60000000041714</v>
      </c>
      <c r="V62" s="54">
        <f t="shared" si="43"/>
        <v>648.00000000041473</v>
      </c>
      <c r="W62" s="53">
        <f t="shared" si="44"/>
        <v>644.40000000041243</v>
      </c>
      <c r="X62" s="54">
        <f t="shared" si="44"/>
        <v>640.80000000041014</v>
      </c>
      <c r="Y62" s="53">
        <f t="shared" si="44"/>
        <v>637.20000000040784</v>
      </c>
      <c r="Z62" s="54">
        <f t="shared" si="44"/>
        <v>633.60000000040554</v>
      </c>
      <c r="AA62" s="53">
        <f t="shared" si="44"/>
        <v>630.00000000040325</v>
      </c>
      <c r="AB62" s="54">
        <f t="shared" si="44"/>
        <v>626.40000000040095</v>
      </c>
      <c r="AC62" s="53">
        <f t="shared" si="44"/>
        <v>622.80000000039865</v>
      </c>
      <c r="AD62" s="54">
        <f t="shared" si="44"/>
        <v>619.20000000039636</v>
      </c>
      <c r="AE62" s="53">
        <f t="shared" si="44"/>
        <v>615.60000000039406</v>
      </c>
      <c r="AF62" s="54">
        <f t="shared" si="44"/>
        <v>612.00000000039176</v>
      </c>
      <c r="AG62" s="53">
        <f t="shared" si="44"/>
        <v>608.40000000038935</v>
      </c>
      <c r="AH62" s="54">
        <f t="shared" si="44"/>
        <v>604.80000000038706</v>
      </c>
      <c r="AI62" s="53">
        <f t="shared" si="44"/>
        <v>601.20000000038476</v>
      </c>
      <c r="AJ62" s="54">
        <f t="shared" si="44"/>
        <v>597.60000000038247</v>
      </c>
      <c r="AK62" s="53">
        <f t="shared" si="44"/>
        <v>594.00000000038017</v>
      </c>
      <c r="AL62" s="54">
        <f t="shared" si="44"/>
        <v>590.40000000037787</v>
      </c>
      <c r="AM62" s="53">
        <f t="shared" si="45"/>
        <v>586.80000000037558</v>
      </c>
      <c r="AN62" s="54">
        <f t="shared" si="45"/>
        <v>583.20000000037328</v>
      </c>
      <c r="AO62" s="53">
        <f t="shared" si="45"/>
        <v>579.60000000037098</v>
      </c>
      <c r="AP62" s="54">
        <f t="shared" si="45"/>
        <v>576.00000000036869</v>
      </c>
      <c r="AQ62" s="53">
        <f t="shared" si="45"/>
        <v>572.40000000036628</v>
      </c>
      <c r="AR62" s="54">
        <f t="shared" si="45"/>
        <v>568.80000000036398</v>
      </c>
      <c r="AS62" s="53">
        <f t="shared" si="45"/>
        <v>565.20000000036168</v>
      </c>
      <c r="AT62" s="54">
        <f t="shared" si="45"/>
        <v>561.60000000035939</v>
      </c>
    </row>
    <row r="63" spans="1:48" ht="16.5">
      <c r="A63" s="62"/>
      <c r="B63" s="146"/>
      <c r="C63" s="9" t="s">
        <v>200</v>
      </c>
      <c r="D63" s="30">
        <v>1.3888888888888801E-3</v>
      </c>
      <c r="E63" s="3">
        <f t="shared" si="42"/>
        <v>0.02</v>
      </c>
      <c r="F63" s="63">
        <f t="shared" si="5"/>
        <v>705.60000000000446</v>
      </c>
      <c r="G63" s="53">
        <f t="shared" si="43"/>
        <v>702.00000000000443</v>
      </c>
      <c r="H63" s="54">
        <f t="shared" si="43"/>
        <v>698.40000000000441</v>
      </c>
      <c r="I63" s="53">
        <f t="shared" si="43"/>
        <v>694.80000000000439</v>
      </c>
      <c r="J63" s="54">
        <f t="shared" si="43"/>
        <v>691.20000000000437</v>
      </c>
      <c r="K63" s="53">
        <f t="shared" si="43"/>
        <v>687.60000000000434</v>
      </c>
      <c r="L63" s="54">
        <f t="shared" si="43"/>
        <v>684.00000000000432</v>
      </c>
      <c r="M63" s="53">
        <f t="shared" si="43"/>
        <v>680.4000000000043</v>
      </c>
      <c r="N63" s="54">
        <f t="shared" si="43"/>
        <v>676.80000000000427</v>
      </c>
      <c r="O63" s="53">
        <f t="shared" si="43"/>
        <v>673.20000000000425</v>
      </c>
      <c r="P63" s="54">
        <f t="shared" si="43"/>
        <v>669.60000000000423</v>
      </c>
      <c r="Q63" s="53">
        <f t="shared" si="43"/>
        <v>666.00000000000421</v>
      </c>
      <c r="R63" s="54">
        <f t="shared" si="43"/>
        <v>662.40000000000418</v>
      </c>
      <c r="S63" s="53">
        <f t="shared" si="43"/>
        <v>658.80000000000416</v>
      </c>
      <c r="T63" s="54">
        <f t="shared" si="43"/>
        <v>655.20000000000414</v>
      </c>
      <c r="U63" s="53">
        <f t="shared" si="43"/>
        <v>651.60000000000412</v>
      </c>
      <c r="V63" s="54">
        <f t="shared" si="43"/>
        <v>648.00000000000409</v>
      </c>
      <c r="W63" s="53">
        <f t="shared" si="44"/>
        <v>644.40000000000407</v>
      </c>
      <c r="X63" s="54">
        <f t="shared" si="44"/>
        <v>640.80000000000405</v>
      </c>
      <c r="Y63" s="53">
        <f t="shared" si="44"/>
        <v>637.20000000000402</v>
      </c>
      <c r="Z63" s="54">
        <f t="shared" si="44"/>
        <v>633.600000000004</v>
      </c>
      <c r="AA63" s="53">
        <f t="shared" si="44"/>
        <v>630.00000000000398</v>
      </c>
      <c r="AB63" s="54">
        <f t="shared" si="44"/>
        <v>626.40000000000396</v>
      </c>
      <c r="AC63" s="53">
        <f t="shared" si="44"/>
        <v>622.80000000000393</v>
      </c>
      <c r="AD63" s="54">
        <f t="shared" si="44"/>
        <v>619.20000000000391</v>
      </c>
      <c r="AE63" s="53">
        <f t="shared" si="44"/>
        <v>615.60000000000389</v>
      </c>
      <c r="AF63" s="54">
        <f t="shared" si="44"/>
        <v>612.00000000000387</v>
      </c>
      <c r="AG63" s="53">
        <f t="shared" si="44"/>
        <v>608.40000000000384</v>
      </c>
      <c r="AH63" s="54">
        <f t="shared" si="44"/>
        <v>604.80000000000382</v>
      </c>
      <c r="AI63" s="53">
        <f t="shared" si="44"/>
        <v>601.2000000000038</v>
      </c>
      <c r="AJ63" s="54">
        <f t="shared" si="44"/>
        <v>597.60000000000377</v>
      </c>
      <c r="AK63" s="53">
        <f t="shared" si="44"/>
        <v>594.00000000000375</v>
      </c>
      <c r="AL63" s="54">
        <f t="shared" si="44"/>
        <v>590.40000000000373</v>
      </c>
      <c r="AM63" s="53">
        <f t="shared" si="45"/>
        <v>586.80000000000371</v>
      </c>
      <c r="AN63" s="54">
        <f t="shared" si="45"/>
        <v>583.20000000000368</v>
      </c>
      <c r="AO63" s="53">
        <f t="shared" si="45"/>
        <v>579.60000000000366</v>
      </c>
      <c r="AP63" s="54">
        <f t="shared" si="45"/>
        <v>576.00000000000364</v>
      </c>
      <c r="AQ63" s="53">
        <f t="shared" si="45"/>
        <v>572.40000000000362</v>
      </c>
      <c r="AR63" s="54">
        <f t="shared" si="45"/>
        <v>568.80000000000359</v>
      </c>
      <c r="AS63" s="53">
        <f t="shared" si="45"/>
        <v>565.20000000000357</v>
      </c>
      <c r="AT63" s="54">
        <f t="shared" si="45"/>
        <v>561.60000000000355</v>
      </c>
    </row>
    <row r="64" spans="1:48" ht="16.5">
      <c r="A64" s="62"/>
      <c r="B64" s="146"/>
      <c r="C64" s="9" t="s">
        <v>201</v>
      </c>
      <c r="D64" s="30">
        <v>8.3333330000000001E-3</v>
      </c>
      <c r="E64" s="3">
        <f t="shared" si="42"/>
        <v>0.02</v>
      </c>
      <c r="F64" s="63">
        <f t="shared" si="5"/>
        <v>117.60000470400018</v>
      </c>
      <c r="G64" s="53">
        <f t="shared" si="43"/>
        <v>117.00000468000019</v>
      </c>
      <c r="H64" s="54">
        <f t="shared" si="43"/>
        <v>116.40000465600018</v>
      </c>
      <c r="I64" s="53">
        <f t="shared" si="43"/>
        <v>115.80000463200018</v>
      </c>
      <c r="J64" s="54">
        <f t="shared" si="43"/>
        <v>115.20000460800019</v>
      </c>
      <c r="K64" s="53">
        <f t="shared" si="43"/>
        <v>114.60000458400017</v>
      </c>
      <c r="L64" s="54">
        <f t="shared" si="43"/>
        <v>114.00000456000018</v>
      </c>
      <c r="M64" s="53">
        <f t="shared" si="43"/>
        <v>113.40000453600017</v>
      </c>
      <c r="N64" s="54">
        <f t="shared" si="43"/>
        <v>112.80000451200017</v>
      </c>
      <c r="O64" s="53">
        <f t="shared" si="43"/>
        <v>112.20000448800018</v>
      </c>
      <c r="P64" s="54">
        <f t="shared" si="43"/>
        <v>111.60000446400016</v>
      </c>
      <c r="Q64" s="53">
        <f t="shared" si="43"/>
        <v>111.00000444000017</v>
      </c>
      <c r="R64" s="54">
        <f t="shared" si="43"/>
        <v>110.40000441600017</v>
      </c>
      <c r="S64" s="53">
        <f t="shared" si="43"/>
        <v>109.80000439200018</v>
      </c>
      <c r="T64" s="54">
        <f t="shared" si="43"/>
        <v>109.20000436800017</v>
      </c>
      <c r="U64" s="53">
        <f t="shared" si="43"/>
        <v>108.60000434400018</v>
      </c>
      <c r="V64" s="54">
        <f t="shared" si="43"/>
        <v>108.00000432000017</v>
      </c>
      <c r="W64" s="53">
        <f t="shared" si="44"/>
        <v>107.40000429600018</v>
      </c>
      <c r="X64" s="54">
        <f t="shared" si="44"/>
        <v>106.80000427200017</v>
      </c>
      <c r="Y64" s="53">
        <f t="shared" si="44"/>
        <v>106.20000424800017</v>
      </c>
      <c r="Z64" s="54">
        <f t="shared" si="44"/>
        <v>105.60000422400017</v>
      </c>
      <c r="AA64" s="53">
        <f t="shared" si="44"/>
        <v>105.00000420000016</v>
      </c>
      <c r="AB64" s="54">
        <f t="shared" si="44"/>
        <v>104.40000417600017</v>
      </c>
      <c r="AC64" s="53">
        <f t="shared" si="44"/>
        <v>103.80000415200017</v>
      </c>
      <c r="AD64" s="54">
        <f t="shared" si="44"/>
        <v>103.20000412800016</v>
      </c>
      <c r="AE64" s="53">
        <f t="shared" si="44"/>
        <v>102.60000410400016</v>
      </c>
      <c r="AF64" s="54">
        <f t="shared" si="44"/>
        <v>102.00000408000015</v>
      </c>
      <c r="AG64" s="53">
        <f t="shared" si="44"/>
        <v>101.40000405600016</v>
      </c>
      <c r="AH64" s="54">
        <f t="shared" si="44"/>
        <v>100.80000403200016</v>
      </c>
      <c r="AI64" s="53">
        <f t="shared" si="44"/>
        <v>100.20000400800015</v>
      </c>
      <c r="AJ64" s="54">
        <f t="shared" si="44"/>
        <v>99.600003984000153</v>
      </c>
      <c r="AK64" s="53">
        <f t="shared" si="44"/>
        <v>99.000003960000157</v>
      </c>
      <c r="AL64" s="54">
        <f t="shared" si="44"/>
        <v>98.400003936000147</v>
      </c>
      <c r="AM64" s="53">
        <f t="shared" si="45"/>
        <v>97.80000391200015</v>
      </c>
      <c r="AN64" s="54">
        <f t="shared" si="45"/>
        <v>97.200003888000154</v>
      </c>
      <c r="AO64" s="53">
        <f t="shared" si="45"/>
        <v>96.600003864000143</v>
      </c>
      <c r="AP64" s="54">
        <f t="shared" si="45"/>
        <v>96.000003840000147</v>
      </c>
      <c r="AQ64" s="53">
        <f t="shared" si="45"/>
        <v>95.400003816000137</v>
      </c>
      <c r="AR64" s="54">
        <f t="shared" si="45"/>
        <v>94.80000379200014</v>
      </c>
      <c r="AS64" s="53">
        <f t="shared" si="45"/>
        <v>94.200003768000144</v>
      </c>
      <c r="AT64" s="54">
        <f t="shared" si="45"/>
        <v>93.600003744000134</v>
      </c>
    </row>
    <row r="65" spans="1:46" ht="16.5">
      <c r="A65" s="62"/>
      <c r="B65" s="145" t="s">
        <v>202</v>
      </c>
      <c r="C65" s="33" t="s">
        <v>203</v>
      </c>
      <c r="D65" s="30">
        <f>1/5040</f>
        <v>1.9841269841269841E-4</v>
      </c>
      <c r="E65" s="3">
        <f t="shared" si="42"/>
        <v>0.02</v>
      </c>
      <c r="F65" s="63">
        <f t="shared" si="5"/>
        <v>4939.2</v>
      </c>
      <c r="G65" s="53">
        <f t="shared" si="43"/>
        <v>4914</v>
      </c>
      <c r="H65" s="54">
        <f t="shared" si="43"/>
        <v>4888.8</v>
      </c>
      <c r="I65" s="53">
        <f t="shared" si="43"/>
        <v>4863.5999999999995</v>
      </c>
      <c r="J65" s="54">
        <f t="shared" si="43"/>
        <v>4838.3999999999996</v>
      </c>
      <c r="K65" s="53">
        <f t="shared" si="43"/>
        <v>4813.2</v>
      </c>
      <c r="L65" s="54">
        <f t="shared" si="43"/>
        <v>4788</v>
      </c>
      <c r="M65" s="53">
        <f t="shared" si="43"/>
        <v>4762.8</v>
      </c>
      <c r="N65" s="54">
        <f t="shared" si="43"/>
        <v>4737.5999999999995</v>
      </c>
      <c r="O65" s="53">
        <f t="shared" si="43"/>
        <v>4712.3999999999996</v>
      </c>
      <c r="P65" s="54">
        <f t="shared" si="43"/>
        <v>4687.2</v>
      </c>
      <c r="Q65" s="53">
        <f t="shared" si="43"/>
        <v>4662</v>
      </c>
      <c r="R65" s="54">
        <f t="shared" si="43"/>
        <v>4636.7999999999993</v>
      </c>
      <c r="S65" s="53">
        <f t="shared" si="43"/>
        <v>4611.6000000000004</v>
      </c>
      <c r="T65" s="54">
        <f t="shared" si="43"/>
        <v>4586.3999999999996</v>
      </c>
      <c r="U65" s="53">
        <f t="shared" si="43"/>
        <v>4561.2</v>
      </c>
      <c r="V65" s="54">
        <f t="shared" si="43"/>
        <v>4536</v>
      </c>
      <c r="W65" s="53">
        <f t="shared" si="44"/>
        <v>4510.8</v>
      </c>
      <c r="X65" s="54">
        <f t="shared" si="44"/>
        <v>4485.6000000000004</v>
      </c>
      <c r="Y65" s="53">
        <f t="shared" si="44"/>
        <v>4460.3999999999996</v>
      </c>
      <c r="Z65" s="54">
        <f t="shared" si="44"/>
        <v>4435.2</v>
      </c>
      <c r="AA65" s="53">
        <f t="shared" si="44"/>
        <v>4410</v>
      </c>
      <c r="AB65" s="54">
        <f t="shared" si="44"/>
        <v>4384.8</v>
      </c>
      <c r="AC65" s="53">
        <f t="shared" si="44"/>
        <v>4359.6000000000004</v>
      </c>
      <c r="AD65" s="54">
        <f t="shared" si="44"/>
        <v>4334.3999999999996</v>
      </c>
      <c r="AE65" s="53">
        <f t="shared" si="44"/>
        <v>4309.2</v>
      </c>
      <c r="AF65" s="54">
        <f t="shared" si="44"/>
        <v>4284</v>
      </c>
      <c r="AG65" s="53">
        <f t="shared" si="44"/>
        <v>4258.8</v>
      </c>
      <c r="AH65" s="54">
        <f t="shared" si="44"/>
        <v>4233.5999999999995</v>
      </c>
      <c r="AI65" s="53">
        <f t="shared" si="44"/>
        <v>4208.3999999999996</v>
      </c>
      <c r="AJ65" s="54">
        <f t="shared" si="44"/>
        <v>4183.2</v>
      </c>
      <c r="AK65" s="53">
        <f t="shared" si="44"/>
        <v>4158</v>
      </c>
      <c r="AL65" s="54">
        <f t="shared" si="44"/>
        <v>4132.8</v>
      </c>
      <c r="AM65" s="53">
        <f t="shared" si="45"/>
        <v>4107.5999999999995</v>
      </c>
      <c r="AN65" s="54">
        <f t="shared" si="45"/>
        <v>4082.3999999999996</v>
      </c>
      <c r="AO65" s="53">
        <f t="shared" si="45"/>
        <v>4057.2</v>
      </c>
      <c r="AP65" s="54">
        <f t="shared" si="45"/>
        <v>4031.9999999999995</v>
      </c>
      <c r="AQ65" s="53">
        <f t="shared" si="45"/>
        <v>4006.7999999999997</v>
      </c>
      <c r="AR65" s="54">
        <f t="shared" si="45"/>
        <v>3981.5999999999995</v>
      </c>
      <c r="AS65" s="53">
        <f t="shared" si="45"/>
        <v>3956.3999999999996</v>
      </c>
      <c r="AT65" s="54">
        <f t="shared" si="45"/>
        <v>3931.1999999999994</v>
      </c>
    </row>
    <row r="66" spans="1:46" ht="16.5">
      <c r="A66" s="62"/>
      <c r="B66" s="146"/>
      <c r="C66" s="33" t="s">
        <v>204</v>
      </c>
      <c r="D66" s="30">
        <f>1/5040</f>
        <v>1.9841269841269841E-4</v>
      </c>
      <c r="E66" s="3">
        <f t="shared" si="42"/>
        <v>0.02</v>
      </c>
      <c r="F66" s="63">
        <f t="shared" si="5"/>
        <v>4939.2</v>
      </c>
      <c r="G66" s="53">
        <f t="shared" si="43"/>
        <v>4914</v>
      </c>
      <c r="H66" s="54">
        <f t="shared" si="43"/>
        <v>4888.8</v>
      </c>
      <c r="I66" s="53">
        <f t="shared" si="43"/>
        <v>4863.5999999999995</v>
      </c>
      <c r="J66" s="54">
        <f t="shared" si="43"/>
        <v>4838.3999999999996</v>
      </c>
      <c r="K66" s="53">
        <f t="shared" si="43"/>
        <v>4813.2</v>
      </c>
      <c r="L66" s="54">
        <f t="shared" si="43"/>
        <v>4788</v>
      </c>
      <c r="M66" s="53">
        <f t="shared" si="43"/>
        <v>4762.8</v>
      </c>
      <c r="N66" s="54">
        <f t="shared" si="43"/>
        <v>4737.5999999999995</v>
      </c>
      <c r="O66" s="53">
        <f t="shared" si="43"/>
        <v>4712.3999999999996</v>
      </c>
      <c r="P66" s="54">
        <f t="shared" si="43"/>
        <v>4687.2</v>
      </c>
      <c r="Q66" s="53">
        <f t="shared" si="43"/>
        <v>4662</v>
      </c>
      <c r="R66" s="54">
        <f t="shared" si="43"/>
        <v>4636.7999999999993</v>
      </c>
      <c r="S66" s="53">
        <f t="shared" si="43"/>
        <v>4611.6000000000004</v>
      </c>
      <c r="T66" s="54">
        <f t="shared" si="43"/>
        <v>4586.3999999999996</v>
      </c>
      <c r="U66" s="53">
        <f t="shared" si="43"/>
        <v>4561.2</v>
      </c>
      <c r="V66" s="54">
        <f t="shared" si="43"/>
        <v>4536</v>
      </c>
      <c r="W66" s="53">
        <f t="shared" si="44"/>
        <v>4510.8</v>
      </c>
      <c r="X66" s="54">
        <f t="shared" si="44"/>
        <v>4485.6000000000004</v>
      </c>
      <c r="Y66" s="53">
        <f t="shared" si="44"/>
        <v>4460.3999999999996</v>
      </c>
      <c r="Z66" s="54">
        <f t="shared" si="44"/>
        <v>4435.2</v>
      </c>
      <c r="AA66" s="53">
        <f t="shared" si="44"/>
        <v>4410</v>
      </c>
      <c r="AB66" s="54">
        <f t="shared" si="44"/>
        <v>4384.8</v>
      </c>
      <c r="AC66" s="53">
        <f t="shared" si="44"/>
        <v>4359.6000000000004</v>
      </c>
      <c r="AD66" s="54">
        <f t="shared" si="44"/>
        <v>4334.3999999999996</v>
      </c>
      <c r="AE66" s="53">
        <f t="shared" si="44"/>
        <v>4309.2</v>
      </c>
      <c r="AF66" s="54">
        <f t="shared" si="44"/>
        <v>4284</v>
      </c>
      <c r="AG66" s="53">
        <f t="shared" si="44"/>
        <v>4258.8</v>
      </c>
      <c r="AH66" s="54">
        <f t="shared" si="44"/>
        <v>4233.5999999999995</v>
      </c>
      <c r="AI66" s="53">
        <f t="shared" si="44"/>
        <v>4208.3999999999996</v>
      </c>
      <c r="AJ66" s="54">
        <f t="shared" si="44"/>
        <v>4183.2</v>
      </c>
      <c r="AK66" s="53">
        <f t="shared" si="44"/>
        <v>4158</v>
      </c>
      <c r="AL66" s="54">
        <f t="shared" si="44"/>
        <v>4132.8</v>
      </c>
      <c r="AM66" s="53">
        <f t="shared" si="45"/>
        <v>4107.5999999999995</v>
      </c>
      <c r="AN66" s="54">
        <f t="shared" si="45"/>
        <v>4082.3999999999996</v>
      </c>
      <c r="AO66" s="53">
        <f t="shared" si="45"/>
        <v>4057.2</v>
      </c>
      <c r="AP66" s="54">
        <f t="shared" si="45"/>
        <v>4031.9999999999995</v>
      </c>
      <c r="AQ66" s="53">
        <f t="shared" si="45"/>
        <v>4006.7999999999997</v>
      </c>
      <c r="AR66" s="54">
        <f t="shared" si="45"/>
        <v>3981.5999999999995</v>
      </c>
      <c r="AS66" s="53">
        <f t="shared" si="45"/>
        <v>3956.3999999999996</v>
      </c>
      <c r="AT66" s="54">
        <f t="shared" si="45"/>
        <v>3931.1999999999994</v>
      </c>
    </row>
    <row r="67" spans="1:46" ht="16.5">
      <c r="A67" s="62"/>
      <c r="B67" s="146"/>
      <c r="C67" s="33" t="s">
        <v>205</v>
      </c>
      <c r="D67" s="30">
        <v>4.7619050000000003E-3</v>
      </c>
      <c r="E67" s="3">
        <f t="shared" si="42"/>
        <v>0.02</v>
      </c>
      <c r="F67" s="63">
        <f t="shared" si="5"/>
        <v>205.79998971000049</v>
      </c>
      <c r="G67" s="53">
        <f t="shared" si="43"/>
        <v>204.74998976250049</v>
      </c>
      <c r="H67" s="54">
        <f t="shared" si="43"/>
        <v>203.69998981500049</v>
      </c>
      <c r="I67" s="53">
        <f t="shared" si="43"/>
        <v>202.64998986750049</v>
      </c>
      <c r="J67" s="54">
        <f t="shared" si="43"/>
        <v>201.5999899200005</v>
      </c>
      <c r="K67" s="53">
        <f t="shared" si="43"/>
        <v>200.54998997250047</v>
      </c>
      <c r="L67" s="54">
        <f t="shared" si="43"/>
        <v>199.49999002500047</v>
      </c>
      <c r="M67" s="53">
        <f t="shared" si="43"/>
        <v>198.44999007750047</v>
      </c>
      <c r="N67" s="54">
        <f t="shared" si="43"/>
        <v>197.39999013000048</v>
      </c>
      <c r="O67" s="53">
        <f t="shared" si="43"/>
        <v>196.34999018250048</v>
      </c>
      <c r="P67" s="54">
        <f t="shared" si="43"/>
        <v>195.29999023500045</v>
      </c>
      <c r="Q67" s="53">
        <f t="shared" si="43"/>
        <v>194.24999028750045</v>
      </c>
      <c r="R67" s="54">
        <f t="shared" si="43"/>
        <v>193.19999034000045</v>
      </c>
      <c r="S67" s="53">
        <f t="shared" si="43"/>
        <v>192.14999039250048</v>
      </c>
      <c r="T67" s="54">
        <f t="shared" si="43"/>
        <v>191.09999044500046</v>
      </c>
      <c r="U67" s="53">
        <f t="shared" si="43"/>
        <v>190.04999049750046</v>
      </c>
      <c r="V67" s="54">
        <f t="shared" si="43"/>
        <v>188.99999055000046</v>
      </c>
      <c r="W67" s="53">
        <f t="shared" si="44"/>
        <v>187.94999060250046</v>
      </c>
      <c r="X67" s="54">
        <f t="shared" si="44"/>
        <v>186.89999065500047</v>
      </c>
      <c r="Y67" s="53">
        <f t="shared" si="44"/>
        <v>185.84999070750047</v>
      </c>
      <c r="Z67" s="54">
        <f t="shared" si="44"/>
        <v>184.79999076000044</v>
      </c>
      <c r="AA67" s="53">
        <f t="shared" si="44"/>
        <v>183.74999081250044</v>
      </c>
      <c r="AB67" s="54">
        <f t="shared" si="44"/>
        <v>182.69999086500044</v>
      </c>
      <c r="AC67" s="53">
        <f t="shared" si="44"/>
        <v>181.64999091750045</v>
      </c>
      <c r="AD67" s="54">
        <f t="shared" si="44"/>
        <v>180.59999097000045</v>
      </c>
      <c r="AE67" s="53">
        <f t="shared" si="44"/>
        <v>179.54999102250042</v>
      </c>
      <c r="AF67" s="54">
        <f t="shared" si="44"/>
        <v>178.49999107500042</v>
      </c>
      <c r="AG67" s="53">
        <f t="shared" si="44"/>
        <v>177.44999112750043</v>
      </c>
      <c r="AH67" s="54">
        <f t="shared" si="44"/>
        <v>176.39999118000043</v>
      </c>
      <c r="AI67" s="53">
        <f t="shared" si="44"/>
        <v>175.34999123250043</v>
      </c>
      <c r="AJ67" s="54">
        <f t="shared" si="44"/>
        <v>174.2999912850004</v>
      </c>
      <c r="AK67" s="53">
        <f t="shared" si="44"/>
        <v>173.2499913375004</v>
      </c>
      <c r="AL67" s="54">
        <f t="shared" si="44"/>
        <v>172.19999139000041</v>
      </c>
      <c r="AM67" s="53">
        <f t="shared" si="45"/>
        <v>171.14999144250041</v>
      </c>
      <c r="AN67" s="54">
        <f t="shared" si="45"/>
        <v>170.09999149500041</v>
      </c>
      <c r="AO67" s="53">
        <f t="shared" si="45"/>
        <v>169.04999154750041</v>
      </c>
      <c r="AP67" s="54">
        <f t="shared" si="45"/>
        <v>167.99999160000039</v>
      </c>
      <c r="AQ67" s="53">
        <f t="shared" si="45"/>
        <v>166.94999165250039</v>
      </c>
      <c r="AR67" s="54">
        <f t="shared" si="45"/>
        <v>165.89999170500039</v>
      </c>
      <c r="AS67" s="53">
        <f t="shared" si="45"/>
        <v>164.84999175750039</v>
      </c>
      <c r="AT67" s="54">
        <f t="shared" si="45"/>
        <v>163.79999181000039</v>
      </c>
    </row>
    <row r="68" spans="1:46">
      <c r="H68" s="19"/>
      <c r="I68" s="19"/>
      <c r="J68" s="19"/>
      <c r="K68" s="19"/>
    </row>
    <row r="69" spans="1:46">
      <c r="H69" s="19"/>
      <c r="I69" s="19"/>
      <c r="J69" s="19"/>
      <c r="K69" s="19"/>
    </row>
  </sheetData>
  <mergeCells count="23">
    <mergeCell ref="E41:E48"/>
    <mergeCell ref="E49:E58"/>
    <mergeCell ref="D1:D2"/>
    <mergeCell ref="E1:E2"/>
    <mergeCell ref="B59:B61"/>
    <mergeCell ref="B1:B2"/>
    <mergeCell ref="C1:C2"/>
    <mergeCell ref="E31:E34"/>
    <mergeCell ref="E35:E40"/>
    <mergeCell ref="B62:B64"/>
    <mergeCell ref="B65:B67"/>
    <mergeCell ref="B3:B4"/>
    <mergeCell ref="B5:B25"/>
    <mergeCell ref="B29:B30"/>
    <mergeCell ref="B31:B34"/>
    <mergeCell ref="B35:B40"/>
    <mergeCell ref="B41:B48"/>
    <mergeCell ref="B49:B58"/>
    <mergeCell ref="A3:A4"/>
    <mergeCell ref="A5:A6"/>
    <mergeCell ref="A20:A21"/>
    <mergeCell ref="A22:A23"/>
    <mergeCell ref="A1:A2"/>
  </mergeCells>
  <phoneticPr fontId="1" type="noConversion"/>
  <conditionalFormatting sqref="G2:AT2 AU41:AU45 AU28:AU34">
    <cfRule type="expression" dxfId="16" priority="26">
      <formula>G$2&lt;-0.00001</formula>
    </cfRule>
  </conditionalFormatting>
  <conditionalFormatting sqref="G60:AT67 G59:X59 G3:AT29 H30:AT30">
    <cfRule type="expression" dxfId="15" priority="25">
      <formula>G$2&lt;-0.00001</formula>
    </cfRule>
  </conditionalFormatting>
  <conditionalFormatting sqref="G60:AT67 G59:X59">
    <cfRule type="expression" dxfId="14" priority="23">
      <formula>G$2&lt;-0.00001</formula>
    </cfRule>
  </conditionalFormatting>
  <conditionalFormatting sqref="Q33:AT33">
    <cfRule type="expression" dxfId="13" priority="10">
      <formula>Q$2&lt;-0.00001</formula>
    </cfRule>
  </conditionalFormatting>
  <conditionalFormatting sqref="X31:AT32">
    <cfRule type="expression" dxfId="12" priority="9">
      <formula>X$2&lt;-0.00001</formula>
    </cfRule>
  </conditionalFormatting>
  <conditionalFormatting sqref="Y34:AT34">
    <cfRule type="expression" dxfId="11" priority="8">
      <formula>Y$2&lt;-0.00001</formula>
    </cfRule>
  </conditionalFormatting>
  <conditionalFormatting sqref="Y35:AT40">
    <cfRule type="expression" dxfId="10" priority="7">
      <formula>Y$2&lt;-0.00001</formula>
    </cfRule>
  </conditionalFormatting>
  <conditionalFormatting sqref="Y49:AT59">
    <cfRule type="expression" dxfId="9" priority="6">
      <formula>Y$2&lt;-0.00001</formula>
    </cfRule>
  </conditionalFormatting>
  <conditionalFormatting sqref="Q31:W32">
    <cfRule type="expression" dxfId="8" priority="5">
      <formula>Q$2&lt;-0.00001</formula>
    </cfRule>
  </conditionalFormatting>
  <conditionalFormatting sqref="Q34:X58">
    <cfRule type="expression" dxfId="7" priority="4">
      <formula>Q$2&lt;-0.00001</formula>
    </cfRule>
  </conditionalFormatting>
  <conditionalFormatting sqref="Y41:AT48">
    <cfRule type="expression" dxfId="6" priority="3">
      <formula>Y$2&lt;-0.00001</formula>
    </cfRule>
  </conditionalFormatting>
  <conditionalFormatting sqref="G32:P58 H31:P31">
    <cfRule type="expression" dxfId="5" priority="2">
      <formula>G$2&lt;-0.00001</formula>
    </cfRule>
  </conditionalFormatting>
  <conditionalFormatting sqref="G30:G31">
    <cfRule type="expression" dxfId="4" priority="1">
      <formula>G$2&lt;-0.00001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0</xdr:col>
                    <xdr:colOff>57150</xdr:colOff>
                    <xdr:row>6</xdr:row>
                    <xdr:rowOff>76200</xdr:rowOff>
                  </from>
                  <to>
                    <xdr:col>0</xdr:col>
                    <xdr:colOff>714375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defaultSize="0" autoPict="0">
                <anchor moveWithCells="1">
                  <from>
                    <xdr:col>0</xdr:col>
                    <xdr:colOff>57150</xdr:colOff>
                    <xdr:row>23</xdr:row>
                    <xdr:rowOff>57150</xdr:rowOff>
                  </from>
                  <to>
                    <xdr:col>0</xdr:col>
                    <xdr:colOff>752475</xdr:colOff>
                    <xdr:row>35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F31F-DB09-46CD-BB72-2D189E5A2271}">
  <dimension ref="A1:AV45"/>
  <sheetViews>
    <sheetView tabSelected="1" topLeftCell="A13" zoomScale="115" zoomScaleNormal="115" workbookViewId="0">
      <selection activeCell="E33" sqref="E33:E35"/>
    </sheetView>
  </sheetViews>
  <sheetFormatPr defaultRowHeight="15.75"/>
  <cols>
    <col min="1" max="1" width="10.7109375" customWidth="1"/>
    <col min="2" max="2" width="11.85546875" customWidth="1"/>
    <col min="3" max="3" width="12" customWidth="1"/>
    <col min="4" max="4" width="12.5703125" customWidth="1"/>
    <col min="5" max="5" width="12.140625" customWidth="1"/>
    <col min="6" max="6" width="13.5703125" customWidth="1"/>
    <col min="7" max="7" width="18.42578125" customWidth="1"/>
    <col min="8" max="8" width="17.42578125" customWidth="1"/>
    <col min="9" max="9" width="14.85546875" customWidth="1"/>
    <col min="10" max="10" width="14" customWidth="1"/>
    <col min="11" max="11" width="13.28515625" customWidth="1"/>
    <col min="12" max="12" width="13.7109375" customWidth="1"/>
    <col min="13" max="13" width="13.5703125" customWidth="1"/>
    <col min="14" max="14" width="14.42578125" customWidth="1"/>
    <col min="15" max="15" width="12.42578125" customWidth="1"/>
    <col min="16" max="16" width="12.28515625" customWidth="1"/>
    <col min="17" max="17" width="13.85546875" customWidth="1"/>
    <col min="18" max="18" width="14" customWidth="1"/>
    <col min="19" max="19" width="12.85546875" customWidth="1"/>
    <col min="20" max="20" width="12.28515625" customWidth="1"/>
    <col min="21" max="21" width="13" customWidth="1"/>
    <col min="22" max="22" width="11.7109375" customWidth="1"/>
    <col min="23" max="23" width="13.140625" customWidth="1"/>
    <col min="24" max="24" width="13.7109375" customWidth="1"/>
    <col min="25" max="25" width="12.140625" customWidth="1"/>
    <col min="26" max="26" width="13.28515625" customWidth="1"/>
    <col min="27" max="27" width="11.7109375" customWidth="1"/>
    <col min="28" max="28" width="13.140625" customWidth="1"/>
    <col min="29" max="29" width="11.85546875" customWidth="1"/>
    <col min="30" max="30" width="13.140625" customWidth="1"/>
    <col min="31" max="31" width="14.5703125" customWidth="1"/>
    <col min="32" max="32" width="12.5703125" customWidth="1"/>
    <col min="33" max="33" width="12" customWidth="1"/>
    <col min="34" max="34" width="12.140625" customWidth="1"/>
    <col min="35" max="35" width="12.5703125" customWidth="1"/>
    <col min="36" max="36" width="14.28515625" customWidth="1"/>
    <col min="37" max="37" width="13" customWidth="1"/>
    <col min="38" max="38" width="13.5703125" customWidth="1"/>
    <col min="39" max="40" width="12.5703125" customWidth="1"/>
    <col min="41" max="41" width="13" customWidth="1"/>
    <col min="42" max="42" width="14.5703125" customWidth="1"/>
    <col min="43" max="43" width="13.7109375" customWidth="1"/>
    <col min="44" max="44" width="13.140625" customWidth="1"/>
    <col min="45" max="45" width="12.28515625" customWidth="1"/>
    <col min="46" max="46" width="12.85546875" customWidth="1"/>
  </cols>
  <sheetData>
    <row r="1" spans="1:48" ht="15.75" customHeight="1">
      <c r="A1" s="48"/>
      <c r="B1" s="120"/>
      <c r="C1" s="120"/>
      <c r="D1" s="120" t="s">
        <v>0</v>
      </c>
      <c r="E1" s="148" t="s">
        <v>279</v>
      </c>
      <c r="F1" s="44" t="s">
        <v>261</v>
      </c>
      <c r="G1" s="42" t="s">
        <v>237</v>
      </c>
      <c r="H1" s="42" t="s">
        <v>238</v>
      </c>
      <c r="I1" s="42" t="s">
        <v>239</v>
      </c>
      <c r="J1" s="42" t="s">
        <v>240</v>
      </c>
      <c r="K1" s="42" t="s">
        <v>241</v>
      </c>
      <c r="L1" s="42" t="s">
        <v>242</v>
      </c>
      <c r="M1" s="42" t="s">
        <v>243</v>
      </c>
      <c r="N1" s="42" t="s">
        <v>244</v>
      </c>
      <c r="O1" s="42" t="s">
        <v>245</v>
      </c>
      <c r="P1" s="42" t="s">
        <v>246</v>
      </c>
      <c r="Q1" s="42" t="s">
        <v>247</v>
      </c>
      <c r="R1" s="42" t="s">
        <v>248</v>
      </c>
      <c r="S1" s="42" t="s">
        <v>249</v>
      </c>
      <c r="T1" s="42" t="s">
        <v>250</v>
      </c>
      <c r="U1" s="42" t="s">
        <v>251</v>
      </c>
      <c r="V1" s="42" t="s">
        <v>252</v>
      </c>
      <c r="W1" s="42" t="s">
        <v>253</v>
      </c>
      <c r="X1" s="42" t="s">
        <v>254</v>
      </c>
      <c r="Y1" s="42" t="s">
        <v>255</v>
      </c>
      <c r="Z1" s="42" t="s">
        <v>256</v>
      </c>
      <c r="AA1" s="42" t="s">
        <v>257</v>
      </c>
      <c r="AB1" s="42" t="s">
        <v>258</v>
      </c>
      <c r="AC1" s="42" t="s">
        <v>259</v>
      </c>
      <c r="AD1" s="42" t="s">
        <v>260</v>
      </c>
      <c r="AE1" s="42" t="s">
        <v>263</v>
      </c>
      <c r="AF1" s="42" t="s">
        <v>264</v>
      </c>
      <c r="AG1" s="42" t="s">
        <v>266</v>
      </c>
      <c r="AH1" s="42" t="s">
        <v>265</v>
      </c>
      <c r="AI1" s="42" t="s">
        <v>267</v>
      </c>
      <c r="AJ1" s="42" t="s">
        <v>268</v>
      </c>
      <c r="AK1" s="42" t="s">
        <v>269</v>
      </c>
      <c r="AL1" s="42" t="s">
        <v>270</v>
      </c>
      <c r="AM1" s="42" t="s">
        <v>271</v>
      </c>
      <c r="AN1" s="42" t="s">
        <v>272</v>
      </c>
      <c r="AO1" s="42" t="s">
        <v>273</v>
      </c>
      <c r="AP1" s="42" t="s">
        <v>274</v>
      </c>
      <c r="AQ1" s="42" t="s">
        <v>275</v>
      </c>
      <c r="AR1" s="42" t="s">
        <v>276</v>
      </c>
      <c r="AS1" s="42" t="s">
        <v>277</v>
      </c>
      <c r="AT1" s="42" t="s">
        <v>278</v>
      </c>
    </row>
    <row r="2" spans="1:48" ht="21">
      <c r="A2" s="48"/>
      <c r="B2" s="120"/>
      <c r="C2" s="120"/>
      <c r="D2" s="120"/>
      <c r="E2" s="120"/>
      <c r="F2" s="50">
        <f>A21</f>
        <v>0.08</v>
      </c>
      <c r="G2" s="50">
        <f t="shared" ref="G2:AT2" si="0">F2-0.5%</f>
        <v>7.4999999999999997E-2</v>
      </c>
      <c r="H2" s="50">
        <f t="shared" si="0"/>
        <v>6.9999999999999993E-2</v>
      </c>
      <c r="I2" s="50">
        <f t="shared" si="0"/>
        <v>6.4999999999999988E-2</v>
      </c>
      <c r="J2" s="50">
        <f t="shared" si="0"/>
        <v>5.9999999999999991E-2</v>
      </c>
      <c r="K2" s="50">
        <f t="shared" si="0"/>
        <v>5.4999999999999993E-2</v>
      </c>
      <c r="L2" s="50">
        <f t="shared" si="0"/>
        <v>4.9999999999999996E-2</v>
      </c>
      <c r="M2" s="50">
        <f t="shared" si="0"/>
        <v>4.4999999999999998E-2</v>
      </c>
      <c r="N2" s="50">
        <f t="shared" si="0"/>
        <v>0.04</v>
      </c>
      <c r="O2" s="50">
        <f t="shared" si="0"/>
        <v>3.5000000000000003E-2</v>
      </c>
      <c r="P2" s="50">
        <f t="shared" si="0"/>
        <v>3.0000000000000002E-2</v>
      </c>
      <c r="Q2" s="50">
        <f t="shared" si="0"/>
        <v>2.5000000000000001E-2</v>
      </c>
      <c r="R2" s="50">
        <f t="shared" si="0"/>
        <v>0.02</v>
      </c>
      <c r="S2" s="50">
        <f t="shared" si="0"/>
        <v>1.4999999999999999E-2</v>
      </c>
      <c r="T2" s="50">
        <f t="shared" si="0"/>
        <v>9.9999999999999985E-3</v>
      </c>
      <c r="U2" s="50">
        <f t="shared" si="0"/>
        <v>4.9999999999999984E-3</v>
      </c>
      <c r="V2" s="50">
        <f t="shared" si="0"/>
        <v>0</v>
      </c>
      <c r="W2" s="50">
        <f t="shared" si="0"/>
        <v>-5.0000000000000001E-3</v>
      </c>
      <c r="X2" s="50">
        <f t="shared" si="0"/>
        <v>-0.01</v>
      </c>
      <c r="Y2" s="50">
        <f t="shared" si="0"/>
        <v>-1.4999999999999999E-2</v>
      </c>
      <c r="Z2" s="50">
        <f t="shared" si="0"/>
        <v>-0.02</v>
      </c>
      <c r="AA2" s="50">
        <f t="shared" si="0"/>
        <v>-2.5000000000000001E-2</v>
      </c>
      <c r="AB2" s="50">
        <f t="shared" si="0"/>
        <v>-3.0000000000000002E-2</v>
      </c>
      <c r="AC2" s="50">
        <f t="shared" si="0"/>
        <v>-3.5000000000000003E-2</v>
      </c>
      <c r="AD2" s="50">
        <f t="shared" si="0"/>
        <v>-0.04</v>
      </c>
      <c r="AE2" s="50">
        <f t="shared" si="0"/>
        <v>-4.4999999999999998E-2</v>
      </c>
      <c r="AF2" s="50">
        <f t="shared" si="0"/>
        <v>-4.9999999999999996E-2</v>
      </c>
      <c r="AG2" s="50">
        <f t="shared" si="0"/>
        <v>-5.4999999999999993E-2</v>
      </c>
      <c r="AH2" s="50">
        <f t="shared" si="0"/>
        <v>-5.9999999999999991E-2</v>
      </c>
      <c r="AI2" s="50">
        <f t="shared" si="0"/>
        <v>-6.4999999999999988E-2</v>
      </c>
      <c r="AJ2" s="50">
        <f t="shared" si="0"/>
        <v>-6.9999999999999993E-2</v>
      </c>
      <c r="AK2" s="50">
        <f t="shared" si="0"/>
        <v>-7.4999999999999997E-2</v>
      </c>
      <c r="AL2" s="50">
        <f t="shared" si="0"/>
        <v>-0.08</v>
      </c>
      <c r="AM2" s="50">
        <f t="shared" si="0"/>
        <v>-8.5000000000000006E-2</v>
      </c>
      <c r="AN2" s="50">
        <f t="shared" si="0"/>
        <v>-9.0000000000000011E-2</v>
      </c>
      <c r="AO2" s="50">
        <f t="shared" si="0"/>
        <v>-9.5000000000000015E-2</v>
      </c>
      <c r="AP2" s="50">
        <f t="shared" si="0"/>
        <v>-0.10000000000000002</v>
      </c>
      <c r="AQ2" s="50">
        <f t="shared" si="0"/>
        <v>-0.10500000000000002</v>
      </c>
      <c r="AR2" s="50">
        <f t="shared" si="0"/>
        <v>-0.11000000000000003</v>
      </c>
      <c r="AS2" s="50">
        <f t="shared" si="0"/>
        <v>-0.11500000000000003</v>
      </c>
      <c r="AT2" s="50">
        <f t="shared" si="0"/>
        <v>-0.12000000000000004</v>
      </c>
    </row>
    <row r="3" spans="1:48" ht="15.75" customHeight="1">
      <c r="A3" s="126" t="s">
        <v>381</v>
      </c>
      <c r="B3" s="145" t="s">
        <v>206</v>
      </c>
      <c r="C3" s="37">
        <v>0</v>
      </c>
      <c r="D3" s="30">
        <v>1E-3</v>
      </c>
      <c r="E3" s="93">
        <f>$A$5+AU3</f>
        <v>0.28000000000000003</v>
      </c>
      <c r="F3" s="31">
        <f>(1-E3)/D3</f>
        <v>720</v>
      </c>
      <c r="G3" s="51">
        <f>(1-$E3-($A$21-G$2))/$D3</f>
        <v>715</v>
      </c>
      <c r="H3" s="51">
        <f t="shared" ref="H3:W18" si="1">(1-$E3-($A$21-H$2))/$D3</f>
        <v>710</v>
      </c>
      <c r="I3" s="51">
        <f t="shared" si="1"/>
        <v>705</v>
      </c>
      <c r="J3" s="51">
        <f t="shared" si="1"/>
        <v>699.99999999999989</v>
      </c>
      <c r="K3" s="51">
        <f t="shared" si="1"/>
        <v>694.99999999999989</v>
      </c>
      <c r="L3" s="51">
        <f t="shared" si="1"/>
        <v>689.99999999999989</v>
      </c>
      <c r="M3" s="51">
        <f t="shared" si="1"/>
        <v>684.99999999999989</v>
      </c>
      <c r="N3" s="51">
        <f t="shared" si="1"/>
        <v>679.99999999999989</v>
      </c>
      <c r="O3" s="51">
        <f t="shared" si="1"/>
        <v>674.99999999999989</v>
      </c>
      <c r="P3" s="51">
        <f t="shared" si="1"/>
        <v>669.99999999999989</v>
      </c>
      <c r="Q3" s="51">
        <f t="shared" si="1"/>
        <v>664.99999999999989</v>
      </c>
      <c r="R3" s="51">
        <f t="shared" si="1"/>
        <v>659.99999999999989</v>
      </c>
      <c r="S3" s="51">
        <f t="shared" si="1"/>
        <v>655</v>
      </c>
      <c r="T3" s="51">
        <f t="shared" si="1"/>
        <v>649.99999999999989</v>
      </c>
      <c r="U3" s="51">
        <f t="shared" si="1"/>
        <v>645</v>
      </c>
      <c r="V3" s="51">
        <f t="shared" si="1"/>
        <v>640</v>
      </c>
      <c r="W3" s="51">
        <f t="shared" si="1"/>
        <v>635</v>
      </c>
      <c r="X3" s="51">
        <f t="shared" ref="X3:AM18" si="2">(1-$E3-($A$21-X$2))/$D3</f>
        <v>630</v>
      </c>
      <c r="Y3" s="51">
        <f t="shared" si="2"/>
        <v>625</v>
      </c>
      <c r="Z3" s="51">
        <f t="shared" si="2"/>
        <v>620</v>
      </c>
      <c r="AA3" s="51">
        <f t="shared" si="2"/>
        <v>615</v>
      </c>
      <c r="AB3" s="51">
        <f t="shared" si="2"/>
        <v>610</v>
      </c>
      <c r="AC3" s="51">
        <f t="shared" si="2"/>
        <v>605</v>
      </c>
      <c r="AD3" s="51">
        <f t="shared" si="2"/>
        <v>600</v>
      </c>
      <c r="AE3" s="51">
        <f t="shared" si="2"/>
        <v>595</v>
      </c>
      <c r="AF3" s="51">
        <f t="shared" si="2"/>
        <v>590</v>
      </c>
      <c r="AG3" s="51">
        <f t="shared" si="2"/>
        <v>585</v>
      </c>
      <c r="AH3" s="51">
        <f t="shared" si="2"/>
        <v>580</v>
      </c>
      <c r="AI3" s="51">
        <f t="shared" si="2"/>
        <v>575</v>
      </c>
      <c r="AJ3" s="51">
        <f t="shared" si="2"/>
        <v>569.99999999999989</v>
      </c>
      <c r="AK3" s="51">
        <f t="shared" si="2"/>
        <v>564.99999999999989</v>
      </c>
      <c r="AL3" s="51">
        <f t="shared" si="2"/>
        <v>559.99999999999989</v>
      </c>
      <c r="AM3" s="51">
        <f t="shared" si="2"/>
        <v>554.99999999999989</v>
      </c>
      <c r="AN3" s="51">
        <f t="shared" ref="AN3:AT18" si="3">(1-$E3-($A$21-AN$2))/$D3</f>
        <v>549.99999999999989</v>
      </c>
      <c r="AO3" s="51">
        <f t="shared" si="3"/>
        <v>544.99999999999989</v>
      </c>
      <c r="AP3" s="51">
        <f t="shared" si="3"/>
        <v>539.99999999999989</v>
      </c>
      <c r="AQ3" s="51">
        <f t="shared" si="3"/>
        <v>534.99999999999989</v>
      </c>
      <c r="AR3" s="51">
        <f t="shared" si="3"/>
        <v>529.99999999999989</v>
      </c>
      <c r="AS3" s="51">
        <f t="shared" si="3"/>
        <v>524.99999999999989</v>
      </c>
      <c r="AT3" s="51">
        <f t="shared" si="3"/>
        <v>519.99999999999989</v>
      </c>
      <c r="AU3" s="69">
        <v>0.25</v>
      </c>
      <c r="AV3" s="69">
        <f>AU3-0.01</f>
        <v>0.24</v>
      </c>
    </row>
    <row r="4" spans="1:48">
      <c r="A4" s="126"/>
      <c r="B4" s="145"/>
      <c r="C4" s="37">
        <v>1</v>
      </c>
      <c r="D4" s="30">
        <v>3.0000000000000001E-3</v>
      </c>
      <c r="E4" s="93">
        <f t="shared" ref="E4:E45" si="4">$A$5+AU4</f>
        <v>0.28000000000000003</v>
      </c>
      <c r="F4" s="31">
        <f t="shared" ref="F4:F45" si="5">(1-E4)/D4</f>
        <v>240</v>
      </c>
      <c r="G4" s="51">
        <f t="shared" ref="G4:V19" si="6">(1-$E4-($A$21-G$2))/$D4</f>
        <v>238.33333333333331</v>
      </c>
      <c r="H4" s="51">
        <f t="shared" si="1"/>
        <v>236.66666666666666</v>
      </c>
      <c r="I4" s="51">
        <f t="shared" si="1"/>
        <v>234.99999999999997</v>
      </c>
      <c r="J4" s="51">
        <f t="shared" si="1"/>
        <v>233.33333333333331</v>
      </c>
      <c r="K4" s="51">
        <f t="shared" si="1"/>
        <v>231.66666666666666</v>
      </c>
      <c r="L4" s="51">
        <f t="shared" si="1"/>
        <v>229.99999999999997</v>
      </c>
      <c r="M4" s="51">
        <f t="shared" si="1"/>
        <v>228.33333333333331</v>
      </c>
      <c r="N4" s="51">
        <f t="shared" si="1"/>
        <v>226.66666666666663</v>
      </c>
      <c r="O4" s="51">
        <f t="shared" si="1"/>
        <v>224.99999999999997</v>
      </c>
      <c r="P4" s="51">
        <f t="shared" si="1"/>
        <v>223.33333333333331</v>
      </c>
      <c r="Q4" s="51">
        <f t="shared" si="1"/>
        <v>221.66666666666663</v>
      </c>
      <c r="R4" s="51">
        <f t="shared" si="1"/>
        <v>219.99999999999997</v>
      </c>
      <c r="S4" s="51">
        <f t="shared" si="1"/>
        <v>218.33333333333334</v>
      </c>
      <c r="T4" s="51">
        <f t="shared" si="1"/>
        <v>216.66666666666663</v>
      </c>
      <c r="U4" s="51">
        <f t="shared" si="1"/>
        <v>215</v>
      </c>
      <c r="V4" s="51">
        <f t="shared" si="1"/>
        <v>213.33333333333334</v>
      </c>
      <c r="W4" s="51">
        <f t="shared" si="1"/>
        <v>211.66666666666666</v>
      </c>
      <c r="X4" s="51">
        <f t="shared" si="2"/>
        <v>210</v>
      </c>
      <c r="Y4" s="51">
        <f t="shared" si="2"/>
        <v>208.33333333333334</v>
      </c>
      <c r="Z4" s="51">
        <f t="shared" si="2"/>
        <v>206.66666666666666</v>
      </c>
      <c r="AA4" s="51">
        <f t="shared" si="2"/>
        <v>205</v>
      </c>
      <c r="AB4" s="51">
        <f t="shared" si="2"/>
        <v>203.33333333333331</v>
      </c>
      <c r="AC4" s="51">
        <f t="shared" si="2"/>
        <v>201.66666666666666</v>
      </c>
      <c r="AD4" s="51">
        <f t="shared" si="2"/>
        <v>200</v>
      </c>
      <c r="AE4" s="51">
        <f t="shared" si="2"/>
        <v>198.33333333333331</v>
      </c>
      <c r="AF4" s="51">
        <f t="shared" si="2"/>
        <v>196.66666666666666</v>
      </c>
      <c r="AG4" s="51">
        <f t="shared" si="2"/>
        <v>194.99999999999997</v>
      </c>
      <c r="AH4" s="51">
        <f t="shared" si="2"/>
        <v>193.33333333333331</v>
      </c>
      <c r="AI4" s="51">
        <f t="shared" si="2"/>
        <v>191.66666666666666</v>
      </c>
      <c r="AJ4" s="51">
        <f t="shared" si="2"/>
        <v>189.99999999999997</v>
      </c>
      <c r="AK4" s="51">
        <f t="shared" si="2"/>
        <v>188.33333333333331</v>
      </c>
      <c r="AL4" s="51">
        <f t="shared" si="2"/>
        <v>186.66666666666666</v>
      </c>
      <c r="AM4" s="51">
        <f t="shared" si="2"/>
        <v>184.99999999999997</v>
      </c>
      <c r="AN4" s="51">
        <f t="shared" si="3"/>
        <v>183.33333333333331</v>
      </c>
      <c r="AO4" s="51">
        <f t="shared" si="3"/>
        <v>181.66666666666663</v>
      </c>
      <c r="AP4" s="51">
        <f t="shared" si="3"/>
        <v>179.99999999999997</v>
      </c>
      <c r="AQ4" s="51">
        <f t="shared" si="3"/>
        <v>178.33333333333331</v>
      </c>
      <c r="AR4" s="51">
        <f t="shared" si="3"/>
        <v>176.66666666666663</v>
      </c>
      <c r="AS4" s="51">
        <f t="shared" si="3"/>
        <v>174.99999999999997</v>
      </c>
      <c r="AT4" s="51">
        <f t="shared" si="3"/>
        <v>173.33333333333329</v>
      </c>
      <c r="AU4" s="69">
        <v>0.25</v>
      </c>
      <c r="AV4" s="69">
        <f t="shared" ref="AV4:AV45" si="7">AU4-0.01</f>
        <v>0.24</v>
      </c>
    </row>
    <row r="5" spans="1:48">
      <c r="A5" s="125">
        <f>A8/1000</f>
        <v>0.03</v>
      </c>
      <c r="B5" s="145"/>
      <c r="C5" s="37">
        <v>2</v>
      </c>
      <c r="D5" s="30">
        <v>6.0000000000000001E-3</v>
      </c>
      <c r="E5" s="93">
        <f t="shared" si="4"/>
        <v>0.28000000000000003</v>
      </c>
      <c r="F5" s="31">
        <f t="shared" si="5"/>
        <v>120</v>
      </c>
      <c r="G5" s="51">
        <f t="shared" si="6"/>
        <v>119.16666666666666</v>
      </c>
      <c r="H5" s="51">
        <f t="shared" si="1"/>
        <v>118.33333333333333</v>
      </c>
      <c r="I5" s="51">
        <f t="shared" si="1"/>
        <v>117.49999999999999</v>
      </c>
      <c r="J5" s="51">
        <f t="shared" si="1"/>
        <v>116.66666666666666</v>
      </c>
      <c r="K5" s="51">
        <f t="shared" si="1"/>
        <v>115.83333333333333</v>
      </c>
      <c r="L5" s="51">
        <f t="shared" si="1"/>
        <v>114.99999999999999</v>
      </c>
      <c r="M5" s="51">
        <f t="shared" si="1"/>
        <v>114.16666666666666</v>
      </c>
      <c r="N5" s="51">
        <f t="shared" si="1"/>
        <v>113.33333333333331</v>
      </c>
      <c r="O5" s="51">
        <f t="shared" si="1"/>
        <v>112.49999999999999</v>
      </c>
      <c r="P5" s="51">
        <f t="shared" si="1"/>
        <v>111.66666666666666</v>
      </c>
      <c r="Q5" s="51">
        <f t="shared" si="1"/>
        <v>110.83333333333331</v>
      </c>
      <c r="R5" s="51">
        <f t="shared" si="1"/>
        <v>109.99999999999999</v>
      </c>
      <c r="S5" s="51">
        <f t="shared" si="1"/>
        <v>109.16666666666667</v>
      </c>
      <c r="T5" s="51">
        <f t="shared" si="1"/>
        <v>108.33333333333331</v>
      </c>
      <c r="U5" s="51">
        <f t="shared" si="1"/>
        <v>107.5</v>
      </c>
      <c r="V5" s="51">
        <f t="shared" si="1"/>
        <v>106.66666666666667</v>
      </c>
      <c r="W5" s="51">
        <f t="shared" si="1"/>
        <v>105.83333333333333</v>
      </c>
      <c r="X5" s="51">
        <f t="shared" si="2"/>
        <v>105</v>
      </c>
      <c r="Y5" s="51">
        <f t="shared" si="2"/>
        <v>104.16666666666667</v>
      </c>
      <c r="Z5" s="51">
        <f t="shared" si="2"/>
        <v>103.33333333333333</v>
      </c>
      <c r="AA5" s="51">
        <f t="shared" si="2"/>
        <v>102.5</v>
      </c>
      <c r="AB5" s="51">
        <f t="shared" si="2"/>
        <v>101.66666666666666</v>
      </c>
      <c r="AC5" s="51">
        <f t="shared" si="2"/>
        <v>100.83333333333333</v>
      </c>
      <c r="AD5" s="51">
        <f t="shared" si="2"/>
        <v>100</v>
      </c>
      <c r="AE5" s="51">
        <f t="shared" si="2"/>
        <v>99.166666666666657</v>
      </c>
      <c r="AF5" s="51">
        <f t="shared" si="2"/>
        <v>98.333333333333329</v>
      </c>
      <c r="AG5" s="51">
        <f t="shared" si="2"/>
        <v>97.499999999999986</v>
      </c>
      <c r="AH5" s="51">
        <f t="shared" si="2"/>
        <v>96.666666666666657</v>
      </c>
      <c r="AI5" s="51">
        <f t="shared" si="2"/>
        <v>95.833333333333329</v>
      </c>
      <c r="AJ5" s="51">
        <f t="shared" si="2"/>
        <v>94.999999999999986</v>
      </c>
      <c r="AK5" s="51">
        <f t="shared" si="2"/>
        <v>94.166666666666657</v>
      </c>
      <c r="AL5" s="51">
        <f t="shared" si="2"/>
        <v>93.333333333333329</v>
      </c>
      <c r="AM5" s="51">
        <f t="shared" si="2"/>
        <v>92.499999999999986</v>
      </c>
      <c r="AN5" s="51">
        <f t="shared" si="3"/>
        <v>91.666666666666657</v>
      </c>
      <c r="AO5" s="51">
        <f t="shared" si="3"/>
        <v>90.833333333333314</v>
      </c>
      <c r="AP5" s="51">
        <f t="shared" si="3"/>
        <v>89.999999999999986</v>
      </c>
      <c r="AQ5" s="51">
        <f t="shared" si="3"/>
        <v>89.166666666666657</v>
      </c>
      <c r="AR5" s="51">
        <f t="shared" si="3"/>
        <v>88.333333333333314</v>
      </c>
      <c r="AS5" s="51">
        <f t="shared" si="3"/>
        <v>87.499999999999986</v>
      </c>
      <c r="AT5" s="51">
        <f t="shared" si="3"/>
        <v>86.666666666666643</v>
      </c>
      <c r="AU5" s="69">
        <v>0.25</v>
      </c>
      <c r="AV5" s="69">
        <f t="shared" si="7"/>
        <v>0.24</v>
      </c>
    </row>
    <row r="6" spans="1:48">
      <c r="A6" s="125"/>
      <c r="B6" s="145"/>
      <c r="C6" s="37">
        <v>3</v>
      </c>
      <c r="D6" s="30">
        <v>0.01</v>
      </c>
      <c r="E6" s="93">
        <f t="shared" si="4"/>
        <v>0.1</v>
      </c>
      <c r="F6" s="31">
        <f t="shared" si="5"/>
        <v>90</v>
      </c>
      <c r="G6" s="51">
        <f t="shared" si="6"/>
        <v>89.5</v>
      </c>
      <c r="H6" s="51">
        <f t="shared" si="1"/>
        <v>89</v>
      </c>
      <c r="I6" s="51">
        <f t="shared" si="1"/>
        <v>88.5</v>
      </c>
      <c r="J6" s="51">
        <f t="shared" si="1"/>
        <v>88</v>
      </c>
      <c r="K6" s="51">
        <f t="shared" si="1"/>
        <v>87.5</v>
      </c>
      <c r="L6" s="51">
        <f t="shared" si="1"/>
        <v>87</v>
      </c>
      <c r="M6" s="51">
        <f t="shared" si="1"/>
        <v>86.5</v>
      </c>
      <c r="N6" s="51">
        <f t="shared" si="1"/>
        <v>86</v>
      </c>
      <c r="O6" s="51">
        <f t="shared" si="1"/>
        <v>85.5</v>
      </c>
      <c r="P6" s="51">
        <f t="shared" si="1"/>
        <v>85</v>
      </c>
      <c r="Q6" s="51">
        <f t="shared" si="1"/>
        <v>84.5</v>
      </c>
      <c r="R6" s="51">
        <f t="shared" si="1"/>
        <v>84</v>
      </c>
      <c r="S6" s="51">
        <f t="shared" si="1"/>
        <v>83.5</v>
      </c>
      <c r="T6" s="51">
        <f t="shared" si="1"/>
        <v>83</v>
      </c>
      <c r="U6" s="51">
        <f t="shared" si="1"/>
        <v>82.5</v>
      </c>
      <c r="V6" s="51">
        <f t="shared" si="1"/>
        <v>82</v>
      </c>
      <c r="W6" s="51">
        <f t="shared" si="1"/>
        <v>81.5</v>
      </c>
      <c r="X6" s="51">
        <f t="shared" si="2"/>
        <v>81</v>
      </c>
      <c r="Y6" s="51">
        <f t="shared" si="2"/>
        <v>80.5</v>
      </c>
      <c r="Z6" s="51">
        <f t="shared" si="2"/>
        <v>80</v>
      </c>
      <c r="AA6" s="51">
        <f t="shared" si="2"/>
        <v>79.5</v>
      </c>
      <c r="AB6" s="51">
        <f t="shared" si="2"/>
        <v>79</v>
      </c>
      <c r="AC6" s="51">
        <f t="shared" si="2"/>
        <v>78.5</v>
      </c>
      <c r="AD6" s="51">
        <f t="shared" si="2"/>
        <v>78</v>
      </c>
      <c r="AE6" s="51">
        <f t="shared" si="2"/>
        <v>77.5</v>
      </c>
      <c r="AF6" s="51">
        <f t="shared" si="2"/>
        <v>77</v>
      </c>
      <c r="AG6" s="51">
        <f t="shared" si="2"/>
        <v>76.5</v>
      </c>
      <c r="AH6" s="51">
        <f t="shared" si="2"/>
        <v>76</v>
      </c>
      <c r="AI6" s="51">
        <f t="shared" si="2"/>
        <v>75.5</v>
      </c>
      <c r="AJ6" s="51">
        <f t="shared" si="2"/>
        <v>75</v>
      </c>
      <c r="AK6" s="51">
        <f t="shared" si="2"/>
        <v>74.5</v>
      </c>
      <c r="AL6" s="51">
        <f t="shared" si="2"/>
        <v>74</v>
      </c>
      <c r="AM6" s="51">
        <f t="shared" si="2"/>
        <v>73.5</v>
      </c>
      <c r="AN6" s="51">
        <f t="shared" si="3"/>
        <v>73</v>
      </c>
      <c r="AO6" s="51">
        <f t="shared" si="3"/>
        <v>72.5</v>
      </c>
      <c r="AP6" s="51">
        <f t="shared" si="3"/>
        <v>72</v>
      </c>
      <c r="AQ6" s="51">
        <f t="shared" si="3"/>
        <v>71.5</v>
      </c>
      <c r="AR6" s="51">
        <f t="shared" si="3"/>
        <v>71</v>
      </c>
      <c r="AS6" s="51">
        <f t="shared" si="3"/>
        <v>70.5</v>
      </c>
      <c r="AT6" s="51">
        <f t="shared" si="3"/>
        <v>70</v>
      </c>
      <c r="AU6" s="69">
        <v>7.0000000000000007E-2</v>
      </c>
      <c r="AV6" s="69">
        <f t="shared" si="7"/>
        <v>6.0000000000000005E-2</v>
      </c>
    </row>
    <row r="7" spans="1:48">
      <c r="B7" s="145"/>
      <c r="C7" s="37">
        <v>4</v>
      </c>
      <c r="D7" s="30">
        <v>1.4999999999999999E-2</v>
      </c>
      <c r="E7" s="93">
        <f t="shared" si="4"/>
        <v>0.28000000000000003</v>
      </c>
      <c r="F7" s="31">
        <f t="shared" si="5"/>
        <v>48</v>
      </c>
      <c r="G7" s="51">
        <f t="shared" si="6"/>
        <v>47.666666666666664</v>
      </c>
      <c r="H7" s="51">
        <f t="shared" si="1"/>
        <v>47.333333333333336</v>
      </c>
      <c r="I7" s="51">
        <f t="shared" si="1"/>
        <v>47</v>
      </c>
      <c r="J7" s="51">
        <f t="shared" si="1"/>
        <v>46.666666666666664</v>
      </c>
      <c r="K7" s="51">
        <f t="shared" si="1"/>
        <v>46.333333333333329</v>
      </c>
      <c r="L7" s="51">
        <f t="shared" si="1"/>
        <v>46</v>
      </c>
      <c r="M7" s="51">
        <f t="shared" si="1"/>
        <v>45.666666666666664</v>
      </c>
      <c r="N7" s="51">
        <f t="shared" si="1"/>
        <v>45.333333333333329</v>
      </c>
      <c r="O7" s="51">
        <f t="shared" si="1"/>
        <v>45</v>
      </c>
      <c r="P7" s="51">
        <f t="shared" si="1"/>
        <v>44.666666666666664</v>
      </c>
      <c r="Q7" s="51">
        <f t="shared" si="1"/>
        <v>44.333333333333329</v>
      </c>
      <c r="R7" s="51">
        <f t="shared" si="1"/>
        <v>43.999999999999993</v>
      </c>
      <c r="S7" s="51">
        <f t="shared" si="1"/>
        <v>43.666666666666671</v>
      </c>
      <c r="T7" s="51">
        <f t="shared" si="1"/>
        <v>43.333333333333329</v>
      </c>
      <c r="U7" s="51">
        <f t="shared" si="1"/>
        <v>43</v>
      </c>
      <c r="V7" s="51">
        <f t="shared" si="1"/>
        <v>42.666666666666671</v>
      </c>
      <c r="W7" s="51">
        <f t="shared" si="1"/>
        <v>42.333333333333336</v>
      </c>
      <c r="X7" s="51">
        <f t="shared" si="2"/>
        <v>42</v>
      </c>
      <c r="Y7" s="51">
        <f t="shared" si="2"/>
        <v>41.666666666666671</v>
      </c>
      <c r="Z7" s="51">
        <f t="shared" si="2"/>
        <v>41.333333333333336</v>
      </c>
      <c r="AA7" s="51">
        <f t="shared" si="2"/>
        <v>41</v>
      </c>
      <c r="AB7" s="51">
        <f t="shared" si="2"/>
        <v>40.666666666666664</v>
      </c>
      <c r="AC7" s="51">
        <f t="shared" si="2"/>
        <v>40.333333333333336</v>
      </c>
      <c r="AD7" s="51">
        <f t="shared" si="2"/>
        <v>40</v>
      </c>
      <c r="AE7" s="51">
        <f t="shared" si="2"/>
        <v>39.666666666666664</v>
      </c>
      <c r="AF7" s="51">
        <f t="shared" si="2"/>
        <v>39.333333333333336</v>
      </c>
      <c r="AG7" s="51">
        <f t="shared" si="2"/>
        <v>39</v>
      </c>
      <c r="AH7" s="51">
        <f t="shared" si="2"/>
        <v>38.666666666666664</v>
      </c>
      <c r="AI7" s="51">
        <f t="shared" si="2"/>
        <v>38.333333333333329</v>
      </c>
      <c r="AJ7" s="51">
        <f t="shared" si="2"/>
        <v>38</v>
      </c>
      <c r="AK7" s="51">
        <f t="shared" si="2"/>
        <v>37.666666666666664</v>
      </c>
      <c r="AL7" s="51">
        <f t="shared" si="2"/>
        <v>37.333333333333329</v>
      </c>
      <c r="AM7" s="51">
        <f t="shared" si="2"/>
        <v>37</v>
      </c>
      <c r="AN7" s="51">
        <f t="shared" si="3"/>
        <v>36.666666666666664</v>
      </c>
      <c r="AO7" s="51">
        <f t="shared" si="3"/>
        <v>36.333333333333329</v>
      </c>
      <c r="AP7" s="51">
        <f t="shared" si="3"/>
        <v>35.999999999999993</v>
      </c>
      <c r="AQ7" s="51">
        <f t="shared" si="3"/>
        <v>35.666666666666664</v>
      </c>
      <c r="AR7" s="51">
        <f t="shared" si="3"/>
        <v>35.333333333333329</v>
      </c>
      <c r="AS7" s="51">
        <f t="shared" si="3"/>
        <v>34.999999999999993</v>
      </c>
      <c r="AT7" s="51">
        <f t="shared" si="3"/>
        <v>34.666666666666664</v>
      </c>
      <c r="AU7" s="69">
        <v>0.25</v>
      </c>
      <c r="AV7" s="69">
        <f t="shared" si="7"/>
        <v>0.24</v>
      </c>
    </row>
    <row r="8" spans="1:48">
      <c r="A8" s="68">
        <v>30</v>
      </c>
      <c r="B8" s="145"/>
      <c r="C8" s="37">
        <v>5</v>
      </c>
      <c r="D8" s="30">
        <v>2.1000000000000001E-2</v>
      </c>
      <c r="E8" s="93">
        <f t="shared" si="4"/>
        <v>0.11799999999999999</v>
      </c>
      <c r="F8" s="31">
        <f t="shared" si="5"/>
        <v>42</v>
      </c>
      <c r="G8" s="51">
        <f t="shared" si="6"/>
        <v>41.761904761904759</v>
      </c>
      <c r="H8" s="51">
        <f t="shared" si="1"/>
        <v>41.523809523809518</v>
      </c>
      <c r="I8" s="51">
        <f t="shared" si="1"/>
        <v>41.285714285714285</v>
      </c>
      <c r="J8" s="51">
        <f t="shared" si="1"/>
        <v>41.047619047619044</v>
      </c>
      <c r="K8" s="51">
        <f t="shared" si="1"/>
        <v>40.809523809523803</v>
      </c>
      <c r="L8" s="51">
        <f t="shared" si="1"/>
        <v>40.571428571428569</v>
      </c>
      <c r="M8" s="51">
        <f t="shared" si="1"/>
        <v>40.333333333333329</v>
      </c>
      <c r="N8" s="51">
        <f t="shared" si="1"/>
        <v>40.095238095238095</v>
      </c>
      <c r="O8" s="51">
        <f t="shared" si="1"/>
        <v>39.857142857142854</v>
      </c>
      <c r="P8" s="51">
        <f t="shared" si="1"/>
        <v>39.619047619047613</v>
      </c>
      <c r="Q8" s="51">
        <f t="shared" si="1"/>
        <v>39.38095238095238</v>
      </c>
      <c r="R8" s="51">
        <f t="shared" si="1"/>
        <v>39.142857142857146</v>
      </c>
      <c r="S8" s="51">
        <f t="shared" si="1"/>
        <v>38.904761904761898</v>
      </c>
      <c r="T8" s="51">
        <f t="shared" si="1"/>
        <v>38.666666666666664</v>
      </c>
      <c r="U8" s="51">
        <f t="shared" si="1"/>
        <v>38.428571428571431</v>
      </c>
      <c r="V8" s="51">
        <f t="shared" si="1"/>
        <v>38.19047619047619</v>
      </c>
      <c r="W8" s="51">
        <f t="shared" si="1"/>
        <v>37.952380952380949</v>
      </c>
      <c r="X8" s="51">
        <f t="shared" si="2"/>
        <v>37.714285714285715</v>
      </c>
      <c r="Y8" s="51">
        <f t="shared" si="2"/>
        <v>37.476190476190474</v>
      </c>
      <c r="Z8" s="51">
        <f t="shared" si="2"/>
        <v>37.238095238095234</v>
      </c>
      <c r="AA8" s="51">
        <f t="shared" si="2"/>
        <v>37</v>
      </c>
      <c r="AB8" s="51">
        <f t="shared" si="2"/>
        <v>36.761904761904759</v>
      </c>
      <c r="AC8" s="51">
        <f t="shared" si="2"/>
        <v>36.523809523809526</v>
      </c>
      <c r="AD8" s="51">
        <f t="shared" si="2"/>
        <v>36.285714285714285</v>
      </c>
      <c r="AE8" s="51">
        <f t="shared" si="2"/>
        <v>36.047619047619044</v>
      </c>
      <c r="AF8" s="51">
        <f t="shared" si="2"/>
        <v>35.80952380952381</v>
      </c>
      <c r="AG8" s="51">
        <f t="shared" si="2"/>
        <v>35.571428571428569</v>
      </c>
      <c r="AH8" s="51">
        <f t="shared" si="2"/>
        <v>35.333333333333329</v>
      </c>
      <c r="AI8" s="51">
        <f t="shared" si="2"/>
        <v>35.095238095238095</v>
      </c>
      <c r="AJ8" s="51">
        <f t="shared" si="2"/>
        <v>34.857142857142854</v>
      </c>
      <c r="AK8" s="51">
        <f t="shared" si="2"/>
        <v>34.619047619047613</v>
      </c>
      <c r="AL8" s="51">
        <f t="shared" si="2"/>
        <v>34.38095238095238</v>
      </c>
      <c r="AM8" s="51">
        <f t="shared" si="2"/>
        <v>34.142857142857139</v>
      </c>
      <c r="AN8" s="51">
        <f t="shared" si="3"/>
        <v>33.904761904761898</v>
      </c>
      <c r="AO8" s="51">
        <f t="shared" si="3"/>
        <v>33.666666666666664</v>
      </c>
      <c r="AP8" s="51">
        <f t="shared" si="3"/>
        <v>33.428571428571423</v>
      </c>
      <c r="AQ8" s="51">
        <f t="shared" si="3"/>
        <v>33.190476190476183</v>
      </c>
      <c r="AR8" s="51">
        <f t="shared" si="3"/>
        <v>32.952380952380949</v>
      </c>
      <c r="AS8" s="51">
        <f t="shared" si="3"/>
        <v>32.714285714285708</v>
      </c>
      <c r="AT8" s="51">
        <f t="shared" si="3"/>
        <v>32.476190476190474</v>
      </c>
      <c r="AU8" s="69">
        <v>8.7999999999999995E-2</v>
      </c>
      <c r="AV8" s="69">
        <f t="shared" si="7"/>
        <v>7.8E-2</v>
      </c>
    </row>
    <row r="9" spans="1:48">
      <c r="B9" s="145"/>
      <c r="C9" s="37">
        <v>6</v>
      </c>
      <c r="D9" s="30">
        <v>2.8000000000000001E-2</v>
      </c>
      <c r="E9" s="93">
        <f t="shared" si="4"/>
        <v>0.104</v>
      </c>
      <c r="F9" s="31">
        <f t="shared" si="5"/>
        <v>32</v>
      </c>
      <c r="G9" s="51">
        <f t="shared" si="6"/>
        <v>31.821428571428573</v>
      </c>
      <c r="H9" s="51">
        <f t="shared" si="1"/>
        <v>31.642857142857142</v>
      </c>
      <c r="I9" s="51">
        <f t="shared" si="1"/>
        <v>31.464285714285715</v>
      </c>
      <c r="J9" s="51">
        <f t="shared" si="1"/>
        <v>31.285714285714285</v>
      </c>
      <c r="K9" s="51">
        <f t="shared" si="1"/>
        <v>31.107142857142858</v>
      </c>
      <c r="L9" s="51">
        <f t="shared" si="1"/>
        <v>30.928571428571427</v>
      </c>
      <c r="M9" s="51">
        <f t="shared" si="1"/>
        <v>30.75</v>
      </c>
      <c r="N9" s="51">
        <f t="shared" si="1"/>
        <v>30.571428571428569</v>
      </c>
      <c r="O9" s="51">
        <f t="shared" si="1"/>
        <v>30.392857142857142</v>
      </c>
      <c r="P9" s="51">
        <f t="shared" si="1"/>
        <v>30.214285714285712</v>
      </c>
      <c r="Q9" s="51">
        <f t="shared" si="1"/>
        <v>30.035714285714285</v>
      </c>
      <c r="R9" s="51">
        <f t="shared" si="1"/>
        <v>29.857142857142858</v>
      </c>
      <c r="S9" s="51">
        <f t="shared" si="1"/>
        <v>29.678571428571427</v>
      </c>
      <c r="T9" s="51">
        <f t="shared" si="1"/>
        <v>29.500000000000004</v>
      </c>
      <c r="U9" s="51">
        <f t="shared" si="1"/>
        <v>29.321428571428573</v>
      </c>
      <c r="V9" s="51">
        <f t="shared" si="1"/>
        <v>29.142857142857146</v>
      </c>
      <c r="W9" s="51">
        <f t="shared" si="1"/>
        <v>28.964285714285715</v>
      </c>
      <c r="X9" s="51">
        <f t="shared" si="2"/>
        <v>28.785714285714288</v>
      </c>
      <c r="Y9" s="51">
        <f t="shared" si="2"/>
        <v>28.607142857142858</v>
      </c>
      <c r="Z9" s="51">
        <f t="shared" si="2"/>
        <v>28.428571428571431</v>
      </c>
      <c r="AA9" s="51">
        <f t="shared" si="2"/>
        <v>28.25</v>
      </c>
      <c r="AB9" s="51">
        <f t="shared" si="2"/>
        <v>28.071428571428573</v>
      </c>
      <c r="AC9" s="51">
        <f t="shared" si="2"/>
        <v>27.892857142857142</v>
      </c>
      <c r="AD9" s="51">
        <f t="shared" si="2"/>
        <v>27.714285714285715</v>
      </c>
      <c r="AE9" s="51">
        <f t="shared" si="2"/>
        <v>27.535714285714285</v>
      </c>
      <c r="AF9" s="51">
        <f t="shared" si="2"/>
        <v>27.357142857142858</v>
      </c>
      <c r="AG9" s="51">
        <f t="shared" si="2"/>
        <v>27.178571428571427</v>
      </c>
      <c r="AH9" s="51">
        <f t="shared" si="2"/>
        <v>27</v>
      </c>
      <c r="AI9" s="51">
        <f t="shared" si="2"/>
        <v>26.821428571428569</v>
      </c>
      <c r="AJ9" s="51">
        <f t="shared" si="2"/>
        <v>26.642857142857142</v>
      </c>
      <c r="AK9" s="51">
        <f t="shared" si="2"/>
        <v>26.464285714285712</v>
      </c>
      <c r="AL9" s="51">
        <f t="shared" si="2"/>
        <v>26.285714285714285</v>
      </c>
      <c r="AM9" s="51">
        <f t="shared" si="2"/>
        <v>26.107142857142858</v>
      </c>
      <c r="AN9" s="51">
        <f t="shared" si="3"/>
        <v>25.928571428571427</v>
      </c>
      <c r="AO9" s="51">
        <f t="shared" si="3"/>
        <v>25.75</v>
      </c>
      <c r="AP9" s="51">
        <f t="shared" si="3"/>
        <v>25.571428571428569</v>
      </c>
      <c r="AQ9" s="51">
        <f t="shared" si="3"/>
        <v>25.392857142857142</v>
      </c>
      <c r="AR9" s="51">
        <f t="shared" si="3"/>
        <v>25.214285714285712</v>
      </c>
      <c r="AS9" s="51">
        <f t="shared" si="3"/>
        <v>25.035714285714285</v>
      </c>
      <c r="AT9" s="51">
        <f t="shared" si="3"/>
        <v>24.857142857142854</v>
      </c>
      <c r="AU9" s="69">
        <v>7.3999999999999996E-2</v>
      </c>
      <c r="AV9" s="69">
        <f t="shared" si="7"/>
        <v>6.4000000000000001E-2</v>
      </c>
    </row>
    <row r="10" spans="1:48">
      <c r="B10" s="145"/>
      <c r="C10" s="37">
        <v>7</v>
      </c>
      <c r="D10" s="30">
        <v>3.5999999999999997E-2</v>
      </c>
      <c r="E10" s="93">
        <f t="shared" si="4"/>
        <v>0.13600000000000001</v>
      </c>
      <c r="F10" s="31">
        <f t="shared" si="5"/>
        <v>24</v>
      </c>
      <c r="G10" s="51">
        <f t="shared" si="6"/>
        <v>23.861111111111114</v>
      </c>
      <c r="H10" s="51">
        <f t="shared" si="1"/>
        <v>23.722222222222225</v>
      </c>
      <c r="I10" s="51">
        <f t="shared" si="1"/>
        <v>23.583333333333336</v>
      </c>
      <c r="J10" s="51">
        <f t="shared" si="1"/>
        <v>23.444444444444446</v>
      </c>
      <c r="K10" s="51">
        <f t="shared" si="1"/>
        <v>23.305555555555557</v>
      </c>
      <c r="L10" s="51">
        <f t="shared" si="1"/>
        <v>23.166666666666668</v>
      </c>
      <c r="M10" s="51">
        <f t="shared" si="1"/>
        <v>23.027777777777779</v>
      </c>
      <c r="N10" s="51">
        <f t="shared" si="1"/>
        <v>22.888888888888889</v>
      </c>
      <c r="O10" s="51">
        <f t="shared" si="1"/>
        <v>22.75</v>
      </c>
      <c r="P10" s="51">
        <f t="shared" si="1"/>
        <v>22.611111111111111</v>
      </c>
      <c r="Q10" s="51">
        <f t="shared" si="1"/>
        <v>22.472222222222221</v>
      </c>
      <c r="R10" s="51">
        <f t="shared" si="1"/>
        <v>22.333333333333336</v>
      </c>
      <c r="S10" s="51">
        <f t="shared" si="1"/>
        <v>22.194444444444443</v>
      </c>
      <c r="T10" s="51">
        <f t="shared" si="1"/>
        <v>22.055555555555557</v>
      </c>
      <c r="U10" s="51">
        <f t="shared" si="1"/>
        <v>21.916666666666668</v>
      </c>
      <c r="V10" s="51">
        <f t="shared" si="1"/>
        <v>21.777777777777779</v>
      </c>
      <c r="W10" s="51">
        <f t="shared" si="1"/>
        <v>21.638888888888893</v>
      </c>
      <c r="X10" s="51">
        <f t="shared" si="2"/>
        <v>21.500000000000004</v>
      </c>
      <c r="Y10" s="51">
        <f t="shared" si="2"/>
        <v>21.361111111111114</v>
      </c>
      <c r="Z10" s="51">
        <f t="shared" si="2"/>
        <v>21.222222222222225</v>
      </c>
      <c r="AA10" s="51">
        <f t="shared" si="2"/>
        <v>21.083333333333336</v>
      </c>
      <c r="AB10" s="51">
        <f t="shared" si="2"/>
        <v>20.944444444444446</v>
      </c>
      <c r="AC10" s="51">
        <f t="shared" si="2"/>
        <v>20.805555555555557</v>
      </c>
      <c r="AD10" s="51">
        <f t="shared" si="2"/>
        <v>20.666666666666668</v>
      </c>
      <c r="AE10" s="51">
        <f t="shared" si="2"/>
        <v>20.527777777777779</v>
      </c>
      <c r="AF10" s="51">
        <f t="shared" si="2"/>
        <v>20.388888888888889</v>
      </c>
      <c r="AG10" s="51">
        <f t="shared" si="2"/>
        <v>20.25</v>
      </c>
      <c r="AH10" s="51">
        <f t="shared" si="2"/>
        <v>20.111111111111111</v>
      </c>
      <c r="AI10" s="51">
        <f t="shared" si="2"/>
        <v>19.972222222222221</v>
      </c>
      <c r="AJ10" s="51">
        <f t="shared" si="2"/>
        <v>19.833333333333336</v>
      </c>
      <c r="AK10" s="51">
        <f t="shared" si="2"/>
        <v>19.694444444444446</v>
      </c>
      <c r="AL10" s="51">
        <f t="shared" si="2"/>
        <v>19.555555555555557</v>
      </c>
      <c r="AM10" s="51">
        <f t="shared" si="2"/>
        <v>19.416666666666668</v>
      </c>
      <c r="AN10" s="51">
        <f t="shared" si="3"/>
        <v>19.277777777777779</v>
      </c>
      <c r="AO10" s="51">
        <f t="shared" si="3"/>
        <v>19.138888888888889</v>
      </c>
      <c r="AP10" s="51">
        <f t="shared" si="3"/>
        <v>19</v>
      </c>
      <c r="AQ10" s="51">
        <f t="shared" si="3"/>
        <v>18.861111111111111</v>
      </c>
      <c r="AR10" s="51">
        <f t="shared" si="3"/>
        <v>18.722222222222221</v>
      </c>
      <c r="AS10" s="51">
        <f t="shared" si="3"/>
        <v>18.583333333333332</v>
      </c>
      <c r="AT10" s="51">
        <f t="shared" si="3"/>
        <v>18.444444444444443</v>
      </c>
      <c r="AU10" s="69">
        <v>0.106</v>
      </c>
      <c r="AV10" s="69">
        <f t="shared" si="7"/>
        <v>9.6000000000000002E-2</v>
      </c>
    </row>
    <row r="11" spans="1:48">
      <c r="B11" s="145"/>
      <c r="C11" s="37">
        <v>8</v>
      </c>
      <c r="D11" s="30">
        <v>4.4999999999999998E-2</v>
      </c>
      <c r="E11" s="93">
        <f t="shared" si="4"/>
        <v>0.1</v>
      </c>
      <c r="F11" s="31">
        <f t="shared" si="5"/>
        <v>20</v>
      </c>
      <c r="G11" s="51">
        <f t="shared" si="6"/>
        <v>19.888888888888889</v>
      </c>
      <c r="H11" s="51">
        <f t="shared" si="1"/>
        <v>19.777777777777779</v>
      </c>
      <c r="I11" s="51">
        <f t="shared" si="1"/>
        <v>19.666666666666668</v>
      </c>
      <c r="J11" s="51">
        <f t="shared" si="1"/>
        <v>19.555555555555557</v>
      </c>
      <c r="K11" s="51">
        <f t="shared" si="1"/>
        <v>19.444444444444446</v>
      </c>
      <c r="L11" s="51">
        <f t="shared" si="1"/>
        <v>19.333333333333336</v>
      </c>
      <c r="M11" s="51">
        <f t="shared" si="1"/>
        <v>19.222222222222221</v>
      </c>
      <c r="N11" s="51">
        <f t="shared" si="1"/>
        <v>19.111111111111111</v>
      </c>
      <c r="O11" s="51">
        <f t="shared" si="1"/>
        <v>19</v>
      </c>
      <c r="P11" s="51">
        <f t="shared" si="1"/>
        <v>18.888888888888889</v>
      </c>
      <c r="Q11" s="51">
        <f t="shared" si="1"/>
        <v>18.777777777777779</v>
      </c>
      <c r="R11" s="51">
        <f t="shared" si="1"/>
        <v>18.666666666666668</v>
      </c>
      <c r="S11" s="51">
        <f t="shared" si="1"/>
        <v>18.555555555555557</v>
      </c>
      <c r="T11" s="51">
        <f t="shared" si="1"/>
        <v>18.444444444444446</v>
      </c>
      <c r="U11" s="51">
        <f t="shared" si="1"/>
        <v>18.333333333333336</v>
      </c>
      <c r="V11" s="51">
        <f t="shared" si="1"/>
        <v>18.222222222222225</v>
      </c>
      <c r="W11" s="51">
        <f t="shared" si="1"/>
        <v>18.111111111111114</v>
      </c>
      <c r="X11" s="51">
        <f t="shared" si="2"/>
        <v>18.000000000000004</v>
      </c>
      <c r="Y11" s="51">
        <f t="shared" si="2"/>
        <v>17.888888888888889</v>
      </c>
      <c r="Z11" s="51">
        <f t="shared" si="2"/>
        <v>17.777777777777779</v>
      </c>
      <c r="AA11" s="51">
        <f t="shared" si="2"/>
        <v>17.666666666666668</v>
      </c>
      <c r="AB11" s="51">
        <f t="shared" si="2"/>
        <v>17.555555555555557</v>
      </c>
      <c r="AC11" s="51">
        <f t="shared" si="2"/>
        <v>17.444444444444446</v>
      </c>
      <c r="AD11" s="51">
        <f t="shared" si="2"/>
        <v>17.333333333333336</v>
      </c>
      <c r="AE11" s="51">
        <f t="shared" si="2"/>
        <v>17.222222222222225</v>
      </c>
      <c r="AF11" s="51">
        <f t="shared" si="2"/>
        <v>17.111111111111111</v>
      </c>
      <c r="AG11" s="51">
        <f t="shared" si="2"/>
        <v>17</v>
      </c>
      <c r="AH11" s="51">
        <f t="shared" si="2"/>
        <v>16.888888888888889</v>
      </c>
      <c r="AI11" s="51">
        <f t="shared" si="2"/>
        <v>16.777777777777779</v>
      </c>
      <c r="AJ11" s="51">
        <f t="shared" si="2"/>
        <v>16.666666666666668</v>
      </c>
      <c r="AK11" s="51">
        <f t="shared" si="2"/>
        <v>16.555555555555557</v>
      </c>
      <c r="AL11" s="51">
        <f t="shared" si="2"/>
        <v>16.444444444444446</v>
      </c>
      <c r="AM11" s="51">
        <f t="shared" si="2"/>
        <v>16.333333333333332</v>
      </c>
      <c r="AN11" s="51">
        <f t="shared" si="3"/>
        <v>16.222222222222221</v>
      </c>
      <c r="AO11" s="51">
        <f t="shared" si="3"/>
        <v>16.111111111111111</v>
      </c>
      <c r="AP11" s="51">
        <f t="shared" si="3"/>
        <v>16</v>
      </c>
      <c r="AQ11" s="51">
        <f t="shared" si="3"/>
        <v>15.888888888888889</v>
      </c>
      <c r="AR11" s="51">
        <f t="shared" si="3"/>
        <v>15.777777777777777</v>
      </c>
      <c r="AS11" s="51">
        <f t="shared" si="3"/>
        <v>15.666666666666666</v>
      </c>
      <c r="AT11" s="51">
        <f t="shared" si="3"/>
        <v>15.555555555555555</v>
      </c>
      <c r="AU11" s="69">
        <v>7.0000000000000007E-2</v>
      </c>
      <c r="AV11" s="69">
        <f t="shared" si="7"/>
        <v>6.0000000000000005E-2</v>
      </c>
    </row>
    <row r="12" spans="1:48">
      <c r="B12" s="145"/>
      <c r="C12" s="37">
        <v>9</v>
      </c>
      <c r="D12" s="30">
        <v>5.5E-2</v>
      </c>
      <c r="E12" s="93">
        <f t="shared" si="4"/>
        <v>0.12</v>
      </c>
      <c r="F12" s="31">
        <f t="shared" si="5"/>
        <v>16</v>
      </c>
      <c r="G12" s="51">
        <f t="shared" si="6"/>
        <v>15.909090909090908</v>
      </c>
      <c r="H12" s="51">
        <f t="shared" si="1"/>
        <v>15.818181818181818</v>
      </c>
      <c r="I12" s="51">
        <f t="shared" si="1"/>
        <v>15.727272727272727</v>
      </c>
      <c r="J12" s="51">
        <f t="shared" si="1"/>
        <v>15.636363636363637</v>
      </c>
      <c r="K12" s="51">
        <f t="shared" si="1"/>
        <v>15.545454545454545</v>
      </c>
      <c r="L12" s="51">
        <f t="shared" si="1"/>
        <v>15.454545454545453</v>
      </c>
      <c r="M12" s="51">
        <f t="shared" si="1"/>
        <v>15.363636363636363</v>
      </c>
      <c r="N12" s="51">
        <f t="shared" si="1"/>
        <v>15.272727272727272</v>
      </c>
      <c r="O12" s="51">
        <f t="shared" si="1"/>
        <v>15.181818181818182</v>
      </c>
      <c r="P12" s="51">
        <f t="shared" si="1"/>
        <v>15.09090909090909</v>
      </c>
      <c r="Q12" s="51">
        <f t="shared" si="1"/>
        <v>15</v>
      </c>
      <c r="R12" s="51">
        <f t="shared" si="1"/>
        <v>14.90909090909091</v>
      </c>
      <c r="S12" s="51">
        <f t="shared" si="1"/>
        <v>14.818181818181817</v>
      </c>
      <c r="T12" s="51">
        <f t="shared" si="1"/>
        <v>14.727272727272728</v>
      </c>
      <c r="U12" s="51">
        <f t="shared" si="1"/>
        <v>14.636363636363637</v>
      </c>
      <c r="V12" s="51">
        <f t="shared" si="1"/>
        <v>14.545454545454547</v>
      </c>
      <c r="W12" s="51">
        <f t="shared" si="1"/>
        <v>14.454545454545455</v>
      </c>
      <c r="X12" s="51">
        <f t="shared" si="2"/>
        <v>14.363636363636365</v>
      </c>
      <c r="Y12" s="51">
        <f t="shared" si="2"/>
        <v>14.272727272727273</v>
      </c>
      <c r="Z12" s="51">
        <f t="shared" si="2"/>
        <v>14.181818181818182</v>
      </c>
      <c r="AA12" s="51">
        <f t="shared" si="2"/>
        <v>14.090909090909092</v>
      </c>
      <c r="AB12" s="51">
        <f t="shared" si="2"/>
        <v>14</v>
      </c>
      <c r="AC12" s="51">
        <f t="shared" si="2"/>
        <v>13.90909090909091</v>
      </c>
      <c r="AD12" s="51">
        <f t="shared" si="2"/>
        <v>13.818181818181818</v>
      </c>
      <c r="AE12" s="51">
        <f t="shared" si="2"/>
        <v>13.727272727272727</v>
      </c>
      <c r="AF12" s="51">
        <f t="shared" si="2"/>
        <v>13.636363636363637</v>
      </c>
      <c r="AG12" s="51">
        <f t="shared" si="2"/>
        <v>13.545454545454545</v>
      </c>
      <c r="AH12" s="51">
        <f t="shared" si="2"/>
        <v>13.454545454545455</v>
      </c>
      <c r="AI12" s="51">
        <f t="shared" si="2"/>
        <v>13.363636363636363</v>
      </c>
      <c r="AJ12" s="51">
        <f t="shared" si="2"/>
        <v>13.272727272727272</v>
      </c>
      <c r="AK12" s="51">
        <f t="shared" si="2"/>
        <v>13.181818181818182</v>
      </c>
      <c r="AL12" s="51">
        <f t="shared" si="2"/>
        <v>13.09090909090909</v>
      </c>
      <c r="AM12" s="51">
        <f t="shared" si="2"/>
        <v>13</v>
      </c>
      <c r="AN12" s="51">
        <f t="shared" si="3"/>
        <v>12.909090909090908</v>
      </c>
      <c r="AO12" s="51">
        <f t="shared" si="3"/>
        <v>12.818181818181817</v>
      </c>
      <c r="AP12" s="51">
        <f t="shared" si="3"/>
        <v>12.727272727272727</v>
      </c>
      <c r="AQ12" s="51">
        <f t="shared" si="3"/>
        <v>12.636363636363635</v>
      </c>
      <c r="AR12" s="51">
        <f t="shared" si="3"/>
        <v>12.545454545454545</v>
      </c>
      <c r="AS12" s="51">
        <f t="shared" si="3"/>
        <v>12.454545454545453</v>
      </c>
      <c r="AT12" s="51">
        <f t="shared" si="3"/>
        <v>12.363636363636363</v>
      </c>
      <c r="AU12" s="69">
        <v>0.09</v>
      </c>
      <c r="AV12" s="69">
        <f t="shared" si="7"/>
        <v>0.08</v>
      </c>
    </row>
    <row r="13" spans="1:48">
      <c r="B13" s="145"/>
      <c r="C13" s="37">
        <v>10</v>
      </c>
      <c r="D13" s="30">
        <v>6.3E-2</v>
      </c>
      <c r="E13" s="93">
        <f t="shared" si="4"/>
        <v>0.18099999999999999</v>
      </c>
      <c r="F13" s="31">
        <f t="shared" si="5"/>
        <v>13</v>
      </c>
      <c r="G13" s="51">
        <f t="shared" si="6"/>
        <v>12.920634920634919</v>
      </c>
      <c r="H13" s="51">
        <f t="shared" si="1"/>
        <v>12.84126984126984</v>
      </c>
      <c r="I13" s="51">
        <f t="shared" si="1"/>
        <v>12.761904761904761</v>
      </c>
      <c r="J13" s="51">
        <f t="shared" si="1"/>
        <v>12.682539682539682</v>
      </c>
      <c r="K13" s="51">
        <f t="shared" si="1"/>
        <v>12.603174603174603</v>
      </c>
      <c r="L13" s="51">
        <f t="shared" si="1"/>
        <v>12.523809523809522</v>
      </c>
      <c r="M13" s="51">
        <f t="shared" si="1"/>
        <v>12.444444444444443</v>
      </c>
      <c r="N13" s="51">
        <f t="shared" si="1"/>
        <v>12.365079365079364</v>
      </c>
      <c r="O13" s="51">
        <f t="shared" si="1"/>
        <v>12.285714285714285</v>
      </c>
      <c r="P13" s="51">
        <f t="shared" si="1"/>
        <v>12.206349206349206</v>
      </c>
      <c r="Q13" s="51">
        <f t="shared" si="1"/>
        <v>12.126984126984125</v>
      </c>
      <c r="R13" s="51">
        <f t="shared" si="1"/>
        <v>12.047619047619046</v>
      </c>
      <c r="S13" s="51">
        <f t="shared" si="1"/>
        <v>11.968253968253968</v>
      </c>
      <c r="T13" s="51">
        <f t="shared" si="1"/>
        <v>11.888888888888888</v>
      </c>
      <c r="U13" s="51">
        <f t="shared" si="1"/>
        <v>11.80952380952381</v>
      </c>
      <c r="V13" s="51">
        <f t="shared" si="1"/>
        <v>11.730158730158729</v>
      </c>
      <c r="W13" s="51">
        <f t="shared" si="1"/>
        <v>11.65079365079365</v>
      </c>
      <c r="X13" s="51">
        <f t="shared" si="2"/>
        <v>11.571428571428571</v>
      </c>
      <c r="Y13" s="51">
        <f t="shared" si="2"/>
        <v>11.492063492063492</v>
      </c>
      <c r="Z13" s="51">
        <f t="shared" si="2"/>
        <v>11.412698412698413</v>
      </c>
      <c r="AA13" s="51">
        <f t="shared" si="2"/>
        <v>11.333333333333332</v>
      </c>
      <c r="AB13" s="51">
        <f t="shared" si="2"/>
        <v>11.253968253968253</v>
      </c>
      <c r="AC13" s="51">
        <f t="shared" si="2"/>
        <v>11.174603174603174</v>
      </c>
      <c r="AD13" s="51">
        <f t="shared" si="2"/>
        <v>11.095238095238095</v>
      </c>
      <c r="AE13" s="51">
        <f t="shared" si="2"/>
        <v>11.015873015873016</v>
      </c>
      <c r="AF13" s="51">
        <f t="shared" si="2"/>
        <v>10.936507936507935</v>
      </c>
      <c r="AG13" s="51">
        <f t="shared" si="2"/>
        <v>10.857142857142856</v>
      </c>
      <c r="AH13" s="51">
        <f t="shared" si="2"/>
        <v>10.777777777777777</v>
      </c>
      <c r="AI13" s="51">
        <f t="shared" si="2"/>
        <v>10.698412698412698</v>
      </c>
      <c r="AJ13" s="51">
        <f t="shared" si="2"/>
        <v>10.619047619047619</v>
      </c>
      <c r="AK13" s="51">
        <f t="shared" si="2"/>
        <v>10.539682539682538</v>
      </c>
      <c r="AL13" s="51">
        <f t="shared" si="2"/>
        <v>10.460317460317459</v>
      </c>
      <c r="AM13" s="51">
        <f t="shared" si="2"/>
        <v>10.38095238095238</v>
      </c>
      <c r="AN13" s="51">
        <f t="shared" si="3"/>
        <v>10.301587301587301</v>
      </c>
      <c r="AO13" s="51">
        <f t="shared" si="3"/>
        <v>10.222222222222221</v>
      </c>
      <c r="AP13" s="51">
        <f t="shared" si="3"/>
        <v>10.142857142857141</v>
      </c>
      <c r="AQ13" s="51">
        <f t="shared" si="3"/>
        <v>10.063492063492061</v>
      </c>
      <c r="AR13" s="51">
        <f t="shared" si="3"/>
        <v>9.9841269841269824</v>
      </c>
      <c r="AS13" s="51">
        <f t="shared" si="3"/>
        <v>9.9047619047619033</v>
      </c>
      <c r="AT13" s="51">
        <f t="shared" si="3"/>
        <v>9.8253968253968242</v>
      </c>
      <c r="AU13" s="69">
        <v>0.151</v>
      </c>
      <c r="AV13" s="69">
        <f t="shared" si="7"/>
        <v>0.14099999999999999</v>
      </c>
    </row>
    <row r="14" spans="1:48">
      <c r="B14" s="145"/>
      <c r="C14" s="37">
        <v>11</v>
      </c>
      <c r="D14" s="30">
        <v>6.9000000000000006E-2</v>
      </c>
      <c r="E14" s="93">
        <f t="shared" si="4"/>
        <v>0.13750000000000001</v>
      </c>
      <c r="F14" s="31">
        <f t="shared" si="5"/>
        <v>12.5</v>
      </c>
      <c r="G14" s="51">
        <f t="shared" si="6"/>
        <v>12.427536231884057</v>
      </c>
      <c r="H14" s="51">
        <f t="shared" si="1"/>
        <v>12.355072463768115</v>
      </c>
      <c r="I14" s="51">
        <f t="shared" si="1"/>
        <v>12.282608695652174</v>
      </c>
      <c r="J14" s="51">
        <f t="shared" si="1"/>
        <v>12.210144927536231</v>
      </c>
      <c r="K14" s="51">
        <f t="shared" si="1"/>
        <v>12.137681159420289</v>
      </c>
      <c r="L14" s="51">
        <f t="shared" si="1"/>
        <v>12.065217391304348</v>
      </c>
      <c r="M14" s="51">
        <f t="shared" si="1"/>
        <v>11.992753623188404</v>
      </c>
      <c r="N14" s="51">
        <f t="shared" si="1"/>
        <v>11.920289855072463</v>
      </c>
      <c r="O14" s="51">
        <f t="shared" si="1"/>
        <v>11.847826086956522</v>
      </c>
      <c r="P14" s="51">
        <f t="shared" si="1"/>
        <v>11.775362318840578</v>
      </c>
      <c r="Q14" s="51">
        <f t="shared" si="1"/>
        <v>11.702898550724637</v>
      </c>
      <c r="R14" s="51">
        <f t="shared" si="1"/>
        <v>11.630434782608695</v>
      </c>
      <c r="S14" s="51">
        <f t="shared" si="1"/>
        <v>11.557971014492754</v>
      </c>
      <c r="T14" s="51">
        <f t="shared" si="1"/>
        <v>11.485507246376811</v>
      </c>
      <c r="U14" s="51">
        <f t="shared" si="1"/>
        <v>11.413043478260869</v>
      </c>
      <c r="V14" s="51">
        <f t="shared" si="1"/>
        <v>11.340579710144928</v>
      </c>
      <c r="W14" s="51">
        <f t="shared" si="1"/>
        <v>11.268115942028986</v>
      </c>
      <c r="X14" s="51">
        <f t="shared" si="2"/>
        <v>11.195652173913043</v>
      </c>
      <c r="Y14" s="51">
        <f t="shared" si="2"/>
        <v>11.123188405797102</v>
      </c>
      <c r="Z14" s="51">
        <f t="shared" si="2"/>
        <v>11.05072463768116</v>
      </c>
      <c r="AA14" s="51">
        <f t="shared" si="2"/>
        <v>10.978260869565217</v>
      </c>
      <c r="AB14" s="51">
        <f t="shared" si="2"/>
        <v>10.905797101449275</v>
      </c>
      <c r="AC14" s="51">
        <f t="shared" si="2"/>
        <v>10.833333333333334</v>
      </c>
      <c r="AD14" s="51">
        <f t="shared" si="2"/>
        <v>10.760869565217391</v>
      </c>
      <c r="AE14" s="51">
        <f t="shared" si="2"/>
        <v>10.688405797101449</v>
      </c>
      <c r="AF14" s="51">
        <f t="shared" si="2"/>
        <v>10.615942028985508</v>
      </c>
      <c r="AG14" s="51">
        <f t="shared" si="2"/>
        <v>10.543478260869565</v>
      </c>
      <c r="AH14" s="51">
        <f t="shared" si="2"/>
        <v>10.471014492753623</v>
      </c>
      <c r="AI14" s="51">
        <f t="shared" si="2"/>
        <v>10.39855072463768</v>
      </c>
      <c r="AJ14" s="51">
        <f t="shared" si="2"/>
        <v>10.326086956521738</v>
      </c>
      <c r="AK14" s="51">
        <f t="shared" si="2"/>
        <v>10.253623188405797</v>
      </c>
      <c r="AL14" s="51">
        <f t="shared" si="2"/>
        <v>10.181159420289854</v>
      </c>
      <c r="AM14" s="51">
        <f t="shared" si="2"/>
        <v>10.108695652173912</v>
      </c>
      <c r="AN14" s="51">
        <f t="shared" si="3"/>
        <v>10.036231884057971</v>
      </c>
      <c r="AO14" s="51">
        <f t="shared" si="3"/>
        <v>9.9637681159420275</v>
      </c>
      <c r="AP14" s="51">
        <f t="shared" si="3"/>
        <v>9.891304347826086</v>
      </c>
      <c r="AQ14" s="51">
        <f t="shared" si="3"/>
        <v>9.8188405797101446</v>
      </c>
      <c r="AR14" s="51">
        <f t="shared" si="3"/>
        <v>9.7463768115942013</v>
      </c>
      <c r="AS14" s="51">
        <f t="shared" si="3"/>
        <v>9.6739130434782599</v>
      </c>
      <c r="AT14" s="51">
        <f t="shared" si="3"/>
        <v>9.6014492753623184</v>
      </c>
      <c r="AU14" s="69">
        <v>0.1075</v>
      </c>
      <c r="AV14" s="69">
        <f t="shared" si="7"/>
        <v>9.7500000000000003E-2</v>
      </c>
    </row>
    <row r="15" spans="1:48">
      <c r="B15" s="145"/>
      <c r="C15" s="37">
        <v>12</v>
      </c>
      <c r="D15" s="30">
        <v>7.2999999999999995E-2</v>
      </c>
      <c r="E15" s="93">
        <f t="shared" si="4"/>
        <v>8.7499999999999994E-2</v>
      </c>
      <c r="F15" s="31">
        <f t="shared" si="5"/>
        <v>12.5</v>
      </c>
      <c r="G15" s="51">
        <f t="shared" si="6"/>
        <v>12.431506849315069</v>
      </c>
      <c r="H15" s="51">
        <f t="shared" si="1"/>
        <v>12.363013698630137</v>
      </c>
      <c r="I15" s="51">
        <f t="shared" si="1"/>
        <v>12.294520547945206</v>
      </c>
      <c r="J15" s="51">
        <f t="shared" si="1"/>
        <v>12.226027397260275</v>
      </c>
      <c r="K15" s="51">
        <f t="shared" si="1"/>
        <v>12.157534246575343</v>
      </c>
      <c r="L15" s="51">
        <f t="shared" si="1"/>
        <v>12.08904109589041</v>
      </c>
      <c r="M15" s="51">
        <f t="shared" si="1"/>
        <v>12.020547945205479</v>
      </c>
      <c r="N15" s="51">
        <f t="shared" si="1"/>
        <v>11.952054794520548</v>
      </c>
      <c r="O15" s="51">
        <f t="shared" si="1"/>
        <v>11.883561643835616</v>
      </c>
      <c r="P15" s="51">
        <f t="shared" si="1"/>
        <v>11.815068493150685</v>
      </c>
      <c r="Q15" s="51">
        <f t="shared" si="1"/>
        <v>11.746575342465754</v>
      </c>
      <c r="R15" s="51">
        <f t="shared" si="1"/>
        <v>11.678082191780824</v>
      </c>
      <c r="S15" s="51">
        <f t="shared" si="1"/>
        <v>11.609589041095891</v>
      </c>
      <c r="T15" s="51">
        <f t="shared" si="1"/>
        <v>11.54109589041096</v>
      </c>
      <c r="U15" s="51">
        <f t="shared" si="1"/>
        <v>11.472602739726028</v>
      </c>
      <c r="V15" s="51">
        <f t="shared" si="1"/>
        <v>11.404109589041097</v>
      </c>
      <c r="W15" s="51">
        <f t="shared" si="1"/>
        <v>11.335616438356166</v>
      </c>
      <c r="X15" s="51">
        <f t="shared" si="2"/>
        <v>11.267123287671234</v>
      </c>
      <c r="Y15" s="51">
        <f t="shared" si="2"/>
        <v>11.198630136986303</v>
      </c>
      <c r="Z15" s="51">
        <f t="shared" si="2"/>
        <v>11.13013698630137</v>
      </c>
      <c r="AA15" s="51">
        <f t="shared" si="2"/>
        <v>11.061643835616438</v>
      </c>
      <c r="AB15" s="51">
        <f t="shared" si="2"/>
        <v>10.993150684931507</v>
      </c>
      <c r="AC15" s="51">
        <f t="shared" si="2"/>
        <v>10.924657534246576</v>
      </c>
      <c r="AD15" s="51">
        <f t="shared" si="2"/>
        <v>10.856164383561644</v>
      </c>
      <c r="AE15" s="51">
        <f t="shared" si="2"/>
        <v>10.787671232876713</v>
      </c>
      <c r="AF15" s="51">
        <f t="shared" si="2"/>
        <v>10.719178082191782</v>
      </c>
      <c r="AG15" s="51">
        <f t="shared" si="2"/>
        <v>10.65068493150685</v>
      </c>
      <c r="AH15" s="51">
        <f t="shared" si="2"/>
        <v>10.582191780821917</v>
      </c>
      <c r="AI15" s="51">
        <f t="shared" si="2"/>
        <v>10.513698630136986</v>
      </c>
      <c r="AJ15" s="51">
        <f t="shared" si="2"/>
        <v>10.445205479452055</v>
      </c>
      <c r="AK15" s="51">
        <f t="shared" si="2"/>
        <v>10.376712328767123</v>
      </c>
      <c r="AL15" s="51">
        <f t="shared" si="2"/>
        <v>10.308219178082192</v>
      </c>
      <c r="AM15" s="51">
        <f t="shared" si="2"/>
        <v>10.239726027397261</v>
      </c>
      <c r="AN15" s="51">
        <f t="shared" si="3"/>
        <v>10.171232876712329</v>
      </c>
      <c r="AO15" s="51">
        <f t="shared" si="3"/>
        <v>10.102739726027396</v>
      </c>
      <c r="AP15" s="51">
        <f t="shared" si="3"/>
        <v>10.034246575342465</v>
      </c>
      <c r="AQ15" s="51">
        <f t="shared" si="3"/>
        <v>9.9657534246575334</v>
      </c>
      <c r="AR15" s="51">
        <f t="shared" si="3"/>
        <v>9.8972602739726021</v>
      </c>
      <c r="AS15" s="51">
        <f t="shared" si="3"/>
        <v>9.8287671232876708</v>
      </c>
      <c r="AT15" s="51">
        <f t="shared" si="3"/>
        <v>9.7602739726027394</v>
      </c>
      <c r="AU15" s="69">
        <v>5.7500000000000002E-2</v>
      </c>
      <c r="AV15" s="69">
        <f t="shared" si="7"/>
        <v>4.7500000000000001E-2</v>
      </c>
    </row>
    <row r="16" spans="1:48">
      <c r="B16" s="145"/>
      <c r="C16" s="37">
        <v>13</v>
      </c>
      <c r="D16" s="30">
        <v>7.4999999999999997E-2</v>
      </c>
      <c r="E16" s="93">
        <f t="shared" si="4"/>
        <v>6.25E-2</v>
      </c>
      <c r="F16" s="31">
        <f t="shared" si="5"/>
        <v>12.5</v>
      </c>
      <c r="G16" s="51">
        <f t="shared" si="6"/>
        <v>12.433333333333334</v>
      </c>
      <c r="H16" s="51">
        <f t="shared" si="1"/>
        <v>12.366666666666667</v>
      </c>
      <c r="I16" s="51">
        <f t="shared" si="1"/>
        <v>12.3</v>
      </c>
      <c r="J16" s="51">
        <f t="shared" si="1"/>
        <v>12.233333333333334</v>
      </c>
      <c r="K16" s="51">
        <f t="shared" si="1"/>
        <v>12.166666666666666</v>
      </c>
      <c r="L16" s="51">
        <f t="shared" si="1"/>
        <v>12.1</v>
      </c>
      <c r="M16" s="51">
        <f t="shared" si="1"/>
        <v>12.033333333333333</v>
      </c>
      <c r="N16" s="51">
        <f t="shared" si="1"/>
        <v>11.966666666666667</v>
      </c>
      <c r="O16" s="51">
        <f t="shared" si="1"/>
        <v>11.9</v>
      </c>
      <c r="P16" s="51">
        <f t="shared" si="1"/>
        <v>11.833333333333334</v>
      </c>
      <c r="Q16" s="51">
        <f t="shared" si="1"/>
        <v>11.766666666666666</v>
      </c>
      <c r="R16" s="51">
        <f t="shared" si="1"/>
        <v>11.7</v>
      </c>
      <c r="S16" s="51">
        <f t="shared" si="1"/>
        <v>11.633333333333335</v>
      </c>
      <c r="T16" s="51">
        <f t="shared" si="1"/>
        <v>11.566666666666666</v>
      </c>
      <c r="U16" s="51">
        <f t="shared" si="1"/>
        <v>11.500000000000002</v>
      </c>
      <c r="V16" s="51">
        <f t="shared" si="1"/>
        <v>11.433333333333334</v>
      </c>
      <c r="W16" s="51">
        <f t="shared" si="1"/>
        <v>11.366666666666667</v>
      </c>
      <c r="X16" s="51">
        <f t="shared" si="2"/>
        <v>11.3</v>
      </c>
      <c r="Y16" s="51">
        <f t="shared" si="2"/>
        <v>11.233333333333334</v>
      </c>
      <c r="Z16" s="51">
        <f t="shared" si="2"/>
        <v>11.166666666666668</v>
      </c>
      <c r="AA16" s="51">
        <f t="shared" si="2"/>
        <v>11.100000000000001</v>
      </c>
      <c r="AB16" s="51">
        <f t="shared" si="2"/>
        <v>11.033333333333333</v>
      </c>
      <c r="AC16" s="51">
        <f t="shared" si="2"/>
        <v>10.966666666666667</v>
      </c>
      <c r="AD16" s="51">
        <f t="shared" si="2"/>
        <v>10.9</v>
      </c>
      <c r="AE16" s="51">
        <f t="shared" si="2"/>
        <v>10.833333333333334</v>
      </c>
      <c r="AF16" s="51">
        <f t="shared" si="2"/>
        <v>10.766666666666667</v>
      </c>
      <c r="AG16" s="51">
        <f t="shared" si="2"/>
        <v>10.700000000000001</v>
      </c>
      <c r="AH16" s="51">
        <f t="shared" si="2"/>
        <v>10.633333333333333</v>
      </c>
      <c r="AI16" s="51">
        <f t="shared" si="2"/>
        <v>10.566666666666666</v>
      </c>
      <c r="AJ16" s="51">
        <f t="shared" si="2"/>
        <v>10.5</v>
      </c>
      <c r="AK16" s="51">
        <f t="shared" si="2"/>
        <v>10.433333333333334</v>
      </c>
      <c r="AL16" s="51">
        <f t="shared" si="2"/>
        <v>10.366666666666667</v>
      </c>
      <c r="AM16" s="51">
        <f t="shared" si="2"/>
        <v>10.3</v>
      </c>
      <c r="AN16" s="51">
        <f t="shared" si="3"/>
        <v>10.233333333333333</v>
      </c>
      <c r="AO16" s="51">
        <f t="shared" si="3"/>
        <v>10.166666666666666</v>
      </c>
      <c r="AP16" s="51">
        <f t="shared" si="3"/>
        <v>10.1</v>
      </c>
      <c r="AQ16" s="51">
        <f t="shared" si="3"/>
        <v>10.033333333333333</v>
      </c>
      <c r="AR16" s="51">
        <f t="shared" si="3"/>
        <v>9.9666666666666668</v>
      </c>
      <c r="AS16" s="51">
        <f t="shared" si="3"/>
        <v>9.9</v>
      </c>
      <c r="AT16" s="51">
        <f t="shared" si="3"/>
        <v>9.8333333333333321</v>
      </c>
      <c r="AU16" s="69">
        <v>3.2500000000000001E-2</v>
      </c>
      <c r="AV16" s="69">
        <f t="shared" si="7"/>
        <v>2.2499999999999999E-2</v>
      </c>
    </row>
    <row r="17" spans="1:48">
      <c r="B17" s="145"/>
      <c r="C17" s="37">
        <v>14</v>
      </c>
      <c r="D17" s="30">
        <v>7.4999999999999997E-2</v>
      </c>
      <c r="E17" s="93">
        <f t="shared" si="4"/>
        <v>6.25E-2</v>
      </c>
      <c r="F17" s="31">
        <f t="shared" si="5"/>
        <v>12.5</v>
      </c>
      <c r="G17" s="51">
        <f t="shared" si="6"/>
        <v>12.433333333333334</v>
      </c>
      <c r="H17" s="51">
        <f t="shared" si="1"/>
        <v>12.366666666666667</v>
      </c>
      <c r="I17" s="51">
        <f t="shared" si="1"/>
        <v>12.3</v>
      </c>
      <c r="J17" s="51">
        <f t="shared" si="1"/>
        <v>12.233333333333334</v>
      </c>
      <c r="K17" s="51">
        <f t="shared" si="1"/>
        <v>12.166666666666666</v>
      </c>
      <c r="L17" s="51">
        <f t="shared" si="1"/>
        <v>12.1</v>
      </c>
      <c r="M17" s="51">
        <f t="shared" si="1"/>
        <v>12.033333333333333</v>
      </c>
      <c r="N17" s="51">
        <f t="shared" si="1"/>
        <v>11.966666666666667</v>
      </c>
      <c r="O17" s="51">
        <f t="shared" si="1"/>
        <v>11.9</v>
      </c>
      <c r="P17" s="51">
        <f t="shared" si="1"/>
        <v>11.833333333333334</v>
      </c>
      <c r="Q17" s="51">
        <f t="shared" si="1"/>
        <v>11.766666666666666</v>
      </c>
      <c r="R17" s="51">
        <f t="shared" si="1"/>
        <v>11.7</v>
      </c>
      <c r="S17" s="51">
        <f t="shared" si="1"/>
        <v>11.633333333333335</v>
      </c>
      <c r="T17" s="51">
        <f t="shared" si="1"/>
        <v>11.566666666666666</v>
      </c>
      <c r="U17" s="51">
        <f t="shared" si="1"/>
        <v>11.500000000000002</v>
      </c>
      <c r="V17" s="51">
        <f t="shared" si="1"/>
        <v>11.433333333333334</v>
      </c>
      <c r="W17" s="51">
        <f t="shared" si="1"/>
        <v>11.366666666666667</v>
      </c>
      <c r="X17" s="51">
        <f t="shared" si="2"/>
        <v>11.3</v>
      </c>
      <c r="Y17" s="51">
        <f t="shared" si="2"/>
        <v>11.233333333333334</v>
      </c>
      <c r="Z17" s="51">
        <f t="shared" si="2"/>
        <v>11.166666666666668</v>
      </c>
      <c r="AA17" s="51">
        <f t="shared" si="2"/>
        <v>11.100000000000001</v>
      </c>
      <c r="AB17" s="51">
        <f t="shared" si="2"/>
        <v>11.033333333333333</v>
      </c>
      <c r="AC17" s="51">
        <f t="shared" si="2"/>
        <v>10.966666666666667</v>
      </c>
      <c r="AD17" s="51">
        <f t="shared" si="2"/>
        <v>10.9</v>
      </c>
      <c r="AE17" s="51">
        <f t="shared" si="2"/>
        <v>10.833333333333334</v>
      </c>
      <c r="AF17" s="51">
        <f t="shared" si="2"/>
        <v>10.766666666666667</v>
      </c>
      <c r="AG17" s="51">
        <f t="shared" si="2"/>
        <v>10.700000000000001</v>
      </c>
      <c r="AH17" s="51">
        <f t="shared" si="2"/>
        <v>10.633333333333333</v>
      </c>
      <c r="AI17" s="51">
        <f t="shared" si="2"/>
        <v>10.566666666666666</v>
      </c>
      <c r="AJ17" s="51">
        <f t="shared" si="2"/>
        <v>10.5</v>
      </c>
      <c r="AK17" s="51">
        <f t="shared" si="2"/>
        <v>10.433333333333334</v>
      </c>
      <c r="AL17" s="51">
        <f t="shared" si="2"/>
        <v>10.366666666666667</v>
      </c>
      <c r="AM17" s="51">
        <f t="shared" si="2"/>
        <v>10.3</v>
      </c>
      <c r="AN17" s="51">
        <f t="shared" si="3"/>
        <v>10.233333333333333</v>
      </c>
      <c r="AO17" s="51">
        <f t="shared" si="3"/>
        <v>10.166666666666666</v>
      </c>
      <c r="AP17" s="51">
        <f t="shared" si="3"/>
        <v>10.1</v>
      </c>
      <c r="AQ17" s="51">
        <f t="shared" si="3"/>
        <v>10.033333333333333</v>
      </c>
      <c r="AR17" s="51">
        <f t="shared" si="3"/>
        <v>9.9666666666666668</v>
      </c>
      <c r="AS17" s="51">
        <f t="shared" si="3"/>
        <v>9.9</v>
      </c>
      <c r="AT17" s="51">
        <f t="shared" si="3"/>
        <v>9.8333333333333321</v>
      </c>
      <c r="AU17" s="69">
        <v>3.2500000000000001E-2</v>
      </c>
      <c r="AV17" s="69">
        <f t="shared" si="7"/>
        <v>2.2499999999999999E-2</v>
      </c>
    </row>
    <row r="18" spans="1:48">
      <c r="B18" s="145"/>
      <c r="C18" s="37">
        <v>15</v>
      </c>
      <c r="D18" s="30">
        <v>7.2999999999999995E-2</v>
      </c>
      <c r="E18" s="93">
        <f t="shared" si="4"/>
        <v>8.7499999999999994E-2</v>
      </c>
      <c r="F18" s="31">
        <f t="shared" si="5"/>
        <v>12.5</v>
      </c>
      <c r="G18" s="51">
        <f t="shared" si="6"/>
        <v>12.431506849315069</v>
      </c>
      <c r="H18" s="51">
        <f t="shared" si="1"/>
        <v>12.363013698630137</v>
      </c>
      <c r="I18" s="51">
        <f t="shared" si="1"/>
        <v>12.294520547945206</v>
      </c>
      <c r="J18" s="51">
        <f t="shared" si="1"/>
        <v>12.226027397260275</v>
      </c>
      <c r="K18" s="51">
        <f t="shared" si="1"/>
        <v>12.157534246575343</v>
      </c>
      <c r="L18" s="51">
        <f t="shared" si="1"/>
        <v>12.08904109589041</v>
      </c>
      <c r="M18" s="51">
        <f t="shared" si="1"/>
        <v>12.020547945205479</v>
      </c>
      <c r="N18" s="51">
        <f t="shared" si="1"/>
        <v>11.952054794520548</v>
      </c>
      <c r="O18" s="51">
        <f t="shared" si="1"/>
        <v>11.883561643835616</v>
      </c>
      <c r="P18" s="51">
        <f t="shared" si="1"/>
        <v>11.815068493150685</v>
      </c>
      <c r="Q18" s="51">
        <f t="shared" si="1"/>
        <v>11.746575342465754</v>
      </c>
      <c r="R18" s="51">
        <f t="shared" si="1"/>
        <v>11.678082191780824</v>
      </c>
      <c r="S18" s="51">
        <f t="shared" si="1"/>
        <v>11.609589041095891</v>
      </c>
      <c r="T18" s="51">
        <f t="shared" si="1"/>
        <v>11.54109589041096</v>
      </c>
      <c r="U18" s="51">
        <f t="shared" si="1"/>
        <v>11.472602739726028</v>
      </c>
      <c r="V18" s="51">
        <f t="shared" si="1"/>
        <v>11.404109589041097</v>
      </c>
      <c r="W18" s="51">
        <f t="shared" ref="W18:AL33" si="8">(1-$E18-($A$21-W$2))/$D18</f>
        <v>11.335616438356166</v>
      </c>
      <c r="X18" s="51">
        <f t="shared" si="2"/>
        <v>11.267123287671234</v>
      </c>
      <c r="Y18" s="51">
        <f t="shared" si="2"/>
        <v>11.198630136986303</v>
      </c>
      <c r="Z18" s="51">
        <f t="shared" si="2"/>
        <v>11.13013698630137</v>
      </c>
      <c r="AA18" s="51">
        <f t="shared" si="2"/>
        <v>11.061643835616438</v>
      </c>
      <c r="AB18" s="51">
        <f t="shared" si="2"/>
        <v>10.993150684931507</v>
      </c>
      <c r="AC18" s="51">
        <f t="shared" si="2"/>
        <v>10.924657534246576</v>
      </c>
      <c r="AD18" s="51">
        <f t="shared" si="2"/>
        <v>10.856164383561644</v>
      </c>
      <c r="AE18" s="51">
        <f t="shared" si="2"/>
        <v>10.787671232876713</v>
      </c>
      <c r="AF18" s="51">
        <f t="shared" si="2"/>
        <v>10.719178082191782</v>
      </c>
      <c r="AG18" s="51">
        <f t="shared" si="2"/>
        <v>10.65068493150685</v>
      </c>
      <c r="AH18" s="51">
        <f t="shared" si="2"/>
        <v>10.582191780821917</v>
      </c>
      <c r="AI18" s="51">
        <f t="shared" si="2"/>
        <v>10.513698630136986</v>
      </c>
      <c r="AJ18" s="51">
        <f t="shared" si="2"/>
        <v>10.445205479452055</v>
      </c>
      <c r="AK18" s="51">
        <f t="shared" si="2"/>
        <v>10.376712328767123</v>
      </c>
      <c r="AL18" s="51">
        <f t="shared" si="2"/>
        <v>10.308219178082192</v>
      </c>
      <c r="AM18" s="51">
        <f t="shared" ref="AM18:AT33" si="9">(1-$E18-($A$21-AM$2))/$D18</f>
        <v>10.239726027397261</v>
      </c>
      <c r="AN18" s="51">
        <f t="shared" si="3"/>
        <v>10.171232876712329</v>
      </c>
      <c r="AO18" s="51">
        <f t="shared" si="3"/>
        <v>10.102739726027396</v>
      </c>
      <c r="AP18" s="51">
        <f t="shared" si="3"/>
        <v>10.034246575342465</v>
      </c>
      <c r="AQ18" s="51">
        <f t="shared" si="3"/>
        <v>9.9657534246575334</v>
      </c>
      <c r="AR18" s="51">
        <f t="shared" si="3"/>
        <v>9.8972602739726021</v>
      </c>
      <c r="AS18" s="51">
        <f t="shared" si="3"/>
        <v>9.8287671232876708</v>
      </c>
      <c r="AT18" s="51">
        <f t="shared" si="3"/>
        <v>9.7602739726027394</v>
      </c>
      <c r="AU18" s="69">
        <v>5.7500000000000002E-2</v>
      </c>
      <c r="AV18" s="69">
        <f t="shared" si="7"/>
        <v>4.7500000000000001E-2</v>
      </c>
    </row>
    <row r="19" spans="1:48">
      <c r="A19" s="131" t="s">
        <v>262</v>
      </c>
      <c r="B19" s="145"/>
      <c r="C19" s="37">
        <v>16</v>
      </c>
      <c r="D19" s="30">
        <v>6.9000000000000006E-2</v>
      </c>
      <c r="E19" s="93">
        <f t="shared" si="4"/>
        <v>0.13750000000000001</v>
      </c>
      <c r="F19" s="31">
        <f t="shared" si="5"/>
        <v>12.5</v>
      </c>
      <c r="G19" s="51">
        <f t="shared" si="6"/>
        <v>12.427536231884057</v>
      </c>
      <c r="H19" s="51">
        <f t="shared" si="6"/>
        <v>12.355072463768115</v>
      </c>
      <c r="I19" s="51">
        <f t="shared" si="6"/>
        <v>12.282608695652174</v>
      </c>
      <c r="J19" s="51">
        <f t="shared" si="6"/>
        <v>12.210144927536231</v>
      </c>
      <c r="K19" s="51">
        <f t="shared" si="6"/>
        <v>12.137681159420289</v>
      </c>
      <c r="L19" s="51">
        <f t="shared" si="6"/>
        <v>12.065217391304348</v>
      </c>
      <c r="M19" s="51">
        <f t="shared" si="6"/>
        <v>11.992753623188404</v>
      </c>
      <c r="N19" s="51">
        <f t="shared" si="6"/>
        <v>11.920289855072463</v>
      </c>
      <c r="O19" s="51">
        <f t="shared" si="6"/>
        <v>11.847826086956522</v>
      </c>
      <c r="P19" s="51">
        <f t="shared" si="6"/>
        <v>11.775362318840578</v>
      </c>
      <c r="Q19" s="51">
        <f t="shared" si="6"/>
        <v>11.702898550724637</v>
      </c>
      <c r="R19" s="51">
        <f t="shared" si="6"/>
        <v>11.630434782608695</v>
      </c>
      <c r="S19" s="51">
        <f t="shared" si="6"/>
        <v>11.557971014492754</v>
      </c>
      <c r="T19" s="51">
        <f t="shared" si="6"/>
        <v>11.485507246376811</v>
      </c>
      <c r="U19" s="51">
        <f t="shared" si="6"/>
        <v>11.413043478260869</v>
      </c>
      <c r="V19" s="51">
        <f t="shared" si="6"/>
        <v>11.340579710144928</v>
      </c>
      <c r="W19" s="51">
        <f t="shared" si="8"/>
        <v>11.268115942028986</v>
      </c>
      <c r="X19" s="51">
        <f t="shared" si="8"/>
        <v>11.195652173913043</v>
      </c>
      <c r="Y19" s="51">
        <f t="shared" si="8"/>
        <v>11.123188405797102</v>
      </c>
      <c r="Z19" s="51">
        <f t="shared" si="8"/>
        <v>11.05072463768116</v>
      </c>
      <c r="AA19" s="51">
        <f t="shared" si="8"/>
        <v>10.978260869565217</v>
      </c>
      <c r="AB19" s="51">
        <f t="shared" si="8"/>
        <v>10.905797101449275</v>
      </c>
      <c r="AC19" s="51">
        <f t="shared" si="8"/>
        <v>10.833333333333334</v>
      </c>
      <c r="AD19" s="51">
        <f t="shared" si="8"/>
        <v>10.760869565217391</v>
      </c>
      <c r="AE19" s="51">
        <f t="shared" si="8"/>
        <v>10.688405797101449</v>
      </c>
      <c r="AF19" s="51">
        <f t="shared" si="8"/>
        <v>10.615942028985508</v>
      </c>
      <c r="AG19" s="51">
        <f t="shared" si="8"/>
        <v>10.543478260869565</v>
      </c>
      <c r="AH19" s="51">
        <f t="shared" si="8"/>
        <v>10.471014492753623</v>
      </c>
      <c r="AI19" s="51">
        <f t="shared" si="8"/>
        <v>10.39855072463768</v>
      </c>
      <c r="AJ19" s="51">
        <f t="shared" si="8"/>
        <v>10.326086956521738</v>
      </c>
      <c r="AK19" s="51">
        <f t="shared" si="8"/>
        <v>10.253623188405797</v>
      </c>
      <c r="AL19" s="51">
        <f t="shared" si="8"/>
        <v>10.181159420289854</v>
      </c>
      <c r="AM19" s="51">
        <f t="shared" si="9"/>
        <v>10.108695652173912</v>
      </c>
      <c r="AN19" s="51">
        <f t="shared" si="9"/>
        <v>10.036231884057971</v>
      </c>
      <c r="AO19" s="51">
        <f t="shared" si="9"/>
        <v>9.9637681159420275</v>
      </c>
      <c r="AP19" s="51">
        <f t="shared" si="9"/>
        <v>9.891304347826086</v>
      </c>
      <c r="AQ19" s="51">
        <f t="shared" si="9"/>
        <v>9.8188405797101446</v>
      </c>
      <c r="AR19" s="51">
        <f t="shared" si="9"/>
        <v>9.7463768115942013</v>
      </c>
      <c r="AS19" s="51">
        <f t="shared" si="9"/>
        <v>9.6739130434782599</v>
      </c>
      <c r="AT19" s="51">
        <f t="shared" si="9"/>
        <v>9.6014492753623184</v>
      </c>
      <c r="AU19" s="69">
        <v>0.1075</v>
      </c>
      <c r="AV19" s="69">
        <f t="shared" si="7"/>
        <v>9.7500000000000003E-2</v>
      </c>
    </row>
    <row r="20" spans="1:48">
      <c r="A20" s="132"/>
      <c r="B20" s="145"/>
      <c r="C20" s="37">
        <v>17</v>
      </c>
      <c r="D20" s="30">
        <v>6.3E-2</v>
      </c>
      <c r="E20" s="93">
        <f t="shared" si="4"/>
        <v>0.18099999999999999</v>
      </c>
      <c r="F20" s="31">
        <f t="shared" si="5"/>
        <v>13</v>
      </c>
      <c r="G20" s="51">
        <f t="shared" ref="G20:V35" si="10">(1-$E20-($A$21-G$2))/$D20</f>
        <v>12.920634920634919</v>
      </c>
      <c r="H20" s="51">
        <f t="shared" si="10"/>
        <v>12.84126984126984</v>
      </c>
      <c r="I20" s="51">
        <f t="shared" si="10"/>
        <v>12.761904761904761</v>
      </c>
      <c r="J20" s="51">
        <f t="shared" si="10"/>
        <v>12.682539682539682</v>
      </c>
      <c r="K20" s="51">
        <f t="shared" si="10"/>
        <v>12.603174603174603</v>
      </c>
      <c r="L20" s="51">
        <f t="shared" si="10"/>
        <v>12.523809523809522</v>
      </c>
      <c r="M20" s="51">
        <f t="shared" si="10"/>
        <v>12.444444444444443</v>
      </c>
      <c r="N20" s="51">
        <f t="shared" si="10"/>
        <v>12.365079365079364</v>
      </c>
      <c r="O20" s="51">
        <f t="shared" si="10"/>
        <v>12.285714285714285</v>
      </c>
      <c r="P20" s="51">
        <f t="shared" si="10"/>
        <v>12.206349206349206</v>
      </c>
      <c r="Q20" s="51">
        <f t="shared" si="10"/>
        <v>12.126984126984125</v>
      </c>
      <c r="R20" s="51">
        <f t="shared" si="10"/>
        <v>12.047619047619046</v>
      </c>
      <c r="S20" s="51">
        <f t="shared" si="10"/>
        <v>11.968253968253968</v>
      </c>
      <c r="T20" s="51">
        <f t="shared" si="10"/>
        <v>11.888888888888888</v>
      </c>
      <c r="U20" s="51">
        <f t="shared" si="10"/>
        <v>11.80952380952381</v>
      </c>
      <c r="V20" s="51">
        <f t="shared" si="10"/>
        <v>11.730158730158729</v>
      </c>
      <c r="W20" s="51">
        <f t="shared" si="8"/>
        <v>11.65079365079365</v>
      </c>
      <c r="X20" s="51">
        <f t="shared" si="8"/>
        <v>11.571428571428571</v>
      </c>
      <c r="Y20" s="51">
        <f t="shared" si="8"/>
        <v>11.492063492063492</v>
      </c>
      <c r="Z20" s="51">
        <f t="shared" si="8"/>
        <v>11.412698412698413</v>
      </c>
      <c r="AA20" s="51">
        <f t="shared" si="8"/>
        <v>11.333333333333332</v>
      </c>
      <c r="AB20" s="51">
        <f t="shared" si="8"/>
        <v>11.253968253968253</v>
      </c>
      <c r="AC20" s="51">
        <f t="shared" si="8"/>
        <v>11.174603174603174</v>
      </c>
      <c r="AD20" s="51">
        <f t="shared" si="8"/>
        <v>11.095238095238095</v>
      </c>
      <c r="AE20" s="51">
        <f t="shared" si="8"/>
        <v>11.015873015873016</v>
      </c>
      <c r="AF20" s="51">
        <f t="shared" si="8"/>
        <v>10.936507936507935</v>
      </c>
      <c r="AG20" s="51">
        <f t="shared" si="8"/>
        <v>10.857142857142856</v>
      </c>
      <c r="AH20" s="51">
        <f t="shared" si="8"/>
        <v>10.777777777777777</v>
      </c>
      <c r="AI20" s="51">
        <f t="shared" si="8"/>
        <v>10.698412698412698</v>
      </c>
      <c r="AJ20" s="51">
        <f t="shared" si="8"/>
        <v>10.619047619047619</v>
      </c>
      <c r="AK20" s="51">
        <f t="shared" si="8"/>
        <v>10.539682539682538</v>
      </c>
      <c r="AL20" s="51">
        <f t="shared" si="8"/>
        <v>10.460317460317459</v>
      </c>
      <c r="AM20" s="51">
        <f t="shared" si="9"/>
        <v>10.38095238095238</v>
      </c>
      <c r="AN20" s="51">
        <f t="shared" si="9"/>
        <v>10.301587301587301</v>
      </c>
      <c r="AO20" s="51">
        <f t="shared" si="9"/>
        <v>10.222222222222221</v>
      </c>
      <c r="AP20" s="51">
        <f t="shared" si="9"/>
        <v>10.142857142857141</v>
      </c>
      <c r="AQ20" s="51">
        <f t="shared" si="9"/>
        <v>10.063492063492061</v>
      </c>
      <c r="AR20" s="51">
        <f t="shared" si="9"/>
        <v>9.9841269841269824</v>
      </c>
      <c r="AS20" s="51">
        <f t="shared" si="9"/>
        <v>9.9047619047619033</v>
      </c>
      <c r="AT20" s="51">
        <f t="shared" si="9"/>
        <v>9.8253968253968242</v>
      </c>
      <c r="AU20" s="69">
        <v>0.151</v>
      </c>
      <c r="AV20" s="69">
        <f t="shared" si="7"/>
        <v>0.14099999999999999</v>
      </c>
    </row>
    <row r="21" spans="1:48">
      <c r="A21" s="149">
        <f>A24/100</f>
        <v>0.08</v>
      </c>
      <c r="B21" s="145"/>
      <c r="C21" s="37">
        <v>18</v>
      </c>
      <c r="D21" s="30">
        <v>5.5E-2</v>
      </c>
      <c r="E21" s="93">
        <f t="shared" si="4"/>
        <v>0.12</v>
      </c>
      <c r="F21" s="31">
        <f t="shared" si="5"/>
        <v>16</v>
      </c>
      <c r="G21" s="51">
        <f t="shared" si="10"/>
        <v>15.909090909090908</v>
      </c>
      <c r="H21" s="51">
        <f t="shared" si="10"/>
        <v>15.818181818181818</v>
      </c>
      <c r="I21" s="51">
        <f t="shared" si="10"/>
        <v>15.727272727272727</v>
      </c>
      <c r="J21" s="51">
        <f t="shared" si="10"/>
        <v>15.636363636363637</v>
      </c>
      <c r="K21" s="51">
        <f t="shared" si="10"/>
        <v>15.545454545454545</v>
      </c>
      <c r="L21" s="51">
        <f t="shared" si="10"/>
        <v>15.454545454545453</v>
      </c>
      <c r="M21" s="51">
        <f t="shared" si="10"/>
        <v>15.363636363636363</v>
      </c>
      <c r="N21" s="51">
        <f t="shared" si="10"/>
        <v>15.272727272727272</v>
      </c>
      <c r="O21" s="51">
        <f t="shared" si="10"/>
        <v>15.181818181818182</v>
      </c>
      <c r="P21" s="51">
        <f t="shared" si="10"/>
        <v>15.09090909090909</v>
      </c>
      <c r="Q21" s="51">
        <f t="shared" si="10"/>
        <v>15</v>
      </c>
      <c r="R21" s="51">
        <f t="shared" si="10"/>
        <v>14.90909090909091</v>
      </c>
      <c r="S21" s="51">
        <f t="shared" si="10"/>
        <v>14.818181818181817</v>
      </c>
      <c r="T21" s="51">
        <f t="shared" si="10"/>
        <v>14.727272727272728</v>
      </c>
      <c r="U21" s="51">
        <f t="shared" si="10"/>
        <v>14.636363636363637</v>
      </c>
      <c r="V21" s="51">
        <f t="shared" si="10"/>
        <v>14.545454545454547</v>
      </c>
      <c r="W21" s="51">
        <f t="shared" si="8"/>
        <v>14.454545454545455</v>
      </c>
      <c r="X21" s="51">
        <f t="shared" si="8"/>
        <v>14.363636363636365</v>
      </c>
      <c r="Y21" s="51">
        <f t="shared" si="8"/>
        <v>14.272727272727273</v>
      </c>
      <c r="Z21" s="51">
        <f t="shared" si="8"/>
        <v>14.181818181818182</v>
      </c>
      <c r="AA21" s="51">
        <f t="shared" si="8"/>
        <v>14.090909090909092</v>
      </c>
      <c r="AB21" s="51">
        <f t="shared" si="8"/>
        <v>14</v>
      </c>
      <c r="AC21" s="51">
        <f t="shared" si="8"/>
        <v>13.90909090909091</v>
      </c>
      <c r="AD21" s="51">
        <f t="shared" si="8"/>
        <v>13.818181818181818</v>
      </c>
      <c r="AE21" s="51">
        <f t="shared" si="8"/>
        <v>13.727272727272727</v>
      </c>
      <c r="AF21" s="51">
        <f t="shared" si="8"/>
        <v>13.636363636363637</v>
      </c>
      <c r="AG21" s="51">
        <f t="shared" si="8"/>
        <v>13.545454545454545</v>
      </c>
      <c r="AH21" s="51">
        <f t="shared" si="8"/>
        <v>13.454545454545455</v>
      </c>
      <c r="AI21" s="51">
        <f t="shared" si="8"/>
        <v>13.363636363636363</v>
      </c>
      <c r="AJ21" s="51">
        <f t="shared" si="8"/>
        <v>13.272727272727272</v>
      </c>
      <c r="AK21" s="51">
        <f t="shared" si="8"/>
        <v>13.181818181818182</v>
      </c>
      <c r="AL21" s="51">
        <f t="shared" si="8"/>
        <v>13.09090909090909</v>
      </c>
      <c r="AM21" s="51">
        <f t="shared" si="9"/>
        <v>13</v>
      </c>
      <c r="AN21" s="51">
        <f t="shared" si="9"/>
        <v>12.909090909090908</v>
      </c>
      <c r="AO21" s="51">
        <f t="shared" si="9"/>
        <v>12.818181818181817</v>
      </c>
      <c r="AP21" s="51">
        <f t="shared" si="9"/>
        <v>12.727272727272727</v>
      </c>
      <c r="AQ21" s="51">
        <f t="shared" si="9"/>
        <v>12.636363636363635</v>
      </c>
      <c r="AR21" s="51">
        <f t="shared" si="9"/>
        <v>12.545454545454545</v>
      </c>
      <c r="AS21" s="51">
        <f t="shared" si="9"/>
        <v>12.454545454545453</v>
      </c>
      <c r="AT21" s="51">
        <f t="shared" si="9"/>
        <v>12.363636363636363</v>
      </c>
      <c r="AU21" s="69">
        <v>0.09</v>
      </c>
      <c r="AV21" s="69">
        <f t="shared" si="7"/>
        <v>0.08</v>
      </c>
    </row>
    <row r="22" spans="1:48">
      <c r="A22" s="149"/>
      <c r="B22" s="145"/>
      <c r="C22" s="37">
        <v>19</v>
      </c>
      <c r="D22" s="30">
        <v>4.4999999999999998E-2</v>
      </c>
      <c r="E22" s="93">
        <f t="shared" si="4"/>
        <v>0.1</v>
      </c>
      <c r="F22" s="31">
        <f t="shared" si="5"/>
        <v>20</v>
      </c>
      <c r="G22" s="51">
        <f t="shared" si="10"/>
        <v>19.888888888888889</v>
      </c>
      <c r="H22" s="51">
        <f t="shared" si="10"/>
        <v>19.777777777777779</v>
      </c>
      <c r="I22" s="51">
        <f t="shared" si="10"/>
        <v>19.666666666666668</v>
      </c>
      <c r="J22" s="51">
        <f t="shared" si="10"/>
        <v>19.555555555555557</v>
      </c>
      <c r="K22" s="51">
        <f t="shared" si="10"/>
        <v>19.444444444444446</v>
      </c>
      <c r="L22" s="51">
        <f t="shared" si="10"/>
        <v>19.333333333333336</v>
      </c>
      <c r="M22" s="51">
        <f t="shared" si="10"/>
        <v>19.222222222222221</v>
      </c>
      <c r="N22" s="51">
        <f t="shared" si="10"/>
        <v>19.111111111111111</v>
      </c>
      <c r="O22" s="51">
        <f t="shared" si="10"/>
        <v>19</v>
      </c>
      <c r="P22" s="51">
        <f t="shared" si="10"/>
        <v>18.888888888888889</v>
      </c>
      <c r="Q22" s="51">
        <f t="shared" si="10"/>
        <v>18.777777777777779</v>
      </c>
      <c r="R22" s="51">
        <f t="shared" si="10"/>
        <v>18.666666666666668</v>
      </c>
      <c r="S22" s="51">
        <f t="shared" si="10"/>
        <v>18.555555555555557</v>
      </c>
      <c r="T22" s="51">
        <f t="shared" si="10"/>
        <v>18.444444444444446</v>
      </c>
      <c r="U22" s="51">
        <f t="shared" si="10"/>
        <v>18.333333333333336</v>
      </c>
      <c r="V22" s="51">
        <f t="shared" si="10"/>
        <v>18.222222222222225</v>
      </c>
      <c r="W22" s="51">
        <f t="shared" si="8"/>
        <v>18.111111111111114</v>
      </c>
      <c r="X22" s="51">
        <f t="shared" si="8"/>
        <v>18.000000000000004</v>
      </c>
      <c r="Y22" s="51">
        <f t="shared" si="8"/>
        <v>17.888888888888889</v>
      </c>
      <c r="Z22" s="51">
        <f t="shared" si="8"/>
        <v>17.777777777777779</v>
      </c>
      <c r="AA22" s="51">
        <f t="shared" si="8"/>
        <v>17.666666666666668</v>
      </c>
      <c r="AB22" s="51">
        <f t="shared" si="8"/>
        <v>17.555555555555557</v>
      </c>
      <c r="AC22" s="51">
        <f t="shared" si="8"/>
        <v>17.444444444444446</v>
      </c>
      <c r="AD22" s="51">
        <f t="shared" si="8"/>
        <v>17.333333333333336</v>
      </c>
      <c r="AE22" s="51">
        <f t="shared" si="8"/>
        <v>17.222222222222225</v>
      </c>
      <c r="AF22" s="51">
        <f t="shared" si="8"/>
        <v>17.111111111111111</v>
      </c>
      <c r="AG22" s="51">
        <f t="shared" si="8"/>
        <v>17</v>
      </c>
      <c r="AH22" s="51">
        <f t="shared" si="8"/>
        <v>16.888888888888889</v>
      </c>
      <c r="AI22" s="51">
        <f t="shared" si="8"/>
        <v>16.777777777777779</v>
      </c>
      <c r="AJ22" s="51">
        <f t="shared" si="8"/>
        <v>16.666666666666668</v>
      </c>
      <c r="AK22" s="51">
        <f t="shared" si="8"/>
        <v>16.555555555555557</v>
      </c>
      <c r="AL22" s="51">
        <f t="shared" si="8"/>
        <v>16.444444444444446</v>
      </c>
      <c r="AM22" s="51">
        <f t="shared" si="9"/>
        <v>16.333333333333332</v>
      </c>
      <c r="AN22" s="51">
        <f t="shared" si="9"/>
        <v>16.222222222222221</v>
      </c>
      <c r="AO22" s="51">
        <f t="shared" si="9"/>
        <v>16.111111111111111</v>
      </c>
      <c r="AP22" s="51">
        <f t="shared" si="9"/>
        <v>16</v>
      </c>
      <c r="AQ22" s="51">
        <f t="shared" si="9"/>
        <v>15.888888888888889</v>
      </c>
      <c r="AR22" s="51">
        <f t="shared" si="9"/>
        <v>15.777777777777777</v>
      </c>
      <c r="AS22" s="51">
        <f t="shared" si="9"/>
        <v>15.666666666666666</v>
      </c>
      <c r="AT22" s="51">
        <f t="shared" si="9"/>
        <v>15.555555555555555</v>
      </c>
      <c r="AU22" s="69">
        <v>7.0000000000000007E-2</v>
      </c>
      <c r="AV22" s="69">
        <f t="shared" si="7"/>
        <v>6.0000000000000005E-2</v>
      </c>
    </row>
    <row r="23" spans="1:48">
      <c r="B23" s="145"/>
      <c r="C23" s="37">
        <v>20</v>
      </c>
      <c r="D23" s="30">
        <v>3.5999999999999997E-2</v>
      </c>
      <c r="E23" s="93">
        <f t="shared" si="4"/>
        <v>0.13600000000000001</v>
      </c>
      <c r="F23" s="31">
        <f t="shared" si="5"/>
        <v>24</v>
      </c>
      <c r="G23" s="51">
        <f t="shared" si="10"/>
        <v>23.861111111111114</v>
      </c>
      <c r="H23" s="51">
        <f t="shared" si="10"/>
        <v>23.722222222222225</v>
      </c>
      <c r="I23" s="51">
        <f t="shared" si="10"/>
        <v>23.583333333333336</v>
      </c>
      <c r="J23" s="51">
        <f t="shared" si="10"/>
        <v>23.444444444444446</v>
      </c>
      <c r="K23" s="51">
        <f t="shared" si="10"/>
        <v>23.305555555555557</v>
      </c>
      <c r="L23" s="51">
        <f t="shared" si="10"/>
        <v>23.166666666666668</v>
      </c>
      <c r="M23" s="51">
        <f t="shared" si="10"/>
        <v>23.027777777777779</v>
      </c>
      <c r="N23" s="51">
        <f t="shared" si="10"/>
        <v>22.888888888888889</v>
      </c>
      <c r="O23" s="51">
        <f t="shared" si="10"/>
        <v>22.75</v>
      </c>
      <c r="P23" s="51">
        <f t="shared" si="10"/>
        <v>22.611111111111111</v>
      </c>
      <c r="Q23" s="51">
        <f t="shared" si="10"/>
        <v>22.472222222222221</v>
      </c>
      <c r="R23" s="51">
        <f t="shared" si="10"/>
        <v>22.333333333333336</v>
      </c>
      <c r="S23" s="51">
        <f t="shared" si="10"/>
        <v>22.194444444444443</v>
      </c>
      <c r="T23" s="51">
        <f t="shared" si="10"/>
        <v>22.055555555555557</v>
      </c>
      <c r="U23" s="51">
        <f t="shared" si="10"/>
        <v>21.916666666666668</v>
      </c>
      <c r="V23" s="51">
        <f t="shared" si="10"/>
        <v>21.777777777777779</v>
      </c>
      <c r="W23" s="51">
        <f t="shared" si="8"/>
        <v>21.638888888888893</v>
      </c>
      <c r="X23" s="51">
        <f t="shared" si="8"/>
        <v>21.500000000000004</v>
      </c>
      <c r="Y23" s="51">
        <f t="shared" si="8"/>
        <v>21.361111111111114</v>
      </c>
      <c r="Z23" s="51">
        <f t="shared" si="8"/>
        <v>21.222222222222225</v>
      </c>
      <c r="AA23" s="51">
        <f t="shared" si="8"/>
        <v>21.083333333333336</v>
      </c>
      <c r="AB23" s="51">
        <f t="shared" si="8"/>
        <v>20.944444444444446</v>
      </c>
      <c r="AC23" s="51">
        <f t="shared" si="8"/>
        <v>20.805555555555557</v>
      </c>
      <c r="AD23" s="51">
        <f t="shared" si="8"/>
        <v>20.666666666666668</v>
      </c>
      <c r="AE23" s="51">
        <f t="shared" si="8"/>
        <v>20.527777777777779</v>
      </c>
      <c r="AF23" s="51">
        <f t="shared" si="8"/>
        <v>20.388888888888889</v>
      </c>
      <c r="AG23" s="51">
        <f t="shared" si="8"/>
        <v>20.25</v>
      </c>
      <c r="AH23" s="51">
        <f t="shared" si="8"/>
        <v>20.111111111111111</v>
      </c>
      <c r="AI23" s="51">
        <f t="shared" si="8"/>
        <v>19.972222222222221</v>
      </c>
      <c r="AJ23" s="51">
        <f t="shared" si="8"/>
        <v>19.833333333333336</v>
      </c>
      <c r="AK23" s="51">
        <f t="shared" si="8"/>
        <v>19.694444444444446</v>
      </c>
      <c r="AL23" s="51">
        <f t="shared" si="8"/>
        <v>19.555555555555557</v>
      </c>
      <c r="AM23" s="51">
        <f t="shared" si="9"/>
        <v>19.416666666666668</v>
      </c>
      <c r="AN23" s="51">
        <f t="shared" si="9"/>
        <v>19.277777777777779</v>
      </c>
      <c r="AO23" s="51">
        <f t="shared" si="9"/>
        <v>19.138888888888889</v>
      </c>
      <c r="AP23" s="51">
        <f t="shared" si="9"/>
        <v>19</v>
      </c>
      <c r="AQ23" s="51">
        <f t="shared" si="9"/>
        <v>18.861111111111111</v>
      </c>
      <c r="AR23" s="51">
        <f t="shared" si="9"/>
        <v>18.722222222222221</v>
      </c>
      <c r="AS23" s="51">
        <f t="shared" si="9"/>
        <v>18.583333333333332</v>
      </c>
      <c r="AT23" s="51">
        <f t="shared" si="9"/>
        <v>18.444444444444443</v>
      </c>
      <c r="AU23" s="69">
        <v>0.106</v>
      </c>
      <c r="AV23" s="69">
        <f t="shared" si="7"/>
        <v>9.6000000000000002E-2</v>
      </c>
    </row>
    <row r="24" spans="1:48">
      <c r="A24" s="52">
        <v>8</v>
      </c>
      <c r="B24" s="145"/>
      <c r="C24" s="37">
        <v>21</v>
      </c>
      <c r="D24" s="30">
        <v>2.8000000000000001E-2</v>
      </c>
      <c r="E24" s="93">
        <f t="shared" si="4"/>
        <v>0.104</v>
      </c>
      <c r="F24" s="31">
        <f t="shared" si="5"/>
        <v>32</v>
      </c>
      <c r="G24" s="51">
        <f t="shared" si="10"/>
        <v>31.821428571428573</v>
      </c>
      <c r="H24" s="51">
        <f t="shared" si="10"/>
        <v>31.642857142857142</v>
      </c>
      <c r="I24" s="51">
        <f t="shared" si="10"/>
        <v>31.464285714285715</v>
      </c>
      <c r="J24" s="51">
        <f t="shared" si="10"/>
        <v>31.285714285714285</v>
      </c>
      <c r="K24" s="51">
        <f t="shared" si="10"/>
        <v>31.107142857142858</v>
      </c>
      <c r="L24" s="51">
        <f t="shared" si="10"/>
        <v>30.928571428571427</v>
      </c>
      <c r="M24" s="51">
        <f t="shared" si="10"/>
        <v>30.75</v>
      </c>
      <c r="N24" s="51">
        <f t="shared" si="10"/>
        <v>30.571428571428569</v>
      </c>
      <c r="O24" s="51">
        <f t="shared" si="10"/>
        <v>30.392857142857142</v>
      </c>
      <c r="P24" s="51">
        <f t="shared" si="10"/>
        <v>30.214285714285712</v>
      </c>
      <c r="Q24" s="51">
        <f t="shared" si="10"/>
        <v>30.035714285714285</v>
      </c>
      <c r="R24" s="51">
        <f t="shared" si="10"/>
        <v>29.857142857142858</v>
      </c>
      <c r="S24" s="51">
        <f t="shared" si="10"/>
        <v>29.678571428571427</v>
      </c>
      <c r="T24" s="51">
        <f t="shared" si="10"/>
        <v>29.500000000000004</v>
      </c>
      <c r="U24" s="51">
        <f t="shared" si="10"/>
        <v>29.321428571428573</v>
      </c>
      <c r="V24" s="51">
        <f t="shared" si="10"/>
        <v>29.142857142857146</v>
      </c>
      <c r="W24" s="51">
        <f t="shared" si="8"/>
        <v>28.964285714285715</v>
      </c>
      <c r="X24" s="51">
        <f t="shared" si="8"/>
        <v>28.785714285714288</v>
      </c>
      <c r="Y24" s="51">
        <f t="shared" si="8"/>
        <v>28.607142857142858</v>
      </c>
      <c r="Z24" s="51">
        <f t="shared" si="8"/>
        <v>28.428571428571431</v>
      </c>
      <c r="AA24" s="51">
        <f t="shared" si="8"/>
        <v>28.25</v>
      </c>
      <c r="AB24" s="51">
        <f t="shared" si="8"/>
        <v>28.071428571428573</v>
      </c>
      <c r="AC24" s="51">
        <f t="shared" si="8"/>
        <v>27.892857142857142</v>
      </c>
      <c r="AD24" s="51">
        <f t="shared" si="8"/>
        <v>27.714285714285715</v>
      </c>
      <c r="AE24" s="51">
        <f t="shared" si="8"/>
        <v>27.535714285714285</v>
      </c>
      <c r="AF24" s="51">
        <f t="shared" si="8"/>
        <v>27.357142857142858</v>
      </c>
      <c r="AG24" s="51">
        <f t="shared" si="8"/>
        <v>27.178571428571427</v>
      </c>
      <c r="AH24" s="51">
        <f t="shared" si="8"/>
        <v>27</v>
      </c>
      <c r="AI24" s="51">
        <f t="shared" si="8"/>
        <v>26.821428571428569</v>
      </c>
      <c r="AJ24" s="51">
        <f t="shared" si="8"/>
        <v>26.642857142857142</v>
      </c>
      <c r="AK24" s="51">
        <f t="shared" si="8"/>
        <v>26.464285714285712</v>
      </c>
      <c r="AL24" s="51">
        <f t="shared" si="8"/>
        <v>26.285714285714285</v>
      </c>
      <c r="AM24" s="51">
        <f t="shared" si="9"/>
        <v>26.107142857142858</v>
      </c>
      <c r="AN24" s="51">
        <f t="shared" si="9"/>
        <v>25.928571428571427</v>
      </c>
      <c r="AO24" s="51">
        <f t="shared" si="9"/>
        <v>25.75</v>
      </c>
      <c r="AP24" s="51">
        <f t="shared" si="9"/>
        <v>25.571428571428569</v>
      </c>
      <c r="AQ24" s="51">
        <f t="shared" si="9"/>
        <v>25.392857142857142</v>
      </c>
      <c r="AR24" s="51">
        <f t="shared" si="9"/>
        <v>25.214285714285712</v>
      </c>
      <c r="AS24" s="51">
        <f t="shared" si="9"/>
        <v>25.035714285714285</v>
      </c>
      <c r="AT24" s="51">
        <f t="shared" si="9"/>
        <v>24.857142857142854</v>
      </c>
      <c r="AU24" s="69">
        <v>7.3999999999999996E-2</v>
      </c>
      <c r="AV24" s="69">
        <f t="shared" si="7"/>
        <v>6.4000000000000001E-2</v>
      </c>
    </row>
    <row r="25" spans="1:48">
      <c r="B25" s="145"/>
      <c r="C25" s="37">
        <v>22</v>
      </c>
      <c r="D25" s="30">
        <v>2.1000000000000001E-2</v>
      </c>
      <c r="E25" s="93">
        <f t="shared" si="4"/>
        <v>0.11799999999999999</v>
      </c>
      <c r="F25" s="31">
        <f t="shared" si="5"/>
        <v>42</v>
      </c>
      <c r="G25" s="51">
        <f t="shared" si="10"/>
        <v>41.761904761904759</v>
      </c>
      <c r="H25" s="51">
        <f t="shared" si="10"/>
        <v>41.523809523809518</v>
      </c>
      <c r="I25" s="51">
        <f t="shared" si="10"/>
        <v>41.285714285714285</v>
      </c>
      <c r="J25" s="51">
        <f t="shared" si="10"/>
        <v>41.047619047619044</v>
      </c>
      <c r="K25" s="51">
        <f t="shared" si="10"/>
        <v>40.809523809523803</v>
      </c>
      <c r="L25" s="51">
        <f t="shared" si="10"/>
        <v>40.571428571428569</v>
      </c>
      <c r="M25" s="51">
        <f t="shared" si="10"/>
        <v>40.333333333333329</v>
      </c>
      <c r="N25" s="51">
        <f t="shared" si="10"/>
        <v>40.095238095238095</v>
      </c>
      <c r="O25" s="51">
        <f t="shared" si="10"/>
        <v>39.857142857142854</v>
      </c>
      <c r="P25" s="51">
        <f t="shared" si="10"/>
        <v>39.619047619047613</v>
      </c>
      <c r="Q25" s="51">
        <f t="shared" si="10"/>
        <v>39.38095238095238</v>
      </c>
      <c r="R25" s="51">
        <f t="shared" si="10"/>
        <v>39.142857142857146</v>
      </c>
      <c r="S25" s="51">
        <f t="shared" si="10"/>
        <v>38.904761904761898</v>
      </c>
      <c r="T25" s="51">
        <f t="shared" si="10"/>
        <v>38.666666666666664</v>
      </c>
      <c r="U25" s="51">
        <f t="shared" si="10"/>
        <v>38.428571428571431</v>
      </c>
      <c r="V25" s="51">
        <f t="shared" si="10"/>
        <v>38.19047619047619</v>
      </c>
      <c r="W25" s="51">
        <f t="shared" si="8"/>
        <v>37.952380952380949</v>
      </c>
      <c r="X25" s="51">
        <f t="shared" si="8"/>
        <v>37.714285714285715</v>
      </c>
      <c r="Y25" s="51">
        <f t="shared" si="8"/>
        <v>37.476190476190474</v>
      </c>
      <c r="Z25" s="51">
        <f t="shared" si="8"/>
        <v>37.238095238095234</v>
      </c>
      <c r="AA25" s="51">
        <f t="shared" si="8"/>
        <v>37</v>
      </c>
      <c r="AB25" s="51">
        <f t="shared" si="8"/>
        <v>36.761904761904759</v>
      </c>
      <c r="AC25" s="51">
        <f t="shared" si="8"/>
        <v>36.523809523809526</v>
      </c>
      <c r="AD25" s="51">
        <f t="shared" si="8"/>
        <v>36.285714285714285</v>
      </c>
      <c r="AE25" s="51">
        <f t="shared" si="8"/>
        <v>36.047619047619044</v>
      </c>
      <c r="AF25" s="51">
        <f t="shared" si="8"/>
        <v>35.80952380952381</v>
      </c>
      <c r="AG25" s="51">
        <f t="shared" si="8"/>
        <v>35.571428571428569</v>
      </c>
      <c r="AH25" s="51">
        <f t="shared" si="8"/>
        <v>35.333333333333329</v>
      </c>
      <c r="AI25" s="51">
        <f t="shared" si="8"/>
        <v>35.095238095238095</v>
      </c>
      <c r="AJ25" s="51">
        <f t="shared" si="8"/>
        <v>34.857142857142854</v>
      </c>
      <c r="AK25" s="51">
        <f t="shared" si="8"/>
        <v>34.619047619047613</v>
      </c>
      <c r="AL25" s="51">
        <f t="shared" si="8"/>
        <v>34.38095238095238</v>
      </c>
      <c r="AM25" s="51">
        <f t="shared" si="9"/>
        <v>34.142857142857139</v>
      </c>
      <c r="AN25" s="51">
        <f t="shared" si="9"/>
        <v>33.904761904761898</v>
      </c>
      <c r="AO25" s="51">
        <f t="shared" si="9"/>
        <v>33.666666666666664</v>
      </c>
      <c r="AP25" s="51">
        <f t="shared" si="9"/>
        <v>33.428571428571423</v>
      </c>
      <c r="AQ25" s="51">
        <f t="shared" si="9"/>
        <v>33.190476190476183</v>
      </c>
      <c r="AR25" s="51">
        <f t="shared" si="9"/>
        <v>32.952380952380949</v>
      </c>
      <c r="AS25" s="51">
        <f t="shared" si="9"/>
        <v>32.714285714285708</v>
      </c>
      <c r="AT25" s="51">
        <f t="shared" si="9"/>
        <v>32.476190476190474</v>
      </c>
      <c r="AU25" s="69">
        <v>8.7999999999999995E-2</v>
      </c>
      <c r="AV25" s="69">
        <f t="shared" si="7"/>
        <v>7.8E-2</v>
      </c>
    </row>
    <row r="26" spans="1:48">
      <c r="B26" s="145"/>
      <c r="C26" s="37">
        <v>23</v>
      </c>
      <c r="D26" s="30">
        <v>1.4999999999999999E-2</v>
      </c>
      <c r="E26" s="93">
        <f t="shared" si="4"/>
        <v>0.28000000000000003</v>
      </c>
      <c r="F26" s="31">
        <f t="shared" si="5"/>
        <v>48</v>
      </c>
      <c r="G26" s="51">
        <f t="shared" si="10"/>
        <v>47.666666666666664</v>
      </c>
      <c r="H26" s="51">
        <f t="shared" si="10"/>
        <v>47.333333333333336</v>
      </c>
      <c r="I26" s="51">
        <f t="shared" si="10"/>
        <v>47</v>
      </c>
      <c r="J26" s="51">
        <f t="shared" si="10"/>
        <v>46.666666666666664</v>
      </c>
      <c r="K26" s="51">
        <f t="shared" si="10"/>
        <v>46.333333333333329</v>
      </c>
      <c r="L26" s="51">
        <f t="shared" si="10"/>
        <v>46</v>
      </c>
      <c r="M26" s="51">
        <f t="shared" si="10"/>
        <v>45.666666666666664</v>
      </c>
      <c r="N26" s="51">
        <f t="shared" si="10"/>
        <v>45.333333333333329</v>
      </c>
      <c r="O26" s="51">
        <f t="shared" si="10"/>
        <v>45</v>
      </c>
      <c r="P26" s="51">
        <f t="shared" si="10"/>
        <v>44.666666666666664</v>
      </c>
      <c r="Q26" s="51">
        <f t="shared" si="10"/>
        <v>44.333333333333329</v>
      </c>
      <c r="R26" s="51">
        <f t="shared" si="10"/>
        <v>43.999999999999993</v>
      </c>
      <c r="S26" s="51">
        <f t="shared" si="10"/>
        <v>43.666666666666671</v>
      </c>
      <c r="T26" s="51">
        <f t="shared" si="10"/>
        <v>43.333333333333329</v>
      </c>
      <c r="U26" s="51">
        <f t="shared" si="10"/>
        <v>43</v>
      </c>
      <c r="V26" s="51">
        <f t="shared" si="10"/>
        <v>42.666666666666671</v>
      </c>
      <c r="W26" s="51">
        <f t="shared" si="8"/>
        <v>42.333333333333336</v>
      </c>
      <c r="X26" s="51">
        <f t="shared" si="8"/>
        <v>42</v>
      </c>
      <c r="Y26" s="51">
        <f t="shared" si="8"/>
        <v>41.666666666666671</v>
      </c>
      <c r="Z26" s="51">
        <f t="shared" si="8"/>
        <v>41.333333333333336</v>
      </c>
      <c r="AA26" s="51">
        <f t="shared" si="8"/>
        <v>41</v>
      </c>
      <c r="AB26" s="51">
        <f t="shared" si="8"/>
        <v>40.666666666666664</v>
      </c>
      <c r="AC26" s="51">
        <f t="shared" si="8"/>
        <v>40.333333333333336</v>
      </c>
      <c r="AD26" s="51">
        <f t="shared" si="8"/>
        <v>40</v>
      </c>
      <c r="AE26" s="51">
        <f t="shared" si="8"/>
        <v>39.666666666666664</v>
      </c>
      <c r="AF26" s="51">
        <f t="shared" si="8"/>
        <v>39.333333333333336</v>
      </c>
      <c r="AG26" s="51">
        <f t="shared" si="8"/>
        <v>39</v>
      </c>
      <c r="AH26" s="51">
        <f t="shared" si="8"/>
        <v>38.666666666666664</v>
      </c>
      <c r="AI26" s="51">
        <f t="shared" si="8"/>
        <v>38.333333333333329</v>
      </c>
      <c r="AJ26" s="51">
        <f t="shared" si="8"/>
        <v>38</v>
      </c>
      <c r="AK26" s="51">
        <f t="shared" si="8"/>
        <v>37.666666666666664</v>
      </c>
      <c r="AL26" s="51">
        <f t="shared" si="8"/>
        <v>37.333333333333329</v>
      </c>
      <c r="AM26" s="51">
        <f t="shared" si="9"/>
        <v>37</v>
      </c>
      <c r="AN26" s="51">
        <f t="shared" si="9"/>
        <v>36.666666666666664</v>
      </c>
      <c r="AO26" s="51">
        <f t="shared" si="9"/>
        <v>36.333333333333329</v>
      </c>
      <c r="AP26" s="51">
        <f t="shared" si="9"/>
        <v>35.999999999999993</v>
      </c>
      <c r="AQ26" s="51">
        <f t="shared" si="9"/>
        <v>35.666666666666664</v>
      </c>
      <c r="AR26" s="51">
        <f t="shared" si="9"/>
        <v>35.333333333333329</v>
      </c>
      <c r="AS26" s="51">
        <f t="shared" si="9"/>
        <v>34.999999999999993</v>
      </c>
      <c r="AT26" s="51">
        <f t="shared" si="9"/>
        <v>34.666666666666664</v>
      </c>
      <c r="AU26" s="69">
        <v>0.25</v>
      </c>
      <c r="AV26" s="69">
        <f t="shared" si="7"/>
        <v>0.24</v>
      </c>
    </row>
    <row r="27" spans="1:48">
      <c r="B27" s="145"/>
      <c r="C27" s="37">
        <v>24</v>
      </c>
      <c r="D27" s="30">
        <v>0.01</v>
      </c>
      <c r="E27" s="93">
        <f t="shared" si="4"/>
        <v>0.1</v>
      </c>
      <c r="F27" s="31">
        <f t="shared" si="5"/>
        <v>90</v>
      </c>
      <c r="G27" s="51">
        <f t="shared" si="10"/>
        <v>89.5</v>
      </c>
      <c r="H27" s="51">
        <f t="shared" si="10"/>
        <v>89</v>
      </c>
      <c r="I27" s="51">
        <f t="shared" si="10"/>
        <v>88.5</v>
      </c>
      <c r="J27" s="51">
        <f t="shared" si="10"/>
        <v>88</v>
      </c>
      <c r="K27" s="51">
        <f t="shared" si="10"/>
        <v>87.5</v>
      </c>
      <c r="L27" s="51">
        <f t="shared" si="10"/>
        <v>87</v>
      </c>
      <c r="M27" s="51">
        <f t="shared" si="10"/>
        <v>86.5</v>
      </c>
      <c r="N27" s="51">
        <f t="shared" si="10"/>
        <v>86</v>
      </c>
      <c r="O27" s="51">
        <f t="shared" si="10"/>
        <v>85.5</v>
      </c>
      <c r="P27" s="51">
        <f t="shared" si="10"/>
        <v>85</v>
      </c>
      <c r="Q27" s="51">
        <f t="shared" si="10"/>
        <v>84.5</v>
      </c>
      <c r="R27" s="51">
        <f t="shared" si="10"/>
        <v>84</v>
      </c>
      <c r="S27" s="51">
        <f t="shared" si="10"/>
        <v>83.5</v>
      </c>
      <c r="T27" s="51">
        <f t="shared" si="10"/>
        <v>83</v>
      </c>
      <c r="U27" s="51">
        <f t="shared" si="10"/>
        <v>82.5</v>
      </c>
      <c r="V27" s="51">
        <f t="shared" si="10"/>
        <v>82</v>
      </c>
      <c r="W27" s="51">
        <f t="shared" si="8"/>
        <v>81.5</v>
      </c>
      <c r="X27" s="51">
        <f t="shared" si="8"/>
        <v>81</v>
      </c>
      <c r="Y27" s="51">
        <f t="shared" si="8"/>
        <v>80.5</v>
      </c>
      <c r="Z27" s="51">
        <f t="shared" si="8"/>
        <v>80</v>
      </c>
      <c r="AA27" s="51">
        <f t="shared" si="8"/>
        <v>79.5</v>
      </c>
      <c r="AB27" s="51">
        <f t="shared" si="8"/>
        <v>79</v>
      </c>
      <c r="AC27" s="51">
        <f t="shared" si="8"/>
        <v>78.5</v>
      </c>
      <c r="AD27" s="51">
        <f t="shared" si="8"/>
        <v>78</v>
      </c>
      <c r="AE27" s="51">
        <f t="shared" si="8"/>
        <v>77.5</v>
      </c>
      <c r="AF27" s="51">
        <f t="shared" si="8"/>
        <v>77</v>
      </c>
      <c r="AG27" s="51">
        <f t="shared" si="8"/>
        <v>76.5</v>
      </c>
      <c r="AH27" s="51">
        <f t="shared" si="8"/>
        <v>76</v>
      </c>
      <c r="AI27" s="51">
        <f t="shared" si="8"/>
        <v>75.5</v>
      </c>
      <c r="AJ27" s="51">
        <f t="shared" si="8"/>
        <v>75</v>
      </c>
      <c r="AK27" s="51">
        <f t="shared" si="8"/>
        <v>74.5</v>
      </c>
      <c r="AL27" s="51">
        <f t="shared" si="8"/>
        <v>74</v>
      </c>
      <c r="AM27" s="51">
        <f t="shared" si="9"/>
        <v>73.5</v>
      </c>
      <c r="AN27" s="51">
        <f t="shared" si="9"/>
        <v>73</v>
      </c>
      <c r="AO27" s="51">
        <f t="shared" si="9"/>
        <v>72.5</v>
      </c>
      <c r="AP27" s="51">
        <f t="shared" si="9"/>
        <v>72</v>
      </c>
      <c r="AQ27" s="51">
        <f t="shared" si="9"/>
        <v>71.5</v>
      </c>
      <c r="AR27" s="51">
        <f t="shared" si="9"/>
        <v>71</v>
      </c>
      <c r="AS27" s="51">
        <f t="shared" si="9"/>
        <v>70.5</v>
      </c>
      <c r="AT27" s="51">
        <f t="shared" si="9"/>
        <v>70</v>
      </c>
      <c r="AU27" s="69">
        <v>7.0000000000000007E-2</v>
      </c>
      <c r="AV27" s="69">
        <f t="shared" si="7"/>
        <v>6.0000000000000005E-2</v>
      </c>
    </row>
    <row r="28" spans="1:48">
      <c r="B28" s="145"/>
      <c r="C28" s="37">
        <v>25</v>
      </c>
      <c r="D28" s="30">
        <v>6.0000000000000001E-3</v>
      </c>
      <c r="E28" s="93">
        <f t="shared" si="4"/>
        <v>0.28000000000000003</v>
      </c>
      <c r="F28" s="31">
        <f t="shared" si="5"/>
        <v>120</v>
      </c>
      <c r="G28" s="51">
        <f t="shared" si="10"/>
        <v>119.16666666666666</v>
      </c>
      <c r="H28" s="51">
        <f t="shared" si="10"/>
        <v>118.33333333333333</v>
      </c>
      <c r="I28" s="51">
        <f t="shared" si="10"/>
        <v>117.49999999999999</v>
      </c>
      <c r="J28" s="51">
        <f t="shared" si="10"/>
        <v>116.66666666666666</v>
      </c>
      <c r="K28" s="51">
        <f t="shared" si="10"/>
        <v>115.83333333333333</v>
      </c>
      <c r="L28" s="51">
        <f t="shared" si="10"/>
        <v>114.99999999999999</v>
      </c>
      <c r="M28" s="51">
        <f t="shared" si="10"/>
        <v>114.16666666666666</v>
      </c>
      <c r="N28" s="51">
        <f t="shared" si="10"/>
        <v>113.33333333333331</v>
      </c>
      <c r="O28" s="51">
        <f t="shared" si="10"/>
        <v>112.49999999999999</v>
      </c>
      <c r="P28" s="51">
        <f t="shared" si="10"/>
        <v>111.66666666666666</v>
      </c>
      <c r="Q28" s="51">
        <f t="shared" si="10"/>
        <v>110.83333333333331</v>
      </c>
      <c r="R28" s="51">
        <f t="shared" si="10"/>
        <v>109.99999999999999</v>
      </c>
      <c r="S28" s="51">
        <f t="shared" si="10"/>
        <v>109.16666666666667</v>
      </c>
      <c r="T28" s="51">
        <f t="shared" si="10"/>
        <v>108.33333333333331</v>
      </c>
      <c r="U28" s="51">
        <f t="shared" si="10"/>
        <v>107.5</v>
      </c>
      <c r="V28" s="51">
        <f t="shared" si="10"/>
        <v>106.66666666666667</v>
      </c>
      <c r="W28" s="51">
        <f t="shared" si="8"/>
        <v>105.83333333333333</v>
      </c>
      <c r="X28" s="51">
        <f t="shared" si="8"/>
        <v>105</v>
      </c>
      <c r="Y28" s="51">
        <f t="shared" si="8"/>
        <v>104.16666666666667</v>
      </c>
      <c r="Z28" s="51">
        <f t="shared" si="8"/>
        <v>103.33333333333333</v>
      </c>
      <c r="AA28" s="51">
        <f t="shared" si="8"/>
        <v>102.5</v>
      </c>
      <c r="AB28" s="51">
        <f t="shared" si="8"/>
        <v>101.66666666666666</v>
      </c>
      <c r="AC28" s="51">
        <f t="shared" si="8"/>
        <v>100.83333333333333</v>
      </c>
      <c r="AD28" s="51">
        <f t="shared" si="8"/>
        <v>100</v>
      </c>
      <c r="AE28" s="51">
        <f t="shared" si="8"/>
        <v>99.166666666666657</v>
      </c>
      <c r="AF28" s="51">
        <f t="shared" si="8"/>
        <v>98.333333333333329</v>
      </c>
      <c r="AG28" s="51">
        <f t="shared" si="8"/>
        <v>97.499999999999986</v>
      </c>
      <c r="AH28" s="51">
        <f t="shared" si="8"/>
        <v>96.666666666666657</v>
      </c>
      <c r="AI28" s="51">
        <f t="shared" si="8"/>
        <v>95.833333333333329</v>
      </c>
      <c r="AJ28" s="51">
        <f t="shared" si="8"/>
        <v>94.999999999999986</v>
      </c>
      <c r="AK28" s="51">
        <f t="shared" si="8"/>
        <v>94.166666666666657</v>
      </c>
      <c r="AL28" s="51">
        <f t="shared" si="8"/>
        <v>93.333333333333329</v>
      </c>
      <c r="AM28" s="51">
        <f t="shared" si="9"/>
        <v>92.499999999999986</v>
      </c>
      <c r="AN28" s="51">
        <f t="shared" si="9"/>
        <v>91.666666666666657</v>
      </c>
      <c r="AO28" s="51">
        <f t="shared" si="9"/>
        <v>90.833333333333314</v>
      </c>
      <c r="AP28" s="51">
        <f t="shared" si="9"/>
        <v>89.999999999999986</v>
      </c>
      <c r="AQ28" s="51">
        <f t="shared" si="9"/>
        <v>89.166666666666657</v>
      </c>
      <c r="AR28" s="51">
        <f t="shared" si="9"/>
        <v>88.333333333333314</v>
      </c>
      <c r="AS28" s="51">
        <f t="shared" si="9"/>
        <v>87.499999999999986</v>
      </c>
      <c r="AT28" s="51">
        <f t="shared" si="9"/>
        <v>86.666666666666643</v>
      </c>
      <c r="AU28" s="69">
        <v>0.25</v>
      </c>
      <c r="AV28" s="69">
        <f t="shared" si="7"/>
        <v>0.24</v>
      </c>
    </row>
    <row r="29" spans="1:48">
      <c r="B29" s="145"/>
      <c r="C29" s="37">
        <v>26</v>
      </c>
      <c r="D29" s="30">
        <v>3.0000000000000001E-3</v>
      </c>
      <c r="E29" s="93">
        <f t="shared" si="4"/>
        <v>0.28000000000000003</v>
      </c>
      <c r="F29" s="31">
        <f t="shared" si="5"/>
        <v>240</v>
      </c>
      <c r="G29" s="51">
        <f t="shared" si="10"/>
        <v>238.33333333333331</v>
      </c>
      <c r="H29" s="51">
        <f t="shared" si="10"/>
        <v>236.66666666666666</v>
      </c>
      <c r="I29" s="51">
        <f t="shared" si="10"/>
        <v>234.99999999999997</v>
      </c>
      <c r="J29" s="51">
        <f t="shared" si="10"/>
        <v>233.33333333333331</v>
      </c>
      <c r="K29" s="51">
        <f t="shared" si="10"/>
        <v>231.66666666666666</v>
      </c>
      <c r="L29" s="51">
        <f t="shared" si="10"/>
        <v>229.99999999999997</v>
      </c>
      <c r="M29" s="51">
        <f t="shared" si="10"/>
        <v>228.33333333333331</v>
      </c>
      <c r="N29" s="51">
        <f t="shared" si="10"/>
        <v>226.66666666666663</v>
      </c>
      <c r="O29" s="51">
        <f t="shared" si="10"/>
        <v>224.99999999999997</v>
      </c>
      <c r="P29" s="51">
        <f t="shared" si="10"/>
        <v>223.33333333333331</v>
      </c>
      <c r="Q29" s="51">
        <f t="shared" si="10"/>
        <v>221.66666666666663</v>
      </c>
      <c r="R29" s="51">
        <f t="shared" si="10"/>
        <v>219.99999999999997</v>
      </c>
      <c r="S29" s="51">
        <f t="shared" si="10"/>
        <v>218.33333333333334</v>
      </c>
      <c r="T29" s="51">
        <f t="shared" si="10"/>
        <v>216.66666666666663</v>
      </c>
      <c r="U29" s="51">
        <f t="shared" si="10"/>
        <v>215</v>
      </c>
      <c r="V29" s="51">
        <f t="shared" si="10"/>
        <v>213.33333333333334</v>
      </c>
      <c r="W29" s="51">
        <f t="shared" si="8"/>
        <v>211.66666666666666</v>
      </c>
      <c r="X29" s="51">
        <f t="shared" si="8"/>
        <v>210</v>
      </c>
      <c r="Y29" s="51">
        <f t="shared" si="8"/>
        <v>208.33333333333334</v>
      </c>
      <c r="Z29" s="51">
        <f t="shared" si="8"/>
        <v>206.66666666666666</v>
      </c>
      <c r="AA29" s="51">
        <f t="shared" si="8"/>
        <v>205</v>
      </c>
      <c r="AB29" s="51">
        <f t="shared" si="8"/>
        <v>203.33333333333331</v>
      </c>
      <c r="AC29" s="51">
        <f t="shared" si="8"/>
        <v>201.66666666666666</v>
      </c>
      <c r="AD29" s="51">
        <f t="shared" si="8"/>
        <v>200</v>
      </c>
      <c r="AE29" s="51">
        <f t="shared" si="8"/>
        <v>198.33333333333331</v>
      </c>
      <c r="AF29" s="51">
        <f t="shared" si="8"/>
        <v>196.66666666666666</v>
      </c>
      <c r="AG29" s="51">
        <f t="shared" si="8"/>
        <v>194.99999999999997</v>
      </c>
      <c r="AH29" s="51">
        <f t="shared" si="8"/>
        <v>193.33333333333331</v>
      </c>
      <c r="AI29" s="51">
        <f t="shared" si="8"/>
        <v>191.66666666666666</v>
      </c>
      <c r="AJ29" s="51">
        <f t="shared" si="8"/>
        <v>189.99999999999997</v>
      </c>
      <c r="AK29" s="51">
        <f t="shared" si="8"/>
        <v>188.33333333333331</v>
      </c>
      <c r="AL29" s="51">
        <f t="shared" si="8"/>
        <v>186.66666666666666</v>
      </c>
      <c r="AM29" s="51">
        <f t="shared" si="9"/>
        <v>184.99999999999997</v>
      </c>
      <c r="AN29" s="51">
        <f t="shared" si="9"/>
        <v>183.33333333333331</v>
      </c>
      <c r="AO29" s="51">
        <f t="shared" si="9"/>
        <v>181.66666666666663</v>
      </c>
      <c r="AP29" s="51">
        <f t="shared" si="9"/>
        <v>179.99999999999997</v>
      </c>
      <c r="AQ29" s="51">
        <f t="shared" si="9"/>
        <v>178.33333333333331</v>
      </c>
      <c r="AR29" s="51">
        <f t="shared" si="9"/>
        <v>176.66666666666663</v>
      </c>
      <c r="AS29" s="51">
        <f t="shared" si="9"/>
        <v>174.99999999999997</v>
      </c>
      <c r="AT29" s="51">
        <f t="shared" si="9"/>
        <v>173.33333333333329</v>
      </c>
      <c r="AU29" s="69">
        <v>0.25</v>
      </c>
      <c r="AV29" s="69">
        <f t="shared" si="7"/>
        <v>0.24</v>
      </c>
    </row>
    <row r="30" spans="1:48">
      <c r="B30" s="145"/>
      <c r="C30" s="37">
        <v>27</v>
      </c>
      <c r="D30" s="30">
        <v>1E-3</v>
      </c>
      <c r="E30" s="93">
        <f t="shared" si="4"/>
        <v>0.28000000000000003</v>
      </c>
      <c r="F30" s="31">
        <f t="shared" si="5"/>
        <v>720</v>
      </c>
      <c r="G30" s="51">
        <f t="shared" si="10"/>
        <v>715</v>
      </c>
      <c r="H30" s="51">
        <f t="shared" si="10"/>
        <v>710</v>
      </c>
      <c r="I30" s="51">
        <f t="shared" si="10"/>
        <v>705</v>
      </c>
      <c r="J30" s="51">
        <f t="shared" si="10"/>
        <v>699.99999999999989</v>
      </c>
      <c r="K30" s="51">
        <f t="shared" si="10"/>
        <v>694.99999999999989</v>
      </c>
      <c r="L30" s="51">
        <f t="shared" si="10"/>
        <v>689.99999999999989</v>
      </c>
      <c r="M30" s="51">
        <f t="shared" si="10"/>
        <v>684.99999999999989</v>
      </c>
      <c r="N30" s="51">
        <f t="shared" si="10"/>
        <v>679.99999999999989</v>
      </c>
      <c r="O30" s="51">
        <f t="shared" si="10"/>
        <v>674.99999999999989</v>
      </c>
      <c r="P30" s="51">
        <f t="shared" si="10"/>
        <v>669.99999999999989</v>
      </c>
      <c r="Q30" s="51">
        <f t="shared" si="10"/>
        <v>664.99999999999989</v>
      </c>
      <c r="R30" s="51">
        <f t="shared" si="10"/>
        <v>659.99999999999989</v>
      </c>
      <c r="S30" s="51">
        <f t="shared" si="10"/>
        <v>655</v>
      </c>
      <c r="T30" s="51">
        <f t="shared" si="10"/>
        <v>649.99999999999989</v>
      </c>
      <c r="U30" s="51">
        <f t="shared" si="10"/>
        <v>645</v>
      </c>
      <c r="V30" s="51">
        <f t="shared" si="10"/>
        <v>640</v>
      </c>
      <c r="W30" s="51">
        <f t="shared" si="8"/>
        <v>635</v>
      </c>
      <c r="X30" s="51">
        <f t="shared" si="8"/>
        <v>630</v>
      </c>
      <c r="Y30" s="51">
        <f t="shared" si="8"/>
        <v>625</v>
      </c>
      <c r="Z30" s="51">
        <f t="shared" si="8"/>
        <v>620</v>
      </c>
      <c r="AA30" s="51">
        <f t="shared" si="8"/>
        <v>615</v>
      </c>
      <c r="AB30" s="51">
        <f t="shared" si="8"/>
        <v>610</v>
      </c>
      <c r="AC30" s="51">
        <f t="shared" si="8"/>
        <v>605</v>
      </c>
      <c r="AD30" s="51">
        <f t="shared" si="8"/>
        <v>600</v>
      </c>
      <c r="AE30" s="51">
        <f t="shared" si="8"/>
        <v>595</v>
      </c>
      <c r="AF30" s="51">
        <f t="shared" si="8"/>
        <v>590</v>
      </c>
      <c r="AG30" s="51">
        <f t="shared" si="8"/>
        <v>585</v>
      </c>
      <c r="AH30" s="51">
        <f t="shared" si="8"/>
        <v>580</v>
      </c>
      <c r="AI30" s="51">
        <f t="shared" si="8"/>
        <v>575</v>
      </c>
      <c r="AJ30" s="51">
        <f t="shared" si="8"/>
        <v>569.99999999999989</v>
      </c>
      <c r="AK30" s="51">
        <f t="shared" si="8"/>
        <v>564.99999999999989</v>
      </c>
      <c r="AL30" s="51">
        <f t="shared" si="8"/>
        <v>559.99999999999989</v>
      </c>
      <c r="AM30" s="51">
        <f t="shared" si="9"/>
        <v>554.99999999999989</v>
      </c>
      <c r="AN30" s="51">
        <f t="shared" si="9"/>
        <v>549.99999999999989</v>
      </c>
      <c r="AO30" s="51">
        <f t="shared" si="9"/>
        <v>544.99999999999989</v>
      </c>
      <c r="AP30" s="51">
        <f t="shared" si="9"/>
        <v>539.99999999999989</v>
      </c>
      <c r="AQ30" s="51">
        <f t="shared" si="9"/>
        <v>534.99999999999989</v>
      </c>
      <c r="AR30" s="51">
        <f t="shared" si="9"/>
        <v>529.99999999999989</v>
      </c>
      <c r="AS30" s="51">
        <f t="shared" si="9"/>
        <v>524.99999999999989</v>
      </c>
      <c r="AT30" s="51">
        <f t="shared" si="9"/>
        <v>519.99999999999989</v>
      </c>
      <c r="AU30" s="69">
        <v>0.25</v>
      </c>
      <c r="AV30" s="69">
        <f t="shared" si="7"/>
        <v>0.24</v>
      </c>
    </row>
    <row r="31" spans="1:48" ht="16.5">
      <c r="B31" s="145"/>
      <c r="C31" s="38" t="s">
        <v>207</v>
      </c>
      <c r="D31" s="30">
        <v>0.10714285699999999</v>
      </c>
      <c r="E31" s="93">
        <f t="shared" si="4"/>
        <v>0.625</v>
      </c>
      <c r="F31" s="31">
        <f t="shared" si="5"/>
        <v>3.5000000046666671</v>
      </c>
      <c r="G31" s="51">
        <f t="shared" si="10"/>
        <v>3.453333337937778</v>
      </c>
      <c r="H31" s="51">
        <f t="shared" si="10"/>
        <v>3.4066666712088889</v>
      </c>
      <c r="I31" s="51">
        <f t="shared" si="10"/>
        <v>3.3600000044800002</v>
      </c>
      <c r="J31" s="51">
        <f t="shared" si="10"/>
        <v>3.3133333377511112</v>
      </c>
      <c r="K31" s="51">
        <f t="shared" si="10"/>
        <v>3.2666666710222221</v>
      </c>
      <c r="L31" s="51">
        <f t="shared" si="10"/>
        <v>3.2200000042933334</v>
      </c>
      <c r="M31" s="51">
        <f t="shared" si="10"/>
        <v>3.1733333375644444</v>
      </c>
      <c r="N31" s="51">
        <f t="shared" si="10"/>
        <v>3.1266666708355557</v>
      </c>
      <c r="O31" s="51">
        <f t="shared" si="10"/>
        <v>3.0800000041066671</v>
      </c>
      <c r="P31" s="51">
        <f t="shared" si="10"/>
        <v>3.033333337377778</v>
      </c>
      <c r="Q31" s="51">
        <f t="shared" si="10"/>
        <v>2.9866666706488889</v>
      </c>
      <c r="R31" s="51">
        <f t="shared" si="10"/>
        <v>2.9400000039200003</v>
      </c>
      <c r="S31" s="51">
        <f t="shared" si="10"/>
        <v>2.8933333371911112</v>
      </c>
      <c r="T31" s="51">
        <f t="shared" si="10"/>
        <v>2.8466666704622221</v>
      </c>
      <c r="U31" s="51">
        <f t="shared" si="10"/>
        <v>2.8000000037333335</v>
      </c>
      <c r="V31" s="51">
        <f t="shared" si="10"/>
        <v>2.7533333370044444</v>
      </c>
      <c r="W31" s="51">
        <f t="shared" si="8"/>
        <v>2.7066666702755557</v>
      </c>
      <c r="X31" s="51">
        <f t="shared" si="8"/>
        <v>2.6600000035466671</v>
      </c>
      <c r="Y31" s="51">
        <f t="shared" si="8"/>
        <v>2.613333336817778</v>
      </c>
      <c r="Z31" s="51">
        <f t="shared" si="8"/>
        <v>2.5666666700888894</v>
      </c>
      <c r="AA31" s="51">
        <f t="shared" si="8"/>
        <v>2.5200000033600003</v>
      </c>
      <c r="AB31" s="51">
        <f t="shared" si="8"/>
        <v>2.4733333366311112</v>
      </c>
      <c r="AC31" s="51">
        <f t="shared" si="8"/>
        <v>2.4266666699022226</v>
      </c>
      <c r="AD31" s="51">
        <f t="shared" si="8"/>
        <v>2.3800000031733335</v>
      </c>
      <c r="AE31" s="51">
        <f t="shared" si="8"/>
        <v>2.3333333364444444</v>
      </c>
      <c r="AF31" s="51">
        <f t="shared" si="8"/>
        <v>2.2866666697155558</v>
      </c>
      <c r="AG31" s="51">
        <f t="shared" si="8"/>
        <v>2.2400000029866667</v>
      </c>
      <c r="AH31" s="51">
        <f t="shared" si="8"/>
        <v>2.193333336257778</v>
      </c>
      <c r="AI31" s="51">
        <f t="shared" si="8"/>
        <v>2.146666669528889</v>
      </c>
      <c r="AJ31" s="51">
        <f t="shared" si="8"/>
        <v>2.1000000028000003</v>
      </c>
      <c r="AK31" s="51">
        <f t="shared" si="8"/>
        <v>2.0533333360711112</v>
      </c>
      <c r="AL31" s="51">
        <f t="shared" si="8"/>
        <v>2.0066666693422222</v>
      </c>
      <c r="AM31" s="51">
        <f t="shared" si="9"/>
        <v>1.9600000026133333</v>
      </c>
      <c r="AN31" s="51">
        <f t="shared" si="9"/>
        <v>1.9133333358844444</v>
      </c>
      <c r="AO31" s="51">
        <f t="shared" si="9"/>
        <v>1.8666666691555556</v>
      </c>
      <c r="AP31" s="51">
        <f t="shared" si="9"/>
        <v>1.8200000024266665</v>
      </c>
      <c r="AQ31" s="51">
        <f t="shared" si="9"/>
        <v>1.7733333356977776</v>
      </c>
      <c r="AR31" s="51">
        <f t="shared" si="9"/>
        <v>1.7266666689688888</v>
      </c>
      <c r="AS31" s="51">
        <f t="shared" si="9"/>
        <v>1.6800000022399997</v>
      </c>
      <c r="AT31" s="51">
        <f t="shared" si="9"/>
        <v>1.6333333355111108</v>
      </c>
      <c r="AU31" s="69">
        <v>0.59499999999999997</v>
      </c>
      <c r="AV31" s="69">
        <f t="shared" si="7"/>
        <v>0.58499999999999996</v>
      </c>
    </row>
    <row r="32" spans="1:48" ht="16.5">
      <c r="B32" s="141" t="s">
        <v>208</v>
      </c>
      <c r="C32" s="37" t="s">
        <v>209</v>
      </c>
      <c r="D32" s="30">
        <v>0.5</v>
      </c>
      <c r="E32" s="93">
        <f>$A$5-0.02</f>
        <v>9.9999999999999985E-3</v>
      </c>
      <c r="F32" s="31">
        <f t="shared" si="5"/>
        <v>1.98</v>
      </c>
      <c r="G32" s="51">
        <f t="shared" si="10"/>
        <v>1.97</v>
      </c>
      <c r="H32" s="51">
        <f t="shared" si="10"/>
        <v>1.96</v>
      </c>
      <c r="I32" s="51">
        <f t="shared" si="10"/>
        <v>1.95</v>
      </c>
      <c r="J32" s="51">
        <f t="shared" si="10"/>
        <v>1.94</v>
      </c>
      <c r="K32" s="51">
        <f t="shared" si="10"/>
        <v>1.93</v>
      </c>
      <c r="L32" s="51">
        <f t="shared" si="10"/>
        <v>1.92</v>
      </c>
      <c r="M32" s="51">
        <f t="shared" si="10"/>
        <v>1.91</v>
      </c>
      <c r="N32" s="51">
        <f t="shared" si="10"/>
        <v>1.9</v>
      </c>
      <c r="O32" s="51">
        <f t="shared" si="10"/>
        <v>1.89</v>
      </c>
      <c r="P32" s="51">
        <f t="shared" si="10"/>
        <v>1.88</v>
      </c>
      <c r="Q32" s="51">
        <f t="shared" si="10"/>
        <v>1.8699999999999999</v>
      </c>
      <c r="R32" s="51">
        <f t="shared" si="10"/>
        <v>1.8599999999999999</v>
      </c>
      <c r="S32" s="51">
        <f t="shared" si="10"/>
        <v>1.85</v>
      </c>
      <c r="T32" s="51">
        <f t="shared" si="10"/>
        <v>1.8399999999999999</v>
      </c>
      <c r="U32" s="51">
        <f t="shared" si="10"/>
        <v>1.83</v>
      </c>
      <c r="V32" s="51">
        <f t="shared" si="10"/>
        <v>1.82</v>
      </c>
      <c r="W32" s="51">
        <f t="shared" si="8"/>
        <v>1.81</v>
      </c>
      <c r="X32" s="51">
        <f t="shared" si="8"/>
        <v>1.8</v>
      </c>
      <c r="Y32" s="51">
        <f t="shared" si="8"/>
        <v>1.79</v>
      </c>
      <c r="Z32" s="51">
        <f t="shared" si="8"/>
        <v>1.78</v>
      </c>
      <c r="AA32" s="51">
        <f t="shared" si="8"/>
        <v>1.77</v>
      </c>
      <c r="AB32" s="51">
        <f t="shared" si="8"/>
        <v>1.76</v>
      </c>
      <c r="AC32" s="51">
        <f t="shared" si="8"/>
        <v>1.75</v>
      </c>
      <c r="AD32" s="51">
        <f t="shared" si="8"/>
        <v>1.74</v>
      </c>
      <c r="AE32" s="51">
        <f t="shared" si="8"/>
        <v>1.73</v>
      </c>
      <c r="AF32" s="51">
        <f t="shared" si="8"/>
        <v>1.72</v>
      </c>
      <c r="AG32" s="51">
        <f t="shared" si="8"/>
        <v>1.71</v>
      </c>
      <c r="AH32" s="51">
        <f t="shared" si="8"/>
        <v>1.7</v>
      </c>
      <c r="AI32" s="51">
        <f t="shared" si="8"/>
        <v>1.69</v>
      </c>
      <c r="AJ32" s="51">
        <f t="shared" si="8"/>
        <v>1.68</v>
      </c>
      <c r="AK32" s="51">
        <f t="shared" si="8"/>
        <v>1.67</v>
      </c>
      <c r="AL32" s="51">
        <f t="shared" si="8"/>
        <v>1.66</v>
      </c>
      <c r="AM32" s="51">
        <f t="shared" si="9"/>
        <v>1.65</v>
      </c>
      <c r="AN32" s="51">
        <f t="shared" si="9"/>
        <v>1.64</v>
      </c>
      <c r="AO32" s="51">
        <f t="shared" si="9"/>
        <v>1.63</v>
      </c>
      <c r="AP32" s="51">
        <f t="shared" si="9"/>
        <v>1.6199999999999999</v>
      </c>
      <c r="AQ32" s="51">
        <f t="shared" si="9"/>
        <v>1.6099999999999999</v>
      </c>
      <c r="AR32" s="51">
        <f t="shared" si="9"/>
        <v>1.5999999999999999</v>
      </c>
      <c r="AS32" s="51">
        <f t="shared" si="9"/>
        <v>1.5899999999999999</v>
      </c>
      <c r="AT32" s="51">
        <f t="shared" si="9"/>
        <v>1.5799999999999998</v>
      </c>
      <c r="AU32" s="69">
        <v>0</v>
      </c>
      <c r="AV32" s="69">
        <f t="shared" si="7"/>
        <v>-0.01</v>
      </c>
    </row>
    <row r="33" spans="2:48" ht="16.5">
      <c r="B33" s="142"/>
      <c r="C33" s="37" t="s">
        <v>210</v>
      </c>
      <c r="D33" s="30">
        <v>0.5</v>
      </c>
      <c r="E33" s="93">
        <f t="shared" ref="E33:E35" si="11">$A$5-0.02</f>
        <v>9.9999999999999985E-3</v>
      </c>
      <c r="F33" s="31">
        <f t="shared" si="5"/>
        <v>1.98</v>
      </c>
      <c r="G33" s="51">
        <f t="shared" si="10"/>
        <v>1.97</v>
      </c>
      <c r="H33" s="51">
        <f t="shared" si="10"/>
        <v>1.96</v>
      </c>
      <c r="I33" s="51">
        <f t="shared" si="10"/>
        <v>1.95</v>
      </c>
      <c r="J33" s="51">
        <f t="shared" si="10"/>
        <v>1.94</v>
      </c>
      <c r="K33" s="51">
        <f t="shared" si="10"/>
        <v>1.93</v>
      </c>
      <c r="L33" s="51">
        <f t="shared" si="10"/>
        <v>1.92</v>
      </c>
      <c r="M33" s="51">
        <f t="shared" si="10"/>
        <v>1.91</v>
      </c>
      <c r="N33" s="51">
        <f t="shared" si="10"/>
        <v>1.9</v>
      </c>
      <c r="O33" s="51">
        <f t="shared" si="10"/>
        <v>1.89</v>
      </c>
      <c r="P33" s="51">
        <f t="shared" si="10"/>
        <v>1.88</v>
      </c>
      <c r="Q33" s="51">
        <f t="shared" si="10"/>
        <v>1.8699999999999999</v>
      </c>
      <c r="R33" s="51">
        <f t="shared" si="10"/>
        <v>1.8599999999999999</v>
      </c>
      <c r="S33" s="51">
        <f t="shared" si="10"/>
        <v>1.85</v>
      </c>
      <c r="T33" s="51">
        <f t="shared" si="10"/>
        <v>1.8399999999999999</v>
      </c>
      <c r="U33" s="51">
        <f t="shared" si="10"/>
        <v>1.83</v>
      </c>
      <c r="V33" s="51">
        <f t="shared" si="10"/>
        <v>1.82</v>
      </c>
      <c r="W33" s="51">
        <f t="shared" si="8"/>
        <v>1.81</v>
      </c>
      <c r="X33" s="51">
        <f t="shared" si="8"/>
        <v>1.8</v>
      </c>
      <c r="Y33" s="51">
        <f t="shared" si="8"/>
        <v>1.79</v>
      </c>
      <c r="Z33" s="51">
        <f t="shared" si="8"/>
        <v>1.78</v>
      </c>
      <c r="AA33" s="51">
        <f t="shared" si="8"/>
        <v>1.77</v>
      </c>
      <c r="AB33" s="51">
        <f t="shared" si="8"/>
        <v>1.76</v>
      </c>
      <c r="AC33" s="51">
        <f t="shared" si="8"/>
        <v>1.75</v>
      </c>
      <c r="AD33" s="51">
        <f t="shared" si="8"/>
        <v>1.74</v>
      </c>
      <c r="AE33" s="51">
        <f t="shared" si="8"/>
        <v>1.73</v>
      </c>
      <c r="AF33" s="51">
        <f t="shared" si="8"/>
        <v>1.72</v>
      </c>
      <c r="AG33" s="51">
        <f t="shared" si="8"/>
        <v>1.71</v>
      </c>
      <c r="AH33" s="51">
        <f t="shared" si="8"/>
        <v>1.7</v>
      </c>
      <c r="AI33" s="51">
        <f t="shared" si="8"/>
        <v>1.69</v>
      </c>
      <c r="AJ33" s="51">
        <f t="shared" si="8"/>
        <v>1.68</v>
      </c>
      <c r="AK33" s="51">
        <f t="shared" si="8"/>
        <v>1.67</v>
      </c>
      <c r="AL33" s="51">
        <f t="shared" si="8"/>
        <v>1.66</v>
      </c>
      <c r="AM33" s="51">
        <f t="shared" si="9"/>
        <v>1.65</v>
      </c>
      <c r="AN33" s="51">
        <f t="shared" si="9"/>
        <v>1.64</v>
      </c>
      <c r="AO33" s="51">
        <f t="shared" si="9"/>
        <v>1.63</v>
      </c>
      <c r="AP33" s="51">
        <f t="shared" si="9"/>
        <v>1.6199999999999999</v>
      </c>
      <c r="AQ33" s="51">
        <f t="shared" si="9"/>
        <v>1.6099999999999999</v>
      </c>
      <c r="AR33" s="51">
        <f t="shared" si="9"/>
        <v>1.5999999999999999</v>
      </c>
      <c r="AS33" s="51">
        <f t="shared" si="9"/>
        <v>1.5899999999999999</v>
      </c>
      <c r="AT33" s="51">
        <f t="shared" si="9"/>
        <v>1.5799999999999998</v>
      </c>
      <c r="AU33" s="69">
        <v>0</v>
      </c>
      <c r="AV33" s="69">
        <f t="shared" si="7"/>
        <v>-0.01</v>
      </c>
    </row>
    <row r="34" spans="2:48" ht="16.5">
      <c r="B34" s="142"/>
      <c r="C34" s="37" t="s">
        <v>211</v>
      </c>
      <c r="D34" s="30">
        <v>0.5</v>
      </c>
      <c r="E34" s="93">
        <f t="shared" si="11"/>
        <v>9.9999999999999985E-3</v>
      </c>
      <c r="F34" s="31">
        <f t="shared" si="5"/>
        <v>1.98</v>
      </c>
      <c r="G34" s="51">
        <f t="shared" si="10"/>
        <v>1.97</v>
      </c>
      <c r="H34" s="51">
        <f t="shared" si="10"/>
        <v>1.96</v>
      </c>
      <c r="I34" s="51">
        <f t="shared" si="10"/>
        <v>1.95</v>
      </c>
      <c r="J34" s="51">
        <f t="shared" si="10"/>
        <v>1.94</v>
      </c>
      <c r="K34" s="51">
        <f t="shared" si="10"/>
        <v>1.93</v>
      </c>
      <c r="L34" s="51">
        <f t="shared" si="10"/>
        <v>1.92</v>
      </c>
      <c r="M34" s="51">
        <f t="shared" si="10"/>
        <v>1.91</v>
      </c>
      <c r="N34" s="51">
        <f t="shared" si="10"/>
        <v>1.9</v>
      </c>
      <c r="O34" s="51">
        <f t="shared" si="10"/>
        <v>1.89</v>
      </c>
      <c r="P34" s="51">
        <f t="shared" si="10"/>
        <v>1.88</v>
      </c>
      <c r="Q34" s="51">
        <f t="shared" si="10"/>
        <v>1.8699999999999999</v>
      </c>
      <c r="R34" s="51">
        <f t="shared" si="10"/>
        <v>1.8599999999999999</v>
      </c>
      <c r="S34" s="51">
        <f t="shared" si="10"/>
        <v>1.85</v>
      </c>
      <c r="T34" s="51">
        <f t="shared" si="10"/>
        <v>1.8399999999999999</v>
      </c>
      <c r="U34" s="51">
        <f t="shared" si="10"/>
        <v>1.83</v>
      </c>
      <c r="V34" s="51">
        <f t="shared" si="10"/>
        <v>1.82</v>
      </c>
      <c r="W34" s="51">
        <f t="shared" ref="W34:AL45" si="12">(1-$E34-($A$21-W$2))/$D34</f>
        <v>1.81</v>
      </c>
      <c r="X34" s="51">
        <f t="shared" si="12"/>
        <v>1.8</v>
      </c>
      <c r="Y34" s="51">
        <f t="shared" si="12"/>
        <v>1.79</v>
      </c>
      <c r="Z34" s="51">
        <f t="shared" si="12"/>
        <v>1.78</v>
      </c>
      <c r="AA34" s="51">
        <f t="shared" si="12"/>
        <v>1.77</v>
      </c>
      <c r="AB34" s="51">
        <f t="shared" si="12"/>
        <v>1.76</v>
      </c>
      <c r="AC34" s="51">
        <f t="shared" si="12"/>
        <v>1.75</v>
      </c>
      <c r="AD34" s="51">
        <f t="shared" si="12"/>
        <v>1.74</v>
      </c>
      <c r="AE34" s="51">
        <f t="shared" si="12"/>
        <v>1.73</v>
      </c>
      <c r="AF34" s="51">
        <f t="shared" si="12"/>
        <v>1.72</v>
      </c>
      <c r="AG34" s="51">
        <f t="shared" si="12"/>
        <v>1.71</v>
      </c>
      <c r="AH34" s="51">
        <f t="shared" si="12"/>
        <v>1.7</v>
      </c>
      <c r="AI34" s="51">
        <f t="shared" si="12"/>
        <v>1.69</v>
      </c>
      <c r="AJ34" s="51">
        <f t="shared" si="12"/>
        <v>1.68</v>
      </c>
      <c r="AK34" s="51">
        <f t="shared" si="12"/>
        <v>1.67</v>
      </c>
      <c r="AL34" s="51">
        <f t="shared" si="12"/>
        <v>1.66</v>
      </c>
      <c r="AM34" s="51">
        <f t="shared" ref="AM34:AT45" si="13">(1-$E34-($A$21-AM$2))/$D34</f>
        <v>1.65</v>
      </c>
      <c r="AN34" s="51">
        <f t="shared" si="13"/>
        <v>1.64</v>
      </c>
      <c r="AO34" s="51">
        <f t="shared" si="13"/>
        <v>1.63</v>
      </c>
      <c r="AP34" s="51">
        <f t="shared" si="13"/>
        <v>1.6199999999999999</v>
      </c>
      <c r="AQ34" s="51">
        <f t="shared" si="13"/>
        <v>1.6099999999999999</v>
      </c>
      <c r="AR34" s="51">
        <f t="shared" si="13"/>
        <v>1.5999999999999999</v>
      </c>
      <c r="AS34" s="51">
        <f t="shared" si="13"/>
        <v>1.5899999999999999</v>
      </c>
      <c r="AT34" s="51">
        <f t="shared" si="13"/>
        <v>1.5799999999999998</v>
      </c>
      <c r="AU34" s="69">
        <v>0</v>
      </c>
      <c r="AV34" s="69">
        <f t="shared" si="7"/>
        <v>-0.01</v>
      </c>
    </row>
    <row r="35" spans="2:48" ht="16.5">
      <c r="B35" s="142"/>
      <c r="C35" s="37" t="s">
        <v>212</v>
      </c>
      <c r="D35" s="30">
        <v>0.5</v>
      </c>
      <c r="E35" s="93">
        <f t="shared" si="11"/>
        <v>9.9999999999999985E-3</v>
      </c>
      <c r="F35" s="31">
        <f t="shared" si="5"/>
        <v>1.98</v>
      </c>
      <c r="G35" s="51">
        <f t="shared" si="10"/>
        <v>1.97</v>
      </c>
      <c r="H35" s="51">
        <f t="shared" si="10"/>
        <v>1.96</v>
      </c>
      <c r="I35" s="51">
        <f t="shared" si="10"/>
        <v>1.95</v>
      </c>
      <c r="J35" s="51">
        <f t="shared" si="10"/>
        <v>1.94</v>
      </c>
      <c r="K35" s="51">
        <f t="shared" si="10"/>
        <v>1.93</v>
      </c>
      <c r="L35" s="51">
        <f t="shared" si="10"/>
        <v>1.92</v>
      </c>
      <c r="M35" s="51">
        <f t="shared" si="10"/>
        <v>1.91</v>
      </c>
      <c r="N35" s="51">
        <f t="shared" si="10"/>
        <v>1.9</v>
      </c>
      <c r="O35" s="51">
        <f t="shared" si="10"/>
        <v>1.89</v>
      </c>
      <c r="P35" s="51">
        <f t="shared" si="10"/>
        <v>1.88</v>
      </c>
      <c r="Q35" s="51">
        <f t="shared" si="10"/>
        <v>1.8699999999999999</v>
      </c>
      <c r="R35" s="51">
        <f t="shared" si="10"/>
        <v>1.8599999999999999</v>
      </c>
      <c r="S35" s="51">
        <f t="shared" si="10"/>
        <v>1.85</v>
      </c>
      <c r="T35" s="51">
        <f t="shared" si="10"/>
        <v>1.8399999999999999</v>
      </c>
      <c r="U35" s="51">
        <f t="shared" si="10"/>
        <v>1.83</v>
      </c>
      <c r="V35" s="51">
        <f t="shared" ref="V35:V45" si="14">(1-$E35-($A$21-V$2))/$D35</f>
        <v>1.82</v>
      </c>
      <c r="W35" s="51">
        <f t="shared" si="12"/>
        <v>1.81</v>
      </c>
      <c r="X35" s="51">
        <f t="shared" si="12"/>
        <v>1.8</v>
      </c>
      <c r="Y35" s="51">
        <f t="shared" si="12"/>
        <v>1.79</v>
      </c>
      <c r="Z35" s="51">
        <f t="shared" si="12"/>
        <v>1.78</v>
      </c>
      <c r="AA35" s="51">
        <f t="shared" si="12"/>
        <v>1.77</v>
      </c>
      <c r="AB35" s="51">
        <f t="shared" si="12"/>
        <v>1.76</v>
      </c>
      <c r="AC35" s="51">
        <f t="shared" si="12"/>
        <v>1.75</v>
      </c>
      <c r="AD35" s="51">
        <f t="shared" si="12"/>
        <v>1.74</v>
      </c>
      <c r="AE35" s="51">
        <f t="shared" si="12"/>
        <v>1.73</v>
      </c>
      <c r="AF35" s="51">
        <f t="shared" si="12"/>
        <v>1.72</v>
      </c>
      <c r="AG35" s="51">
        <f t="shared" si="12"/>
        <v>1.71</v>
      </c>
      <c r="AH35" s="51">
        <f t="shared" si="12"/>
        <v>1.7</v>
      </c>
      <c r="AI35" s="51">
        <f t="shared" si="12"/>
        <v>1.69</v>
      </c>
      <c r="AJ35" s="51">
        <f t="shared" si="12"/>
        <v>1.68</v>
      </c>
      <c r="AK35" s="51">
        <f t="shared" si="12"/>
        <v>1.67</v>
      </c>
      <c r="AL35" s="51">
        <f t="shared" si="12"/>
        <v>1.66</v>
      </c>
      <c r="AM35" s="51">
        <f t="shared" si="13"/>
        <v>1.65</v>
      </c>
      <c r="AN35" s="51">
        <f t="shared" si="13"/>
        <v>1.64</v>
      </c>
      <c r="AO35" s="51">
        <f t="shared" si="13"/>
        <v>1.63</v>
      </c>
      <c r="AP35" s="51">
        <f t="shared" si="13"/>
        <v>1.6199999999999999</v>
      </c>
      <c r="AQ35" s="51">
        <f t="shared" si="13"/>
        <v>1.6099999999999999</v>
      </c>
      <c r="AR35" s="51">
        <f t="shared" si="13"/>
        <v>1.5999999999999999</v>
      </c>
      <c r="AS35" s="51">
        <f t="shared" si="13"/>
        <v>1.5899999999999999</v>
      </c>
      <c r="AT35" s="51">
        <f t="shared" si="13"/>
        <v>1.5799999999999998</v>
      </c>
      <c r="AU35" s="69">
        <v>0</v>
      </c>
      <c r="AV35" s="69">
        <f t="shared" si="7"/>
        <v>-0.01</v>
      </c>
    </row>
    <row r="36" spans="2:48" ht="16.5">
      <c r="B36" s="142"/>
      <c r="C36" s="37" t="s">
        <v>213</v>
      </c>
      <c r="D36" s="30">
        <v>0.23100000000000001</v>
      </c>
      <c r="E36" s="93">
        <f t="shared" si="4"/>
        <v>0.193</v>
      </c>
      <c r="F36" s="31">
        <f t="shared" si="5"/>
        <v>3.493506493506493</v>
      </c>
      <c r="G36" s="51">
        <f t="shared" ref="G36:U45" si="15">(1-$E36-($A$21-G$2))/$D36</f>
        <v>3.4718614718614713</v>
      </c>
      <c r="H36" s="51">
        <f t="shared" si="15"/>
        <v>3.4502164502164496</v>
      </c>
      <c r="I36" s="51">
        <f t="shared" si="15"/>
        <v>3.4285714285714279</v>
      </c>
      <c r="J36" s="51">
        <f t="shared" si="15"/>
        <v>3.4069264069264062</v>
      </c>
      <c r="K36" s="51">
        <f t="shared" si="15"/>
        <v>3.3852813852813846</v>
      </c>
      <c r="L36" s="51">
        <f t="shared" si="15"/>
        <v>3.3636363636363633</v>
      </c>
      <c r="M36" s="51">
        <f t="shared" si="15"/>
        <v>3.3419913419913416</v>
      </c>
      <c r="N36" s="51">
        <f t="shared" si="15"/>
        <v>3.3203463203463199</v>
      </c>
      <c r="O36" s="51">
        <f t="shared" si="15"/>
        <v>3.2987012987012982</v>
      </c>
      <c r="P36" s="51">
        <f t="shared" si="15"/>
        <v>3.2770562770562766</v>
      </c>
      <c r="Q36" s="51">
        <f t="shared" si="15"/>
        <v>3.2554112554112549</v>
      </c>
      <c r="R36" s="51">
        <f t="shared" si="15"/>
        <v>3.2337662337662332</v>
      </c>
      <c r="S36" s="51">
        <f t="shared" si="15"/>
        <v>3.2121212121212119</v>
      </c>
      <c r="T36" s="51">
        <f t="shared" si="15"/>
        <v>3.1904761904761898</v>
      </c>
      <c r="U36" s="51">
        <f t="shared" si="15"/>
        <v>3.1688311688311686</v>
      </c>
      <c r="V36" s="51">
        <f t="shared" si="14"/>
        <v>3.1471861471861469</v>
      </c>
      <c r="W36" s="51">
        <f t="shared" si="12"/>
        <v>3.1255411255411252</v>
      </c>
      <c r="X36" s="51">
        <f t="shared" si="12"/>
        <v>3.1038961038961035</v>
      </c>
      <c r="Y36" s="51">
        <f t="shared" si="12"/>
        <v>3.0822510822510818</v>
      </c>
      <c r="Z36" s="51">
        <f t="shared" si="12"/>
        <v>3.0606060606060601</v>
      </c>
      <c r="AA36" s="51">
        <f t="shared" si="12"/>
        <v>3.0389610389610384</v>
      </c>
      <c r="AB36" s="51">
        <f t="shared" si="12"/>
        <v>3.0173160173160172</v>
      </c>
      <c r="AC36" s="51">
        <f t="shared" si="12"/>
        <v>2.9956709956709955</v>
      </c>
      <c r="AD36" s="51">
        <f t="shared" si="12"/>
        <v>2.9740259740259738</v>
      </c>
      <c r="AE36" s="51">
        <f t="shared" si="12"/>
        <v>2.9523809523809521</v>
      </c>
      <c r="AF36" s="51">
        <f t="shared" si="12"/>
        <v>2.9307359307359304</v>
      </c>
      <c r="AG36" s="51">
        <f t="shared" si="12"/>
        <v>2.9090909090909087</v>
      </c>
      <c r="AH36" s="51">
        <f t="shared" si="12"/>
        <v>2.887445887445887</v>
      </c>
      <c r="AI36" s="51">
        <f t="shared" si="12"/>
        <v>2.8658008658008653</v>
      </c>
      <c r="AJ36" s="51">
        <f t="shared" si="12"/>
        <v>2.8441558441558437</v>
      </c>
      <c r="AK36" s="51">
        <f t="shared" si="12"/>
        <v>2.822510822510822</v>
      </c>
      <c r="AL36" s="51">
        <f t="shared" si="12"/>
        <v>2.8008658008658003</v>
      </c>
      <c r="AM36" s="51">
        <f t="shared" si="13"/>
        <v>2.7792207792207786</v>
      </c>
      <c r="AN36" s="51">
        <f t="shared" si="13"/>
        <v>2.7575757575757569</v>
      </c>
      <c r="AO36" s="51">
        <f t="shared" si="13"/>
        <v>2.7359307359307352</v>
      </c>
      <c r="AP36" s="51">
        <f t="shared" si="13"/>
        <v>2.7142857142857135</v>
      </c>
      <c r="AQ36" s="51">
        <f t="shared" si="13"/>
        <v>2.6926406926406918</v>
      </c>
      <c r="AR36" s="51">
        <f t="shared" si="13"/>
        <v>2.6709956709956701</v>
      </c>
      <c r="AS36" s="51">
        <f t="shared" si="13"/>
        <v>2.6493506493506489</v>
      </c>
      <c r="AT36" s="51">
        <f t="shared" si="13"/>
        <v>2.6277056277056272</v>
      </c>
      <c r="AU36" s="69">
        <v>0.16300000000000001</v>
      </c>
      <c r="AV36" s="69">
        <f t="shared" si="7"/>
        <v>0.153</v>
      </c>
    </row>
    <row r="37" spans="2:48" ht="16.5">
      <c r="B37" s="142"/>
      <c r="C37" s="37" t="s">
        <v>214</v>
      </c>
      <c r="D37" s="30">
        <v>0.26900000000000002</v>
      </c>
      <c r="E37" s="93">
        <f t="shared" si="4"/>
        <v>0.193</v>
      </c>
      <c r="F37" s="31">
        <f t="shared" si="5"/>
        <v>2.9999999999999996</v>
      </c>
      <c r="G37" s="51">
        <f t="shared" si="15"/>
        <v>2.9814126394052041</v>
      </c>
      <c r="H37" s="51">
        <f t="shared" si="15"/>
        <v>2.9628252788104086</v>
      </c>
      <c r="I37" s="51">
        <f t="shared" si="15"/>
        <v>2.9442379182156131</v>
      </c>
      <c r="J37" s="51">
        <f t="shared" si="15"/>
        <v>2.9256505576208172</v>
      </c>
      <c r="K37" s="51">
        <f t="shared" si="15"/>
        <v>2.9070631970260217</v>
      </c>
      <c r="L37" s="51">
        <f t="shared" si="15"/>
        <v>2.8884758364312262</v>
      </c>
      <c r="M37" s="51">
        <f t="shared" si="15"/>
        <v>2.8698884758364307</v>
      </c>
      <c r="N37" s="51">
        <f t="shared" si="15"/>
        <v>2.8513011152416352</v>
      </c>
      <c r="O37" s="51">
        <f t="shared" si="15"/>
        <v>2.8327137546468397</v>
      </c>
      <c r="P37" s="51">
        <f t="shared" si="15"/>
        <v>2.8141263940520442</v>
      </c>
      <c r="Q37" s="51">
        <f t="shared" si="15"/>
        <v>2.7955390334572483</v>
      </c>
      <c r="R37" s="51">
        <f t="shared" si="15"/>
        <v>2.7769516728624528</v>
      </c>
      <c r="S37" s="51">
        <f t="shared" si="15"/>
        <v>2.7583643122676578</v>
      </c>
      <c r="T37" s="51">
        <f t="shared" si="15"/>
        <v>2.7397769516728618</v>
      </c>
      <c r="U37" s="51">
        <f t="shared" si="15"/>
        <v>2.7211895910780668</v>
      </c>
      <c r="V37" s="51">
        <f t="shared" si="14"/>
        <v>2.7026022304832713</v>
      </c>
      <c r="W37" s="51">
        <f t="shared" si="12"/>
        <v>2.6840148698884754</v>
      </c>
      <c r="X37" s="51">
        <f t="shared" si="12"/>
        <v>2.6654275092936799</v>
      </c>
      <c r="Y37" s="51">
        <f t="shared" si="12"/>
        <v>2.6468401486988844</v>
      </c>
      <c r="Z37" s="51">
        <f t="shared" si="12"/>
        <v>2.6282527881040889</v>
      </c>
      <c r="AA37" s="51">
        <f t="shared" si="12"/>
        <v>2.6096654275092934</v>
      </c>
      <c r="AB37" s="51">
        <f t="shared" si="12"/>
        <v>2.5910780669144979</v>
      </c>
      <c r="AC37" s="51">
        <f t="shared" si="12"/>
        <v>2.5724907063197024</v>
      </c>
      <c r="AD37" s="51">
        <f t="shared" si="12"/>
        <v>2.5539033457249065</v>
      </c>
      <c r="AE37" s="51">
        <f t="shared" si="12"/>
        <v>2.535315985130111</v>
      </c>
      <c r="AF37" s="51">
        <f t="shared" si="12"/>
        <v>2.5167286245353155</v>
      </c>
      <c r="AG37" s="51">
        <f t="shared" si="12"/>
        <v>2.4981412639405201</v>
      </c>
      <c r="AH37" s="51">
        <f t="shared" si="12"/>
        <v>2.4795539033457246</v>
      </c>
      <c r="AI37" s="51">
        <f t="shared" si="12"/>
        <v>2.4609665427509291</v>
      </c>
      <c r="AJ37" s="51">
        <f t="shared" si="12"/>
        <v>2.4423791821561336</v>
      </c>
      <c r="AK37" s="51">
        <f t="shared" si="12"/>
        <v>2.4237918215613377</v>
      </c>
      <c r="AL37" s="51">
        <f t="shared" si="12"/>
        <v>2.4052044609665422</v>
      </c>
      <c r="AM37" s="51">
        <f t="shared" si="13"/>
        <v>2.3866171003717467</v>
      </c>
      <c r="AN37" s="51">
        <f t="shared" si="13"/>
        <v>2.3680297397769512</v>
      </c>
      <c r="AO37" s="51">
        <f t="shared" si="13"/>
        <v>2.3494423791821557</v>
      </c>
      <c r="AP37" s="51">
        <f t="shared" si="13"/>
        <v>2.3308550185873602</v>
      </c>
      <c r="AQ37" s="51">
        <f t="shared" si="13"/>
        <v>2.3122676579925643</v>
      </c>
      <c r="AR37" s="51">
        <f t="shared" si="13"/>
        <v>2.2936802973977688</v>
      </c>
      <c r="AS37" s="51">
        <f t="shared" si="13"/>
        <v>2.2750929368029733</v>
      </c>
      <c r="AT37" s="51">
        <f t="shared" si="13"/>
        <v>2.2565055762081778</v>
      </c>
      <c r="AU37" s="69">
        <v>0.16300000000000001</v>
      </c>
      <c r="AV37" s="69">
        <f t="shared" si="7"/>
        <v>0.153</v>
      </c>
    </row>
    <row r="38" spans="2:48" ht="16.5">
      <c r="B38" s="142"/>
      <c r="C38" s="37" t="s">
        <v>215</v>
      </c>
      <c r="D38" s="30">
        <v>0.26900000000000002</v>
      </c>
      <c r="E38" s="93">
        <f t="shared" si="4"/>
        <v>0.193</v>
      </c>
      <c r="F38" s="31">
        <f t="shared" si="5"/>
        <v>2.9999999999999996</v>
      </c>
      <c r="G38" s="51">
        <f t="shared" si="15"/>
        <v>2.9814126394052041</v>
      </c>
      <c r="H38" s="51">
        <f t="shared" si="15"/>
        <v>2.9628252788104086</v>
      </c>
      <c r="I38" s="51">
        <f t="shared" si="15"/>
        <v>2.9442379182156131</v>
      </c>
      <c r="J38" s="51">
        <f t="shared" si="15"/>
        <v>2.9256505576208172</v>
      </c>
      <c r="K38" s="51">
        <f t="shared" si="15"/>
        <v>2.9070631970260217</v>
      </c>
      <c r="L38" s="51">
        <f t="shared" si="15"/>
        <v>2.8884758364312262</v>
      </c>
      <c r="M38" s="51">
        <f t="shared" si="15"/>
        <v>2.8698884758364307</v>
      </c>
      <c r="N38" s="51">
        <f t="shared" si="15"/>
        <v>2.8513011152416352</v>
      </c>
      <c r="O38" s="51">
        <f t="shared" si="15"/>
        <v>2.8327137546468397</v>
      </c>
      <c r="P38" s="51">
        <f t="shared" si="15"/>
        <v>2.8141263940520442</v>
      </c>
      <c r="Q38" s="51">
        <f t="shared" si="15"/>
        <v>2.7955390334572483</v>
      </c>
      <c r="R38" s="51">
        <f t="shared" si="15"/>
        <v>2.7769516728624528</v>
      </c>
      <c r="S38" s="51">
        <f t="shared" si="15"/>
        <v>2.7583643122676578</v>
      </c>
      <c r="T38" s="51">
        <f t="shared" si="15"/>
        <v>2.7397769516728618</v>
      </c>
      <c r="U38" s="51">
        <f t="shared" si="15"/>
        <v>2.7211895910780668</v>
      </c>
      <c r="V38" s="51">
        <f t="shared" si="14"/>
        <v>2.7026022304832713</v>
      </c>
      <c r="W38" s="51">
        <f t="shared" si="12"/>
        <v>2.6840148698884754</v>
      </c>
      <c r="X38" s="51">
        <f t="shared" si="12"/>
        <v>2.6654275092936799</v>
      </c>
      <c r="Y38" s="51">
        <f t="shared" si="12"/>
        <v>2.6468401486988844</v>
      </c>
      <c r="Z38" s="51">
        <f t="shared" si="12"/>
        <v>2.6282527881040889</v>
      </c>
      <c r="AA38" s="51">
        <f t="shared" si="12"/>
        <v>2.6096654275092934</v>
      </c>
      <c r="AB38" s="51">
        <f t="shared" si="12"/>
        <v>2.5910780669144979</v>
      </c>
      <c r="AC38" s="51">
        <f t="shared" si="12"/>
        <v>2.5724907063197024</v>
      </c>
      <c r="AD38" s="51">
        <f t="shared" si="12"/>
        <v>2.5539033457249065</v>
      </c>
      <c r="AE38" s="51">
        <f t="shared" si="12"/>
        <v>2.535315985130111</v>
      </c>
      <c r="AF38" s="51">
        <f t="shared" si="12"/>
        <v>2.5167286245353155</v>
      </c>
      <c r="AG38" s="51">
        <f t="shared" si="12"/>
        <v>2.4981412639405201</v>
      </c>
      <c r="AH38" s="51">
        <f t="shared" si="12"/>
        <v>2.4795539033457246</v>
      </c>
      <c r="AI38" s="51">
        <f t="shared" si="12"/>
        <v>2.4609665427509291</v>
      </c>
      <c r="AJ38" s="51">
        <f t="shared" si="12"/>
        <v>2.4423791821561336</v>
      </c>
      <c r="AK38" s="51">
        <f t="shared" si="12"/>
        <v>2.4237918215613377</v>
      </c>
      <c r="AL38" s="51">
        <f t="shared" si="12"/>
        <v>2.4052044609665422</v>
      </c>
      <c r="AM38" s="51">
        <f t="shared" si="13"/>
        <v>2.3866171003717467</v>
      </c>
      <c r="AN38" s="51">
        <f t="shared" si="13"/>
        <v>2.3680297397769512</v>
      </c>
      <c r="AO38" s="51">
        <f t="shared" si="13"/>
        <v>2.3494423791821557</v>
      </c>
      <c r="AP38" s="51">
        <f t="shared" si="13"/>
        <v>2.3308550185873602</v>
      </c>
      <c r="AQ38" s="51">
        <f t="shared" si="13"/>
        <v>2.3122676579925643</v>
      </c>
      <c r="AR38" s="51">
        <f t="shared" si="13"/>
        <v>2.2936802973977688</v>
      </c>
      <c r="AS38" s="51">
        <f t="shared" si="13"/>
        <v>2.2750929368029733</v>
      </c>
      <c r="AT38" s="51">
        <f t="shared" si="13"/>
        <v>2.2565055762081778</v>
      </c>
      <c r="AU38" s="69">
        <v>0.16300000000000001</v>
      </c>
      <c r="AV38" s="69">
        <f t="shared" si="7"/>
        <v>0.153</v>
      </c>
    </row>
    <row r="39" spans="2:48" ht="16.5">
      <c r="B39" s="142"/>
      <c r="C39" s="37" t="s">
        <v>216</v>
      </c>
      <c r="D39" s="30">
        <v>0.23100000000000001</v>
      </c>
      <c r="E39" s="93">
        <f t="shared" si="4"/>
        <v>0.193</v>
      </c>
      <c r="F39" s="31">
        <f t="shared" si="5"/>
        <v>3.493506493506493</v>
      </c>
      <c r="G39" s="51">
        <f t="shared" si="15"/>
        <v>3.4718614718614713</v>
      </c>
      <c r="H39" s="51">
        <f t="shared" si="15"/>
        <v>3.4502164502164496</v>
      </c>
      <c r="I39" s="51">
        <f t="shared" si="15"/>
        <v>3.4285714285714279</v>
      </c>
      <c r="J39" s="51">
        <f t="shared" si="15"/>
        <v>3.4069264069264062</v>
      </c>
      <c r="K39" s="51">
        <f t="shared" si="15"/>
        <v>3.3852813852813846</v>
      </c>
      <c r="L39" s="51">
        <f t="shared" si="15"/>
        <v>3.3636363636363633</v>
      </c>
      <c r="M39" s="51">
        <f t="shared" si="15"/>
        <v>3.3419913419913416</v>
      </c>
      <c r="N39" s="51">
        <f t="shared" si="15"/>
        <v>3.3203463203463199</v>
      </c>
      <c r="O39" s="51">
        <f t="shared" si="15"/>
        <v>3.2987012987012982</v>
      </c>
      <c r="P39" s="51">
        <f t="shared" si="15"/>
        <v>3.2770562770562766</v>
      </c>
      <c r="Q39" s="51">
        <f t="shared" si="15"/>
        <v>3.2554112554112549</v>
      </c>
      <c r="R39" s="51">
        <f t="shared" si="15"/>
        <v>3.2337662337662332</v>
      </c>
      <c r="S39" s="51">
        <f t="shared" si="15"/>
        <v>3.2121212121212119</v>
      </c>
      <c r="T39" s="51">
        <f t="shared" si="15"/>
        <v>3.1904761904761898</v>
      </c>
      <c r="U39" s="51">
        <f t="shared" si="15"/>
        <v>3.1688311688311686</v>
      </c>
      <c r="V39" s="51">
        <f t="shared" si="14"/>
        <v>3.1471861471861469</v>
      </c>
      <c r="W39" s="51">
        <f t="shared" si="12"/>
        <v>3.1255411255411252</v>
      </c>
      <c r="X39" s="51">
        <f t="shared" si="12"/>
        <v>3.1038961038961035</v>
      </c>
      <c r="Y39" s="51">
        <f t="shared" si="12"/>
        <v>3.0822510822510818</v>
      </c>
      <c r="Z39" s="51">
        <f t="shared" si="12"/>
        <v>3.0606060606060601</v>
      </c>
      <c r="AA39" s="51">
        <f t="shared" si="12"/>
        <v>3.0389610389610384</v>
      </c>
      <c r="AB39" s="51">
        <f t="shared" si="12"/>
        <v>3.0173160173160172</v>
      </c>
      <c r="AC39" s="51">
        <f t="shared" si="12"/>
        <v>2.9956709956709955</v>
      </c>
      <c r="AD39" s="51">
        <f t="shared" si="12"/>
        <v>2.9740259740259738</v>
      </c>
      <c r="AE39" s="51">
        <f t="shared" si="12"/>
        <v>2.9523809523809521</v>
      </c>
      <c r="AF39" s="51">
        <f t="shared" si="12"/>
        <v>2.9307359307359304</v>
      </c>
      <c r="AG39" s="51">
        <f t="shared" si="12"/>
        <v>2.9090909090909087</v>
      </c>
      <c r="AH39" s="51">
        <f t="shared" si="12"/>
        <v>2.887445887445887</v>
      </c>
      <c r="AI39" s="51">
        <f t="shared" si="12"/>
        <v>2.8658008658008653</v>
      </c>
      <c r="AJ39" s="51">
        <f t="shared" si="12"/>
        <v>2.8441558441558437</v>
      </c>
      <c r="AK39" s="51">
        <f t="shared" si="12"/>
        <v>2.822510822510822</v>
      </c>
      <c r="AL39" s="51">
        <f t="shared" si="12"/>
        <v>2.8008658008658003</v>
      </c>
      <c r="AM39" s="51">
        <f t="shared" si="13"/>
        <v>2.7792207792207786</v>
      </c>
      <c r="AN39" s="51">
        <f t="shared" si="13"/>
        <v>2.7575757575757569</v>
      </c>
      <c r="AO39" s="51">
        <f t="shared" si="13"/>
        <v>2.7359307359307352</v>
      </c>
      <c r="AP39" s="51">
        <f t="shared" si="13"/>
        <v>2.7142857142857135</v>
      </c>
      <c r="AQ39" s="51">
        <f t="shared" si="13"/>
        <v>2.6926406926406918</v>
      </c>
      <c r="AR39" s="51">
        <f t="shared" si="13"/>
        <v>2.6709956709956701</v>
      </c>
      <c r="AS39" s="51">
        <f t="shared" si="13"/>
        <v>2.6493506493506489</v>
      </c>
      <c r="AT39" s="51">
        <f t="shared" si="13"/>
        <v>2.6277056277056272</v>
      </c>
      <c r="AU39" s="69">
        <v>0.16300000000000001</v>
      </c>
      <c r="AV39" s="69">
        <f t="shared" si="7"/>
        <v>0.153</v>
      </c>
    </row>
    <row r="40" spans="2:48" ht="16.5">
      <c r="B40" s="142"/>
      <c r="C40" s="37" t="s">
        <v>217</v>
      </c>
      <c r="D40" s="30">
        <v>5.6000000000000001E-2</v>
      </c>
      <c r="E40" s="93">
        <f t="shared" si="4"/>
        <v>0.43999999999999995</v>
      </c>
      <c r="F40" s="31">
        <f t="shared" si="5"/>
        <v>10</v>
      </c>
      <c r="G40" s="51">
        <f t="shared" si="15"/>
        <v>9.9107142857142865</v>
      </c>
      <c r="H40" s="51">
        <f t="shared" si="15"/>
        <v>9.8214285714285712</v>
      </c>
      <c r="I40" s="51">
        <f t="shared" si="15"/>
        <v>9.7321428571428577</v>
      </c>
      <c r="J40" s="51">
        <f t="shared" si="15"/>
        <v>9.6428571428571441</v>
      </c>
      <c r="K40" s="51">
        <f t="shared" si="15"/>
        <v>9.5535714285714288</v>
      </c>
      <c r="L40" s="51">
        <f t="shared" si="15"/>
        <v>9.4642857142857153</v>
      </c>
      <c r="M40" s="51">
        <f t="shared" si="15"/>
        <v>9.375</v>
      </c>
      <c r="N40" s="51">
        <f t="shared" si="15"/>
        <v>9.2857142857142865</v>
      </c>
      <c r="O40" s="51">
        <f t="shared" si="15"/>
        <v>9.1964285714285712</v>
      </c>
      <c r="P40" s="51">
        <f t="shared" si="15"/>
        <v>9.1071428571428577</v>
      </c>
      <c r="Q40" s="51">
        <f t="shared" si="15"/>
        <v>9.0178571428571423</v>
      </c>
      <c r="R40" s="51">
        <f t="shared" si="15"/>
        <v>8.9285714285714288</v>
      </c>
      <c r="S40" s="51">
        <f t="shared" si="15"/>
        <v>8.8392857142857153</v>
      </c>
      <c r="T40" s="51">
        <f t="shared" si="15"/>
        <v>8.75</v>
      </c>
      <c r="U40" s="51">
        <f t="shared" si="15"/>
        <v>8.6607142857142865</v>
      </c>
      <c r="V40" s="51">
        <f t="shared" si="14"/>
        <v>8.5714285714285712</v>
      </c>
      <c r="W40" s="51">
        <f t="shared" si="12"/>
        <v>8.4821428571428577</v>
      </c>
      <c r="X40" s="51">
        <f t="shared" si="12"/>
        <v>8.3928571428571441</v>
      </c>
      <c r="Y40" s="51">
        <f t="shared" si="12"/>
        <v>8.3035714285714306</v>
      </c>
      <c r="Z40" s="51">
        <f t="shared" si="12"/>
        <v>8.2142857142857153</v>
      </c>
      <c r="AA40" s="51">
        <f t="shared" si="12"/>
        <v>8.1250000000000018</v>
      </c>
      <c r="AB40" s="51">
        <f t="shared" si="12"/>
        <v>8.0357142857142865</v>
      </c>
      <c r="AC40" s="51">
        <f t="shared" si="12"/>
        <v>7.9464285714285721</v>
      </c>
      <c r="AD40" s="51">
        <f t="shared" si="12"/>
        <v>7.8571428571428577</v>
      </c>
      <c r="AE40" s="51">
        <f t="shared" si="12"/>
        <v>7.7678571428571432</v>
      </c>
      <c r="AF40" s="51">
        <f t="shared" si="12"/>
        <v>7.6785714285714297</v>
      </c>
      <c r="AG40" s="51">
        <f t="shared" si="12"/>
        <v>7.5892857142857153</v>
      </c>
      <c r="AH40" s="51">
        <f t="shared" si="12"/>
        <v>7.5000000000000009</v>
      </c>
      <c r="AI40" s="51">
        <f t="shared" si="12"/>
        <v>7.4107142857142865</v>
      </c>
      <c r="AJ40" s="51">
        <f t="shared" si="12"/>
        <v>7.3214285714285721</v>
      </c>
      <c r="AK40" s="51">
        <f t="shared" si="12"/>
        <v>7.2321428571428577</v>
      </c>
      <c r="AL40" s="51">
        <f t="shared" si="12"/>
        <v>7.1428571428571432</v>
      </c>
      <c r="AM40" s="51">
        <f t="shared" si="13"/>
        <v>7.0535714285714288</v>
      </c>
      <c r="AN40" s="51">
        <f t="shared" si="13"/>
        <v>6.9642857142857144</v>
      </c>
      <c r="AO40" s="51">
        <f t="shared" si="13"/>
        <v>6.875</v>
      </c>
      <c r="AP40" s="51">
        <f t="shared" si="13"/>
        <v>6.7857142857142856</v>
      </c>
      <c r="AQ40" s="51">
        <f t="shared" si="13"/>
        <v>6.6964285714285712</v>
      </c>
      <c r="AR40" s="51">
        <f t="shared" si="13"/>
        <v>6.6071428571428568</v>
      </c>
      <c r="AS40" s="51">
        <f t="shared" si="13"/>
        <v>6.5178571428571423</v>
      </c>
      <c r="AT40" s="51">
        <f t="shared" si="13"/>
        <v>6.4285714285714279</v>
      </c>
      <c r="AU40" s="69">
        <v>0.41</v>
      </c>
      <c r="AV40" s="69">
        <f t="shared" si="7"/>
        <v>0.39999999999999997</v>
      </c>
    </row>
    <row r="41" spans="2:48" ht="16.5">
      <c r="B41" s="142"/>
      <c r="C41" s="37" t="s">
        <v>218</v>
      </c>
      <c r="D41" s="30">
        <v>5.6000000000000001E-2</v>
      </c>
      <c r="E41" s="93">
        <f t="shared" si="4"/>
        <v>0.43999999999999995</v>
      </c>
      <c r="F41" s="31">
        <f t="shared" si="5"/>
        <v>10</v>
      </c>
      <c r="G41" s="51">
        <f t="shared" si="15"/>
        <v>9.9107142857142865</v>
      </c>
      <c r="H41" s="51">
        <f t="shared" si="15"/>
        <v>9.8214285714285712</v>
      </c>
      <c r="I41" s="51">
        <f t="shared" si="15"/>
        <v>9.7321428571428577</v>
      </c>
      <c r="J41" s="51">
        <f t="shared" si="15"/>
        <v>9.6428571428571441</v>
      </c>
      <c r="K41" s="51">
        <f t="shared" si="15"/>
        <v>9.5535714285714288</v>
      </c>
      <c r="L41" s="51">
        <f t="shared" si="15"/>
        <v>9.4642857142857153</v>
      </c>
      <c r="M41" s="51">
        <f t="shared" si="15"/>
        <v>9.375</v>
      </c>
      <c r="N41" s="51">
        <f t="shared" si="15"/>
        <v>9.2857142857142865</v>
      </c>
      <c r="O41" s="51">
        <f t="shared" si="15"/>
        <v>9.1964285714285712</v>
      </c>
      <c r="P41" s="51">
        <f t="shared" si="15"/>
        <v>9.1071428571428577</v>
      </c>
      <c r="Q41" s="51">
        <f t="shared" si="15"/>
        <v>9.0178571428571423</v>
      </c>
      <c r="R41" s="51">
        <f t="shared" si="15"/>
        <v>8.9285714285714288</v>
      </c>
      <c r="S41" s="51">
        <f t="shared" si="15"/>
        <v>8.8392857142857153</v>
      </c>
      <c r="T41" s="51">
        <f t="shared" si="15"/>
        <v>8.75</v>
      </c>
      <c r="U41" s="51">
        <f t="shared" si="15"/>
        <v>8.6607142857142865</v>
      </c>
      <c r="V41" s="51">
        <f t="shared" si="14"/>
        <v>8.5714285714285712</v>
      </c>
      <c r="W41" s="51">
        <f t="shared" si="12"/>
        <v>8.4821428571428577</v>
      </c>
      <c r="X41" s="51">
        <f t="shared" si="12"/>
        <v>8.3928571428571441</v>
      </c>
      <c r="Y41" s="51">
        <f t="shared" si="12"/>
        <v>8.3035714285714306</v>
      </c>
      <c r="Z41" s="51">
        <f t="shared" si="12"/>
        <v>8.2142857142857153</v>
      </c>
      <c r="AA41" s="51">
        <f t="shared" si="12"/>
        <v>8.1250000000000018</v>
      </c>
      <c r="AB41" s="51">
        <f t="shared" si="12"/>
        <v>8.0357142857142865</v>
      </c>
      <c r="AC41" s="51">
        <f t="shared" si="12"/>
        <v>7.9464285714285721</v>
      </c>
      <c r="AD41" s="51">
        <f t="shared" si="12"/>
        <v>7.8571428571428577</v>
      </c>
      <c r="AE41" s="51">
        <f t="shared" si="12"/>
        <v>7.7678571428571432</v>
      </c>
      <c r="AF41" s="51">
        <f t="shared" si="12"/>
        <v>7.6785714285714297</v>
      </c>
      <c r="AG41" s="51">
        <f t="shared" si="12"/>
        <v>7.5892857142857153</v>
      </c>
      <c r="AH41" s="51">
        <f t="shared" si="12"/>
        <v>7.5000000000000009</v>
      </c>
      <c r="AI41" s="51">
        <f t="shared" si="12"/>
        <v>7.4107142857142865</v>
      </c>
      <c r="AJ41" s="51">
        <f t="shared" si="12"/>
        <v>7.3214285714285721</v>
      </c>
      <c r="AK41" s="51">
        <f t="shared" si="12"/>
        <v>7.2321428571428577</v>
      </c>
      <c r="AL41" s="51">
        <f t="shared" si="12"/>
        <v>7.1428571428571432</v>
      </c>
      <c r="AM41" s="51">
        <f t="shared" si="13"/>
        <v>7.0535714285714288</v>
      </c>
      <c r="AN41" s="51">
        <f t="shared" si="13"/>
        <v>6.9642857142857144</v>
      </c>
      <c r="AO41" s="51">
        <f t="shared" si="13"/>
        <v>6.875</v>
      </c>
      <c r="AP41" s="51">
        <f t="shared" si="13"/>
        <v>6.7857142857142856</v>
      </c>
      <c r="AQ41" s="51">
        <f t="shared" si="13"/>
        <v>6.6964285714285712</v>
      </c>
      <c r="AR41" s="51">
        <f t="shared" si="13"/>
        <v>6.6071428571428568</v>
      </c>
      <c r="AS41" s="51">
        <f t="shared" si="13"/>
        <v>6.5178571428571423</v>
      </c>
      <c r="AT41" s="51">
        <f t="shared" si="13"/>
        <v>6.4285714285714279</v>
      </c>
      <c r="AU41" s="69">
        <v>0.41</v>
      </c>
      <c r="AV41" s="69">
        <f t="shared" si="7"/>
        <v>0.39999999999999997</v>
      </c>
    </row>
    <row r="42" spans="2:48" ht="16.5">
      <c r="B42" s="141" t="s">
        <v>219</v>
      </c>
      <c r="C42" s="37" t="s">
        <v>220</v>
      </c>
      <c r="D42" s="30">
        <v>0.33200000000000002</v>
      </c>
      <c r="E42" s="93">
        <f t="shared" si="4"/>
        <v>1.9999999999999997E-2</v>
      </c>
      <c r="F42" s="31">
        <f t="shared" si="5"/>
        <v>2.9518072289156625</v>
      </c>
      <c r="G42" s="51">
        <f t="shared" si="15"/>
        <v>2.9367469879518069</v>
      </c>
      <c r="H42" s="51">
        <f t="shared" si="15"/>
        <v>2.9216867469879517</v>
      </c>
      <c r="I42" s="51">
        <f t="shared" si="15"/>
        <v>2.9066265060240961</v>
      </c>
      <c r="J42" s="51">
        <f t="shared" si="15"/>
        <v>2.8915662650602405</v>
      </c>
      <c r="K42" s="51">
        <f t="shared" si="15"/>
        <v>2.8765060240963853</v>
      </c>
      <c r="L42" s="51">
        <f t="shared" si="15"/>
        <v>2.8614457831325297</v>
      </c>
      <c r="M42" s="51">
        <f t="shared" si="15"/>
        <v>2.8463855421686746</v>
      </c>
      <c r="N42" s="51">
        <f t="shared" si="15"/>
        <v>2.831325301204819</v>
      </c>
      <c r="O42" s="51">
        <f t="shared" si="15"/>
        <v>2.8162650602409633</v>
      </c>
      <c r="P42" s="51">
        <f t="shared" si="15"/>
        <v>2.8012048192771082</v>
      </c>
      <c r="Q42" s="51">
        <f t="shared" si="15"/>
        <v>2.7861445783132526</v>
      </c>
      <c r="R42" s="51">
        <f t="shared" si="15"/>
        <v>2.7710843373493974</v>
      </c>
      <c r="S42" s="51">
        <f t="shared" si="15"/>
        <v>2.7560240963855422</v>
      </c>
      <c r="T42" s="51">
        <f t="shared" si="15"/>
        <v>2.7409638554216862</v>
      </c>
      <c r="U42" s="51">
        <f t="shared" si="15"/>
        <v>2.7259036144578315</v>
      </c>
      <c r="V42" s="51">
        <f t="shared" si="14"/>
        <v>2.7108433734939759</v>
      </c>
      <c r="W42" s="51">
        <f t="shared" si="12"/>
        <v>2.6957831325301203</v>
      </c>
      <c r="X42" s="51">
        <f t="shared" si="12"/>
        <v>2.6807228915662651</v>
      </c>
      <c r="Y42" s="51">
        <f t="shared" si="12"/>
        <v>2.6656626506024095</v>
      </c>
      <c r="Z42" s="51">
        <f t="shared" si="12"/>
        <v>2.6506024096385543</v>
      </c>
      <c r="AA42" s="51">
        <f t="shared" si="12"/>
        <v>2.6355421686746987</v>
      </c>
      <c r="AB42" s="51">
        <f t="shared" si="12"/>
        <v>2.6204819277108431</v>
      </c>
      <c r="AC42" s="51">
        <f t="shared" si="12"/>
        <v>2.6054216867469879</v>
      </c>
      <c r="AD42" s="51">
        <f t="shared" si="12"/>
        <v>2.5903614457831323</v>
      </c>
      <c r="AE42" s="51">
        <f t="shared" si="12"/>
        <v>2.5753012048192767</v>
      </c>
      <c r="AF42" s="51">
        <f t="shared" si="12"/>
        <v>2.5602409638554215</v>
      </c>
      <c r="AG42" s="51">
        <f t="shared" si="12"/>
        <v>2.5451807228915659</v>
      </c>
      <c r="AH42" s="51">
        <f t="shared" si="12"/>
        <v>2.5301204819277108</v>
      </c>
      <c r="AI42" s="51">
        <f t="shared" si="12"/>
        <v>2.5150602409638552</v>
      </c>
      <c r="AJ42" s="51">
        <f t="shared" si="12"/>
        <v>2.4999999999999996</v>
      </c>
      <c r="AK42" s="51">
        <f t="shared" si="12"/>
        <v>2.4849397590361444</v>
      </c>
      <c r="AL42" s="51">
        <f t="shared" si="12"/>
        <v>2.4698795180722888</v>
      </c>
      <c r="AM42" s="51">
        <f t="shared" si="13"/>
        <v>2.4548192771084336</v>
      </c>
      <c r="AN42" s="51">
        <f t="shared" si="13"/>
        <v>2.439759036144578</v>
      </c>
      <c r="AO42" s="51">
        <f t="shared" si="13"/>
        <v>2.4246987951807224</v>
      </c>
      <c r="AP42" s="51">
        <f t="shared" si="13"/>
        <v>2.4096385542168672</v>
      </c>
      <c r="AQ42" s="51">
        <f t="shared" si="13"/>
        <v>2.3945783132530116</v>
      </c>
      <c r="AR42" s="51">
        <f t="shared" si="13"/>
        <v>2.3795180722891565</v>
      </c>
      <c r="AS42" s="51">
        <f t="shared" si="13"/>
        <v>2.3644578313253009</v>
      </c>
      <c r="AT42" s="51">
        <f t="shared" si="13"/>
        <v>2.3493975903614452</v>
      </c>
      <c r="AU42" s="69">
        <v>-0.01</v>
      </c>
      <c r="AV42" s="69">
        <f t="shared" si="7"/>
        <v>-0.02</v>
      </c>
    </row>
    <row r="43" spans="2:48" ht="16.5">
      <c r="B43" s="142"/>
      <c r="C43" s="37" t="s">
        <v>221</v>
      </c>
      <c r="D43" s="30">
        <v>0.25800000000000001</v>
      </c>
      <c r="E43" s="93">
        <f t="shared" si="4"/>
        <v>1.9999999999999997E-2</v>
      </c>
      <c r="F43" s="31">
        <f t="shared" si="5"/>
        <v>3.7984496124031004</v>
      </c>
      <c r="G43" s="51">
        <f t="shared" si="15"/>
        <v>3.7790697674418601</v>
      </c>
      <c r="H43" s="51">
        <f t="shared" si="15"/>
        <v>3.7596899224806197</v>
      </c>
      <c r="I43" s="51">
        <f t="shared" si="15"/>
        <v>3.7403100775193798</v>
      </c>
      <c r="J43" s="51">
        <f t="shared" si="15"/>
        <v>3.7209302325581395</v>
      </c>
      <c r="K43" s="51">
        <f t="shared" si="15"/>
        <v>3.7015503875968991</v>
      </c>
      <c r="L43" s="51">
        <f t="shared" si="15"/>
        <v>3.6821705426356588</v>
      </c>
      <c r="M43" s="51">
        <f t="shared" si="15"/>
        <v>3.6627906976744184</v>
      </c>
      <c r="N43" s="51">
        <f t="shared" si="15"/>
        <v>3.6434108527131781</v>
      </c>
      <c r="O43" s="51">
        <f t="shared" si="15"/>
        <v>3.6240310077519378</v>
      </c>
      <c r="P43" s="51">
        <f t="shared" si="15"/>
        <v>3.6046511627906974</v>
      </c>
      <c r="Q43" s="51">
        <f t="shared" si="15"/>
        <v>3.5852713178294571</v>
      </c>
      <c r="R43" s="51">
        <f t="shared" si="15"/>
        <v>3.5658914728682167</v>
      </c>
      <c r="S43" s="51">
        <f t="shared" si="15"/>
        <v>3.5465116279069768</v>
      </c>
      <c r="T43" s="51">
        <f t="shared" si="15"/>
        <v>3.527131782945736</v>
      </c>
      <c r="U43" s="51">
        <f t="shared" si="15"/>
        <v>3.5077519379844961</v>
      </c>
      <c r="V43" s="51">
        <f t="shared" si="14"/>
        <v>3.4883720930232558</v>
      </c>
      <c r="W43" s="51">
        <f t="shared" si="12"/>
        <v>3.4689922480620154</v>
      </c>
      <c r="X43" s="51">
        <f t="shared" si="12"/>
        <v>3.4496124031007751</v>
      </c>
      <c r="Y43" s="51">
        <f t="shared" si="12"/>
        <v>3.4302325581395348</v>
      </c>
      <c r="Z43" s="51">
        <f t="shared" si="12"/>
        <v>3.4108527131782944</v>
      </c>
      <c r="AA43" s="51">
        <f t="shared" si="12"/>
        <v>3.3914728682170541</v>
      </c>
      <c r="AB43" s="51">
        <f t="shared" si="12"/>
        <v>3.3720930232558137</v>
      </c>
      <c r="AC43" s="51">
        <f t="shared" si="12"/>
        <v>3.3527131782945734</v>
      </c>
      <c r="AD43" s="51">
        <f t="shared" si="12"/>
        <v>3.333333333333333</v>
      </c>
      <c r="AE43" s="51">
        <f t="shared" si="12"/>
        <v>3.3139534883720927</v>
      </c>
      <c r="AF43" s="51">
        <f t="shared" si="12"/>
        <v>3.2945736434108523</v>
      </c>
      <c r="AG43" s="51">
        <f t="shared" si="12"/>
        <v>3.275193798449612</v>
      </c>
      <c r="AH43" s="51">
        <f t="shared" si="12"/>
        <v>3.2558139534883721</v>
      </c>
      <c r="AI43" s="51">
        <f t="shared" si="12"/>
        <v>3.2364341085271318</v>
      </c>
      <c r="AJ43" s="51">
        <f t="shared" si="12"/>
        <v>3.2170542635658914</v>
      </c>
      <c r="AK43" s="51">
        <f t="shared" si="12"/>
        <v>3.1976744186046511</v>
      </c>
      <c r="AL43" s="51">
        <f t="shared" si="12"/>
        <v>3.1782945736434107</v>
      </c>
      <c r="AM43" s="51">
        <f t="shared" si="13"/>
        <v>3.1589147286821704</v>
      </c>
      <c r="AN43" s="51">
        <f t="shared" si="13"/>
        <v>3.13953488372093</v>
      </c>
      <c r="AO43" s="51">
        <f t="shared" si="13"/>
        <v>3.1201550387596897</v>
      </c>
      <c r="AP43" s="51">
        <f t="shared" si="13"/>
        <v>3.1007751937984493</v>
      </c>
      <c r="AQ43" s="51">
        <f t="shared" si="13"/>
        <v>3.081395348837209</v>
      </c>
      <c r="AR43" s="51">
        <f t="shared" si="13"/>
        <v>3.0620155038759687</v>
      </c>
      <c r="AS43" s="51">
        <f t="shared" si="13"/>
        <v>3.0426356589147283</v>
      </c>
      <c r="AT43" s="51">
        <f t="shared" si="13"/>
        <v>3.023255813953488</v>
      </c>
      <c r="AU43" s="69">
        <v>-0.01</v>
      </c>
      <c r="AV43" s="69">
        <f t="shared" si="7"/>
        <v>-0.02</v>
      </c>
    </row>
    <row r="44" spans="2:48" ht="16.5">
      <c r="B44" s="142"/>
      <c r="C44" s="37" t="s">
        <v>222</v>
      </c>
      <c r="D44" s="30">
        <v>0.25800000000000001</v>
      </c>
      <c r="E44" s="93">
        <f t="shared" si="4"/>
        <v>1.9999999999999997E-2</v>
      </c>
      <c r="F44" s="31">
        <f t="shared" si="5"/>
        <v>3.7984496124031004</v>
      </c>
      <c r="G44" s="51">
        <f t="shared" si="15"/>
        <v>3.7790697674418601</v>
      </c>
      <c r="H44" s="51">
        <f t="shared" si="15"/>
        <v>3.7596899224806197</v>
      </c>
      <c r="I44" s="51">
        <f t="shared" si="15"/>
        <v>3.7403100775193798</v>
      </c>
      <c r="J44" s="51">
        <f t="shared" si="15"/>
        <v>3.7209302325581395</v>
      </c>
      <c r="K44" s="51">
        <f t="shared" si="15"/>
        <v>3.7015503875968991</v>
      </c>
      <c r="L44" s="51">
        <f t="shared" si="15"/>
        <v>3.6821705426356588</v>
      </c>
      <c r="M44" s="51">
        <f t="shared" si="15"/>
        <v>3.6627906976744184</v>
      </c>
      <c r="N44" s="51">
        <f t="shared" si="15"/>
        <v>3.6434108527131781</v>
      </c>
      <c r="O44" s="51">
        <f t="shared" si="15"/>
        <v>3.6240310077519378</v>
      </c>
      <c r="P44" s="51">
        <f t="shared" si="15"/>
        <v>3.6046511627906974</v>
      </c>
      <c r="Q44" s="51">
        <f t="shared" si="15"/>
        <v>3.5852713178294571</v>
      </c>
      <c r="R44" s="51">
        <f t="shared" si="15"/>
        <v>3.5658914728682167</v>
      </c>
      <c r="S44" s="51">
        <f t="shared" si="15"/>
        <v>3.5465116279069768</v>
      </c>
      <c r="T44" s="51">
        <f t="shared" si="15"/>
        <v>3.527131782945736</v>
      </c>
      <c r="U44" s="51">
        <f t="shared" si="15"/>
        <v>3.5077519379844961</v>
      </c>
      <c r="V44" s="51">
        <f t="shared" si="14"/>
        <v>3.4883720930232558</v>
      </c>
      <c r="W44" s="51">
        <f t="shared" si="12"/>
        <v>3.4689922480620154</v>
      </c>
      <c r="X44" s="51">
        <f t="shared" si="12"/>
        <v>3.4496124031007751</v>
      </c>
      <c r="Y44" s="51">
        <f t="shared" si="12"/>
        <v>3.4302325581395348</v>
      </c>
      <c r="Z44" s="51">
        <f t="shared" si="12"/>
        <v>3.4108527131782944</v>
      </c>
      <c r="AA44" s="51">
        <f t="shared" si="12"/>
        <v>3.3914728682170541</v>
      </c>
      <c r="AB44" s="51">
        <f t="shared" si="12"/>
        <v>3.3720930232558137</v>
      </c>
      <c r="AC44" s="51">
        <f t="shared" si="12"/>
        <v>3.3527131782945734</v>
      </c>
      <c r="AD44" s="51">
        <f t="shared" si="12"/>
        <v>3.333333333333333</v>
      </c>
      <c r="AE44" s="51">
        <f t="shared" si="12"/>
        <v>3.3139534883720927</v>
      </c>
      <c r="AF44" s="51">
        <f t="shared" si="12"/>
        <v>3.2945736434108523</v>
      </c>
      <c r="AG44" s="51">
        <f t="shared" si="12"/>
        <v>3.275193798449612</v>
      </c>
      <c r="AH44" s="51">
        <f t="shared" si="12"/>
        <v>3.2558139534883721</v>
      </c>
      <c r="AI44" s="51">
        <f t="shared" si="12"/>
        <v>3.2364341085271318</v>
      </c>
      <c r="AJ44" s="51">
        <f t="shared" si="12"/>
        <v>3.2170542635658914</v>
      </c>
      <c r="AK44" s="51">
        <f t="shared" si="12"/>
        <v>3.1976744186046511</v>
      </c>
      <c r="AL44" s="51">
        <f t="shared" si="12"/>
        <v>3.1782945736434107</v>
      </c>
      <c r="AM44" s="51">
        <f t="shared" si="13"/>
        <v>3.1589147286821704</v>
      </c>
      <c r="AN44" s="51">
        <f t="shared" si="13"/>
        <v>3.13953488372093</v>
      </c>
      <c r="AO44" s="51">
        <f t="shared" si="13"/>
        <v>3.1201550387596897</v>
      </c>
      <c r="AP44" s="51">
        <f t="shared" si="13"/>
        <v>3.1007751937984493</v>
      </c>
      <c r="AQ44" s="51">
        <f t="shared" si="13"/>
        <v>3.081395348837209</v>
      </c>
      <c r="AR44" s="51">
        <f t="shared" si="13"/>
        <v>3.0620155038759687</v>
      </c>
      <c r="AS44" s="51">
        <f t="shared" si="13"/>
        <v>3.0426356589147283</v>
      </c>
      <c r="AT44" s="51">
        <f t="shared" si="13"/>
        <v>3.023255813953488</v>
      </c>
      <c r="AU44" s="69">
        <v>-0.01</v>
      </c>
      <c r="AV44" s="69">
        <f t="shared" si="7"/>
        <v>-0.02</v>
      </c>
    </row>
    <row r="45" spans="2:48" ht="16.5">
      <c r="B45" s="29" t="s">
        <v>223</v>
      </c>
      <c r="C45" s="37" t="s">
        <v>223</v>
      </c>
      <c r="D45" s="30">
        <v>0.01</v>
      </c>
      <c r="E45" s="93">
        <f t="shared" si="4"/>
        <v>0.5</v>
      </c>
      <c r="F45" s="31">
        <f t="shared" si="5"/>
        <v>50</v>
      </c>
      <c r="G45" s="51">
        <f t="shared" si="15"/>
        <v>49.5</v>
      </c>
      <c r="H45" s="51">
        <f t="shared" si="15"/>
        <v>49</v>
      </c>
      <c r="I45" s="51">
        <f t="shared" si="15"/>
        <v>48.5</v>
      </c>
      <c r="J45" s="51">
        <f t="shared" si="15"/>
        <v>48</v>
      </c>
      <c r="K45" s="51">
        <f t="shared" si="15"/>
        <v>47.5</v>
      </c>
      <c r="L45" s="51">
        <f t="shared" si="15"/>
        <v>46.999999999999993</v>
      </c>
      <c r="M45" s="51">
        <f t="shared" si="15"/>
        <v>46.499999999999993</v>
      </c>
      <c r="N45" s="51">
        <f t="shared" si="15"/>
        <v>46</v>
      </c>
      <c r="O45" s="51">
        <f t="shared" si="15"/>
        <v>45.5</v>
      </c>
      <c r="P45" s="51">
        <f t="shared" si="15"/>
        <v>45</v>
      </c>
      <c r="Q45" s="51">
        <f t="shared" si="15"/>
        <v>44.5</v>
      </c>
      <c r="R45" s="51">
        <f t="shared" si="15"/>
        <v>44</v>
      </c>
      <c r="S45" s="51">
        <f t="shared" si="15"/>
        <v>43.5</v>
      </c>
      <c r="T45" s="51">
        <f t="shared" si="15"/>
        <v>43</v>
      </c>
      <c r="U45" s="51">
        <f t="shared" si="15"/>
        <v>42.5</v>
      </c>
      <c r="V45" s="51">
        <f t="shared" si="14"/>
        <v>42</v>
      </c>
      <c r="W45" s="51">
        <f t="shared" si="12"/>
        <v>41.5</v>
      </c>
      <c r="X45" s="51">
        <f t="shared" si="12"/>
        <v>41</v>
      </c>
      <c r="Y45" s="51">
        <f t="shared" si="12"/>
        <v>40.5</v>
      </c>
      <c r="Z45" s="51">
        <f t="shared" si="12"/>
        <v>40</v>
      </c>
      <c r="AA45" s="51">
        <f t="shared" si="12"/>
        <v>39.5</v>
      </c>
      <c r="AB45" s="51">
        <f t="shared" si="12"/>
        <v>39</v>
      </c>
      <c r="AC45" s="51">
        <f t="shared" si="12"/>
        <v>38.5</v>
      </c>
      <c r="AD45" s="51">
        <f t="shared" si="12"/>
        <v>38</v>
      </c>
      <c r="AE45" s="51">
        <f t="shared" si="12"/>
        <v>37.5</v>
      </c>
      <c r="AF45" s="51">
        <f t="shared" si="12"/>
        <v>37</v>
      </c>
      <c r="AG45" s="51">
        <f t="shared" si="12"/>
        <v>36.5</v>
      </c>
      <c r="AH45" s="51">
        <f t="shared" si="12"/>
        <v>36</v>
      </c>
      <c r="AI45" s="51">
        <f t="shared" si="12"/>
        <v>35.5</v>
      </c>
      <c r="AJ45" s="51">
        <f t="shared" si="12"/>
        <v>35</v>
      </c>
      <c r="AK45" s="51">
        <f t="shared" si="12"/>
        <v>34.5</v>
      </c>
      <c r="AL45" s="51">
        <f t="shared" si="12"/>
        <v>33.999999999999993</v>
      </c>
      <c r="AM45" s="51">
        <f t="shared" si="13"/>
        <v>33.499999999999993</v>
      </c>
      <c r="AN45" s="51">
        <f t="shared" si="13"/>
        <v>32.999999999999993</v>
      </c>
      <c r="AO45" s="51">
        <f t="shared" si="13"/>
        <v>32.499999999999993</v>
      </c>
      <c r="AP45" s="51">
        <f t="shared" si="13"/>
        <v>31.999999999999993</v>
      </c>
      <c r="AQ45" s="51">
        <f t="shared" si="13"/>
        <v>31.499999999999993</v>
      </c>
      <c r="AR45" s="51">
        <f t="shared" si="13"/>
        <v>30.999999999999993</v>
      </c>
      <c r="AS45" s="51">
        <f t="shared" si="13"/>
        <v>30.499999999999993</v>
      </c>
      <c r="AT45" s="51">
        <f t="shared" si="13"/>
        <v>29.999999999999993</v>
      </c>
      <c r="AU45" s="69">
        <v>0.47</v>
      </c>
      <c r="AV45" s="69">
        <f t="shared" si="7"/>
        <v>0.45999999999999996</v>
      </c>
    </row>
  </sheetData>
  <mergeCells count="11">
    <mergeCell ref="A3:A4"/>
    <mergeCell ref="A5:A6"/>
    <mergeCell ref="A19:A20"/>
    <mergeCell ref="A21:A22"/>
    <mergeCell ref="E1:E2"/>
    <mergeCell ref="D1:D2"/>
    <mergeCell ref="B32:B41"/>
    <mergeCell ref="B42:B44"/>
    <mergeCell ref="B3:B31"/>
    <mergeCell ref="B1:B2"/>
    <mergeCell ref="C1:C2"/>
  </mergeCells>
  <phoneticPr fontId="1" type="noConversion"/>
  <conditionalFormatting sqref="G2:AT2">
    <cfRule type="expression" dxfId="3" priority="2">
      <formula>G$2&lt;-0.00001</formula>
    </cfRule>
  </conditionalFormatting>
  <conditionalFormatting sqref="G3:AT45">
    <cfRule type="expression" dxfId="2" priority="1">
      <formula>G$2&lt;-0.00001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0</xdr:col>
                    <xdr:colOff>19050</xdr:colOff>
                    <xdr:row>6</xdr:row>
                    <xdr:rowOff>38100</xdr:rowOff>
                  </from>
                  <to>
                    <xdr:col>0</xdr:col>
                    <xdr:colOff>657225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5" name="Scroll Bar 6">
              <controlPr defaultSize="0" autoPict="0">
                <anchor moveWithCells="1">
                  <from>
                    <xdr:col>0</xdr:col>
                    <xdr:colOff>38100</xdr:colOff>
                    <xdr:row>22</xdr:row>
                    <xdr:rowOff>66675</xdr:rowOff>
                  </from>
                  <to>
                    <xdr:col>0</xdr:col>
                    <xdr:colOff>685800</xdr:colOff>
                    <xdr:row>33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A4F2-257D-4CB7-B901-2D3FDC859455}">
  <dimension ref="A1:AV25"/>
  <sheetViews>
    <sheetView zoomScale="130" zoomScaleNormal="130" workbookViewId="0">
      <selection activeCell="F3" sqref="F3:F20"/>
    </sheetView>
  </sheetViews>
  <sheetFormatPr defaultRowHeight="15.75"/>
  <cols>
    <col min="1" max="1" width="11.140625" customWidth="1"/>
    <col min="2" max="2" width="13.7109375" customWidth="1"/>
    <col min="3" max="3" width="12.42578125" customWidth="1"/>
    <col min="4" max="4" width="10.140625" customWidth="1"/>
    <col min="5" max="5" width="8.85546875" customWidth="1"/>
    <col min="6" max="6" width="11" customWidth="1"/>
    <col min="7" max="7" width="11.5703125" customWidth="1"/>
    <col min="8" max="9" width="11.28515625" customWidth="1"/>
    <col min="10" max="10" width="12" customWidth="1"/>
    <col min="11" max="11" width="11.85546875" customWidth="1"/>
    <col min="12" max="12" width="11.28515625" customWidth="1"/>
    <col min="13" max="13" width="10.85546875" customWidth="1"/>
    <col min="14" max="14" width="11" customWidth="1"/>
    <col min="15" max="15" width="11.140625" customWidth="1"/>
    <col min="16" max="16" width="12.85546875" customWidth="1"/>
    <col min="17" max="17" width="11.28515625" customWidth="1"/>
    <col min="18" max="18" width="11.42578125" customWidth="1"/>
    <col min="19" max="19" width="10.7109375" customWidth="1"/>
    <col min="20" max="20" width="11" customWidth="1"/>
    <col min="21" max="21" width="11.85546875" customWidth="1"/>
    <col min="22" max="22" width="11.140625" customWidth="1"/>
    <col min="23" max="23" width="11" customWidth="1"/>
    <col min="24" max="24" width="11.42578125" customWidth="1"/>
    <col min="25" max="26" width="13" customWidth="1"/>
    <col min="27" max="27" width="12.42578125" customWidth="1"/>
    <col min="28" max="28" width="11.5703125" customWidth="1"/>
    <col min="29" max="29" width="11" customWidth="1"/>
    <col min="30" max="31" width="11.140625" customWidth="1"/>
    <col min="32" max="32" width="11" customWidth="1"/>
    <col min="33" max="34" width="11.42578125" customWidth="1"/>
    <col min="35" max="35" width="13.28515625" customWidth="1"/>
    <col min="36" max="36" width="12" customWidth="1"/>
    <col min="37" max="37" width="11.5703125" customWidth="1"/>
    <col min="38" max="38" width="11.42578125" customWidth="1"/>
    <col min="39" max="39" width="11.85546875" customWidth="1"/>
    <col min="40" max="40" width="12.42578125" customWidth="1"/>
    <col min="41" max="41" width="11.140625" customWidth="1"/>
    <col min="42" max="42" width="11.42578125" customWidth="1"/>
    <col min="43" max="43" width="11" customWidth="1"/>
    <col min="44" max="44" width="12" customWidth="1"/>
    <col min="45" max="45" width="10.7109375" customWidth="1"/>
    <col min="46" max="46" width="12" customWidth="1"/>
  </cols>
  <sheetData>
    <row r="1" spans="1:48" ht="15.75" customHeight="1">
      <c r="A1" s="62"/>
      <c r="B1" s="150" t="s">
        <v>224</v>
      </c>
      <c r="C1" s="150" t="s">
        <v>225</v>
      </c>
      <c r="D1" s="120" t="s">
        <v>0</v>
      </c>
      <c r="E1" s="148" t="s">
        <v>279</v>
      </c>
      <c r="F1" s="44" t="s">
        <v>261</v>
      </c>
      <c r="G1" s="42" t="s">
        <v>237</v>
      </c>
      <c r="H1" s="42" t="s">
        <v>238</v>
      </c>
      <c r="I1" s="42" t="s">
        <v>239</v>
      </c>
      <c r="J1" s="42" t="s">
        <v>240</v>
      </c>
      <c r="K1" s="42" t="s">
        <v>241</v>
      </c>
      <c r="L1" s="42" t="s">
        <v>242</v>
      </c>
      <c r="M1" s="42" t="s">
        <v>243</v>
      </c>
      <c r="N1" s="42" t="s">
        <v>244</v>
      </c>
      <c r="O1" s="42" t="s">
        <v>245</v>
      </c>
      <c r="P1" s="42" t="s">
        <v>246</v>
      </c>
      <c r="Q1" s="42" t="s">
        <v>247</v>
      </c>
      <c r="R1" s="42" t="s">
        <v>248</v>
      </c>
      <c r="S1" s="42" t="s">
        <v>249</v>
      </c>
      <c r="T1" s="42" t="s">
        <v>250</v>
      </c>
      <c r="U1" s="42" t="s">
        <v>251</v>
      </c>
      <c r="V1" s="42" t="s">
        <v>252</v>
      </c>
      <c r="W1" s="42" t="s">
        <v>253</v>
      </c>
      <c r="X1" s="42" t="s">
        <v>254</v>
      </c>
      <c r="Y1" s="42" t="s">
        <v>255</v>
      </c>
      <c r="Z1" s="42" t="s">
        <v>256</v>
      </c>
      <c r="AA1" s="42" t="s">
        <v>257</v>
      </c>
      <c r="AB1" s="42" t="s">
        <v>258</v>
      </c>
      <c r="AC1" s="42" t="s">
        <v>259</v>
      </c>
      <c r="AD1" s="42" t="s">
        <v>260</v>
      </c>
      <c r="AE1" s="42" t="s">
        <v>263</v>
      </c>
      <c r="AF1" s="42" t="s">
        <v>264</v>
      </c>
      <c r="AG1" s="42" t="s">
        <v>266</v>
      </c>
      <c r="AH1" s="42" t="s">
        <v>265</v>
      </c>
      <c r="AI1" s="42" t="s">
        <v>267</v>
      </c>
      <c r="AJ1" s="42" t="s">
        <v>268</v>
      </c>
      <c r="AK1" s="42" t="s">
        <v>269</v>
      </c>
      <c r="AL1" s="42" t="s">
        <v>270</v>
      </c>
      <c r="AM1" s="42" t="s">
        <v>271</v>
      </c>
      <c r="AN1" s="42" t="s">
        <v>272</v>
      </c>
      <c r="AO1" s="42" t="s">
        <v>273</v>
      </c>
      <c r="AP1" s="42" t="s">
        <v>274</v>
      </c>
      <c r="AQ1" s="42" t="s">
        <v>275</v>
      </c>
      <c r="AR1" s="42" t="s">
        <v>276</v>
      </c>
      <c r="AS1" s="42" t="s">
        <v>277</v>
      </c>
      <c r="AT1" s="42" t="s">
        <v>278</v>
      </c>
    </row>
    <row r="2" spans="1:48" ht="21">
      <c r="A2" s="55"/>
      <c r="B2" s="151"/>
      <c r="C2" s="151"/>
      <c r="D2" s="120"/>
      <c r="E2" s="120"/>
      <c r="F2" s="50">
        <f>A21</f>
        <v>7.4999999999999997E-2</v>
      </c>
      <c r="G2" s="50">
        <f t="shared" ref="G2:AT2" si="0">F2-0.5%</f>
        <v>6.9999999999999993E-2</v>
      </c>
      <c r="H2" s="50">
        <f t="shared" si="0"/>
        <v>6.4999999999999988E-2</v>
      </c>
      <c r="I2" s="50">
        <f t="shared" si="0"/>
        <v>5.9999999999999991E-2</v>
      </c>
      <c r="J2" s="50">
        <f t="shared" si="0"/>
        <v>5.4999999999999993E-2</v>
      </c>
      <c r="K2" s="50">
        <f t="shared" si="0"/>
        <v>4.9999999999999996E-2</v>
      </c>
      <c r="L2" s="50">
        <f t="shared" si="0"/>
        <v>4.4999999999999998E-2</v>
      </c>
      <c r="M2" s="50">
        <f t="shared" si="0"/>
        <v>0.04</v>
      </c>
      <c r="N2" s="50">
        <f t="shared" si="0"/>
        <v>3.5000000000000003E-2</v>
      </c>
      <c r="O2" s="50">
        <f t="shared" si="0"/>
        <v>3.0000000000000002E-2</v>
      </c>
      <c r="P2" s="50">
        <f t="shared" si="0"/>
        <v>2.5000000000000001E-2</v>
      </c>
      <c r="Q2" s="50">
        <f t="shared" si="0"/>
        <v>0.02</v>
      </c>
      <c r="R2" s="50">
        <f t="shared" si="0"/>
        <v>1.4999999999999999E-2</v>
      </c>
      <c r="S2" s="50">
        <f t="shared" si="0"/>
        <v>9.9999999999999985E-3</v>
      </c>
      <c r="T2" s="50">
        <f t="shared" si="0"/>
        <v>4.9999999999999984E-3</v>
      </c>
      <c r="U2" s="50">
        <f t="shared" si="0"/>
        <v>0</v>
      </c>
      <c r="V2" s="50">
        <f t="shared" si="0"/>
        <v>-5.0000000000000001E-3</v>
      </c>
      <c r="W2" s="50">
        <f t="shared" si="0"/>
        <v>-0.01</v>
      </c>
      <c r="X2" s="50">
        <f t="shared" si="0"/>
        <v>-1.4999999999999999E-2</v>
      </c>
      <c r="Y2" s="50">
        <f t="shared" si="0"/>
        <v>-0.02</v>
      </c>
      <c r="Z2" s="50">
        <f t="shared" si="0"/>
        <v>-2.5000000000000001E-2</v>
      </c>
      <c r="AA2" s="50">
        <f t="shared" si="0"/>
        <v>-3.0000000000000002E-2</v>
      </c>
      <c r="AB2" s="50">
        <f t="shared" si="0"/>
        <v>-3.5000000000000003E-2</v>
      </c>
      <c r="AC2" s="50">
        <f t="shared" si="0"/>
        <v>-0.04</v>
      </c>
      <c r="AD2" s="50">
        <f t="shared" si="0"/>
        <v>-4.4999999999999998E-2</v>
      </c>
      <c r="AE2" s="50">
        <f t="shared" si="0"/>
        <v>-4.9999999999999996E-2</v>
      </c>
      <c r="AF2" s="50">
        <f t="shared" si="0"/>
        <v>-5.4999999999999993E-2</v>
      </c>
      <c r="AG2" s="50">
        <f t="shared" si="0"/>
        <v>-5.9999999999999991E-2</v>
      </c>
      <c r="AH2" s="50">
        <f t="shared" si="0"/>
        <v>-6.4999999999999988E-2</v>
      </c>
      <c r="AI2" s="50">
        <f t="shared" si="0"/>
        <v>-6.9999999999999993E-2</v>
      </c>
      <c r="AJ2" s="50">
        <f t="shared" si="0"/>
        <v>-7.4999999999999997E-2</v>
      </c>
      <c r="AK2" s="50">
        <f t="shared" si="0"/>
        <v>-0.08</v>
      </c>
      <c r="AL2" s="50">
        <f t="shared" si="0"/>
        <v>-8.5000000000000006E-2</v>
      </c>
      <c r="AM2" s="50">
        <f t="shared" si="0"/>
        <v>-9.0000000000000011E-2</v>
      </c>
      <c r="AN2" s="50">
        <f t="shared" si="0"/>
        <v>-9.5000000000000015E-2</v>
      </c>
      <c r="AO2" s="50">
        <f t="shared" si="0"/>
        <v>-0.10000000000000002</v>
      </c>
      <c r="AP2" s="50">
        <f t="shared" si="0"/>
        <v>-0.10500000000000002</v>
      </c>
      <c r="AQ2" s="50">
        <f t="shared" si="0"/>
        <v>-0.11000000000000003</v>
      </c>
      <c r="AR2" s="50">
        <f t="shared" si="0"/>
        <v>-0.11500000000000003</v>
      </c>
      <c r="AS2" s="50">
        <f t="shared" si="0"/>
        <v>-0.12000000000000004</v>
      </c>
      <c r="AT2" s="50">
        <f t="shared" si="0"/>
        <v>-0.12500000000000003</v>
      </c>
    </row>
    <row r="3" spans="1:48" ht="16.5">
      <c r="A3" s="126" t="s">
        <v>381</v>
      </c>
      <c r="B3" s="141" t="s">
        <v>226</v>
      </c>
      <c r="C3" s="28" t="s">
        <v>227</v>
      </c>
      <c r="D3" s="28">
        <f>1/1000</f>
        <v>1E-3</v>
      </c>
      <c r="E3" s="3">
        <f>$A$5+AU3</f>
        <v>2.5000000000000001E-2</v>
      </c>
      <c r="F3" s="20">
        <f>(1-E3)/D3</f>
        <v>975</v>
      </c>
      <c r="G3" s="51">
        <f>(1-$E3-($A$21-G$2))/$D3</f>
        <v>970</v>
      </c>
      <c r="H3" s="51">
        <f t="shared" ref="H3:W18" si="1">(1-$E3-($A$21-H$2))/$D3</f>
        <v>965</v>
      </c>
      <c r="I3" s="51">
        <f t="shared" si="1"/>
        <v>960</v>
      </c>
      <c r="J3" s="51">
        <f t="shared" si="1"/>
        <v>954.99999999999989</v>
      </c>
      <c r="K3" s="51">
        <f t="shared" si="1"/>
        <v>949.99999999999989</v>
      </c>
      <c r="L3" s="51">
        <f t="shared" si="1"/>
        <v>944.99999999999989</v>
      </c>
      <c r="M3" s="51">
        <f t="shared" si="1"/>
        <v>939.99999999999989</v>
      </c>
      <c r="N3" s="51">
        <f t="shared" si="1"/>
        <v>934.99999999999989</v>
      </c>
      <c r="O3" s="51">
        <f t="shared" si="1"/>
        <v>929.99999999999989</v>
      </c>
      <c r="P3" s="51">
        <f t="shared" si="1"/>
        <v>924.99999999999989</v>
      </c>
      <c r="Q3" s="51">
        <f t="shared" si="1"/>
        <v>919.99999999999989</v>
      </c>
      <c r="R3" s="51">
        <f t="shared" si="1"/>
        <v>915</v>
      </c>
      <c r="S3" s="51">
        <f t="shared" si="1"/>
        <v>909.99999999999989</v>
      </c>
      <c r="T3" s="51">
        <f t="shared" si="1"/>
        <v>905</v>
      </c>
      <c r="U3" s="51">
        <f t="shared" si="1"/>
        <v>900</v>
      </c>
      <c r="V3" s="51">
        <f t="shared" si="1"/>
        <v>895</v>
      </c>
      <c r="W3" s="51">
        <f t="shared" si="1"/>
        <v>890</v>
      </c>
      <c r="X3" s="51">
        <f t="shared" ref="X3:AM18" si="2">(1-$E3-($A$21-X$2))/$D3</f>
        <v>885</v>
      </c>
      <c r="Y3" s="51">
        <f t="shared" si="2"/>
        <v>880</v>
      </c>
      <c r="Z3" s="51">
        <f t="shared" si="2"/>
        <v>875</v>
      </c>
      <c r="AA3" s="51">
        <f t="shared" si="2"/>
        <v>870</v>
      </c>
      <c r="AB3" s="51">
        <f t="shared" si="2"/>
        <v>865</v>
      </c>
      <c r="AC3" s="51">
        <f t="shared" si="2"/>
        <v>860</v>
      </c>
      <c r="AD3" s="51">
        <f t="shared" si="2"/>
        <v>855</v>
      </c>
      <c r="AE3" s="51">
        <f t="shared" si="2"/>
        <v>850</v>
      </c>
      <c r="AF3" s="51">
        <f t="shared" si="2"/>
        <v>845</v>
      </c>
      <c r="AG3" s="51">
        <f t="shared" si="2"/>
        <v>840</v>
      </c>
      <c r="AH3" s="51">
        <f t="shared" si="2"/>
        <v>835</v>
      </c>
      <c r="AI3" s="51">
        <f t="shared" si="2"/>
        <v>829.99999999999989</v>
      </c>
      <c r="AJ3" s="51">
        <f t="shared" si="2"/>
        <v>824.99999999999989</v>
      </c>
      <c r="AK3" s="51">
        <f t="shared" si="2"/>
        <v>819.99999999999989</v>
      </c>
      <c r="AL3" s="51">
        <f t="shared" si="2"/>
        <v>814.99999999999989</v>
      </c>
      <c r="AM3" s="51">
        <f t="shared" si="2"/>
        <v>809.99999999999989</v>
      </c>
      <c r="AN3" s="51">
        <f t="shared" ref="AN3:AT18" si="3">(1-$E3-($A$21-AN$2))/$D3</f>
        <v>804.99999999999989</v>
      </c>
      <c r="AO3" s="51">
        <f t="shared" si="3"/>
        <v>799.99999999999989</v>
      </c>
      <c r="AP3" s="51">
        <f t="shared" si="3"/>
        <v>794.99999999999989</v>
      </c>
      <c r="AQ3" s="51">
        <f t="shared" si="3"/>
        <v>789.99999999999989</v>
      </c>
      <c r="AR3" s="51">
        <f t="shared" si="3"/>
        <v>784.99999999999989</v>
      </c>
      <c r="AS3" s="51">
        <f t="shared" si="3"/>
        <v>779.99999999999989</v>
      </c>
      <c r="AT3" s="51">
        <f t="shared" si="3"/>
        <v>774.99999999999989</v>
      </c>
      <c r="AU3" s="97">
        <f>AV3-3%</f>
        <v>0</v>
      </c>
      <c r="AV3" s="69">
        <v>0.03</v>
      </c>
    </row>
    <row r="4" spans="1:48" ht="16.5">
      <c r="A4" s="126"/>
      <c r="B4" s="142"/>
      <c r="C4" s="28" t="s">
        <v>228</v>
      </c>
      <c r="D4" s="28">
        <f>1/1000</f>
        <v>1E-3</v>
      </c>
      <c r="E4" s="3">
        <f t="shared" ref="E4:E20" si="4">$A$5+AU4</f>
        <v>2.5000000000000001E-2</v>
      </c>
      <c r="F4" s="20">
        <f>(1-E4)/D4</f>
        <v>975</v>
      </c>
      <c r="G4" s="51">
        <f t="shared" ref="G4:V19" si="5">(1-$E4-($A$21-G$2))/$D4</f>
        <v>970</v>
      </c>
      <c r="H4" s="51">
        <f t="shared" si="1"/>
        <v>965</v>
      </c>
      <c r="I4" s="51">
        <f t="shared" si="1"/>
        <v>960</v>
      </c>
      <c r="J4" s="51">
        <f t="shared" si="1"/>
        <v>954.99999999999989</v>
      </c>
      <c r="K4" s="51">
        <f t="shared" si="1"/>
        <v>949.99999999999989</v>
      </c>
      <c r="L4" s="51">
        <f t="shared" si="1"/>
        <v>944.99999999999989</v>
      </c>
      <c r="M4" s="51">
        <f t="shared" si="1"/>
        <v>939.99999999999989</v>
      </c>
      <c r="N4" s="51">
        <f t="shared" si="1"/>
        <v>934.99999999999989</v>
      </c>
      <c r="O4" s="51">
        <f t="shared" si="1"/>
        <v>929.99999999999989</v>
      </c>
      <c r="P4" s="51">
        <f t="shared" si="1"/>
        <v>924.99999999999989</v>
      </c>
      <c r="Q4" s="51">
        <f t="shared" si="1"/>
        <v>919.99999999999989</v>
      </c>
      <c r="R4" s="51">
        <f t="shared" si="1"/>
        <v>915</v>
      </c>
      <c r="S4" s="51">
        <f t="shared" si="1"/>
        <v>909.99999999999989</v>
      </c>
      <c r="T4" s="51">
        <f t="shared" si="1"/>
        <v>905</v>
      </c>
      <c r="U4" s="51">
        <f t="shared" si="1"/>
        <v>900</v>
      </c>
      <c r="V4" s="51">
        <f t="shared" si="1"/>
        <v>895</v>
      </c>
      <c r="W4" s="51">
        <f t="shared" si="1"/>
        <v>890</v>
      </c>
      <c r="X4" s="51">
        <f t="shared" si="2"/>
        <v>885</v>
      </c>
      <c r="Y4" s="51">
        <f t="shared" si="2"/>
        <v>880</v>
      </c>
      <c r="Z4" s="51">
        <f t="shared" si="2"/>
        <v>875</v>
      </c>
      <c r="AA4" s="51">
        <f t="shared" si="2"/>
        <v>870</v>
      </c>
      <c r="AB4" s="51">
        <f t="shared" si="2"/>
        <v>865</v>
      </c>
      <c r="AC4" s="51">
        <f t="shared" si="2"/>
        <v>860</v>
      </c>
      <c r="AD4" s="51">
        <f t="shared" si="2"/>
        <v>855</v>
      </c>
      <c r="AE4" s="51">
        <f t="shared" si="2"/>
        <v>850</v>
      </c>
      <c r="AF4" s="51">
        <f t="shared" si="2"/>
        <v>845</v>
      </c>
      <c r="AG4" s="51">
        <f t="shared" si="2"/>
        <v>840</v>
      </c>
      <c r="AH4" s="51">
        <f t="shared" si="2"/>
        <v>835</v>
      </c>
      <c r="AI4" s="51">
        <f t="shared" si="2"/>
        <v>829.99999999999989</v>
      </c>
      <c r="AJ4" s="51">
        <f t="shared" si="2"/>
        <v>824.99999999999989</v>
      </c>
      <c r="AK4" s="51">
        <f t="shared" si="2"/>
        <v>819.99999999999989</v>
      </c>
      <c r="AL4" s="51">
        <f t="shared" si="2"/>
        <v>814.99999999999989</v>
      </c>
      <c r="AM4" s="51">
        <f t="shared" si="2"/>
        <v>809.99999999999989</v>
      </c>
      <c r="AN4" s="51">
        <f t="shared" si="3"/>
        <v>804.99999999999989</v>
      </c>
      <c r="AO4" s="51">
        <f t="shared" si="3"/>
        <v>799.99999999999989</v>
      </c>
      <c r="AP4" s="51">
        <f t="shared" si="3"/>
        <v>794.99999999999989</v>
      </c>
      <c r="AQ4" s="51">
        <f t="shared" si="3"/>
        <v>789.99999999999989</v>
      </c>
      <c r="AR4" s="51">
        <f t="shared" si="3"/>
        <v>784.99999999999989</v>
      </c>
      <c r="AS4" s="51">
        <f t="shared" si="3"/>
        <v>779.99999999999989</v>
      </c>
      <c r="AT4" s="51">
        <f t="shared" si="3"/>
        <v>774.99999999999989</v>
      </c>
      <c r="AU4" s="97">
        <f t="shared" ref="AU4:AU20" si="6">AV4-3%</f>
        <v>0</v>
      </c>
      <c r="AV4" s="69">
        <v>0.03</v>
      </c>
    </row>
    <row r="5" spans="1:48" ht="16.5">
      <c r="A5" s="125">
        <f>A8/1000</f>
        <v>2.5000000000000001E-2</v>
      </c>
      <c r="B5" s="142"/>
      <c r="C5" s="28" t="s">
        <v>229</v>
      </c>
      <c r="D5" s="28">
        <f>1/1000</f>
        <v>1E-3</v>
      </c>
      <c r="E5" s="3">
        <f t="shared" si="4"/>
        <v>2.5000000000000001E-2</v>
      </c>
      <c r="F5" s="20">
        <f>(1-E5)/D5</f>
        <v>975</v>
      </c>
      <c r="G5" s="51">
        <f t="shared" si="5"/>
        <v>970</v>
      </c>
      <c r="H5" s="51">
        <f t="shared" si="1"/>
        <v>965</v>
      </c>
      <c r="I5" s="51">
        <f t="shared" si="1"/>
        <v>960</v>
      </c>
      <c r="J5" s="51">
        <f t="shared" si="1"/>
        <v>954.99999999999989</v>
      </c>
      <c r="K5" s="51">
        <f t="shared" si="1"/>
        <v>949.99999999999989</v>
      </c>
      <c r="L5" s="51">
        <f t="shared" si="1"/>
        <v>944.99999999999989</v>
      </c>
      <c r="M5" s="51">
        <f t="shared" si="1"/>
        <v>939.99999999999989</v>
      </c>
      <c r="N5" s="51">
        <f t="shared" si="1"/>
        <v>934.99999999999989</v>
      </c>
      <c r="O5" s="51">
        <f t="shared" si="1"/>
        <v>929.99999999999989</v>
      </c>
      <c r="P5" s="51">
        <f t="shared" si="1"/>
        <v>924.99999999999989</v>
      </c>
      <c r="Q5" s="51">
        <f t="shared" si="1"/>
        <v>919.99999999999989</v>
      </c>
      <c r="R5" s="51">
        <f t="shared" si="1"/>
        <v>915</v>
      </c>
      <c r="S5" s="51">
        <f t="shared" si="1"/>
        <v>909.99999999999989</v>
      </c>
      <c r="T5" s="51">
        <f t="shared" si="1"/>
        <v>905</v>
      </c>
      <c r="U5" s="51">
        <f t="shared" si="1"/>
        <v>900</v>
      </c>
      <c r="V5" s="51">
        <f t="shared" si="1"/>
        <v>895</v>
      </c>
      <c r="W5" s="51">
        <f t="shared" si="1"/>
        <v>890</v>
      </c>
      <c r="X5" s="51">
        <f t="shared" si="2"/>
        <v>885</v>
      </c>
      <c r="Y5" s="51">
        <f t="shared" si="2"/>
        <v>880</v>
      </c>
      <c r="Z5" s="51">
        <f t="shared" si="2"/>
        <v>875</v>
      </c>
      <c r="AA5" s="51">
        <f t="shared" si="2"/>
        <v>870</v>
      </c>
      <c r="AB5" s="51">
        <f t="shared" si="2"/>
        <v>865</v>
      </c>
      <c r="AC5" s="51">
        <f t="shared" si="2"/>
        <v>860</v>
      </c>
      <c r="AD5" s="51">
        <f t="shared" si="2"/>
        <v>855</v>
      </c>
      <c r="AE5" s="51">
        <f t="shared" si="2"/>
        <v>850</v>
      </c>
      <c r="AF5" s="51">
        <f t="shared" si="2"/>
        <v>845</v>
      </c>
      <c r="AG5" s="51">
        <f t="shared" si="2"/>
        <v>840</v>
      </c>
      <c r="AH5" s="51">
        <f t="shared" si="2"/>
        <v>835</v>
      </c>
      <c r="AI5" s="51">
        <f t="shared" si="2"/>
        <v>829.99999999999989</v>
      </c>
      <c r="AJ5" s="51">
        <f t="shared" si="2"/>
        <v>824.99999999999989</v>
      </c>
      <c r="AK5" s="51">
        <f t="shared" si="2"/>
        <v>819.99999999999989</v>
      </c>
      <c r="AL5" s="51">
        <f t="shared" si="2"/>
        <v>814.99999999999989</v>
      </c>
      <c r="AM5" s="51">
        <f t="shared" si="2"/>
        <v>809.99999999999989</v>
      </c>
      <c r="AN5" s="51">
        <f t="shared" si="3"/>
        <v>804.99999999999989</v>
      </c>
      <c r="AO5" s="51">
        <f t="shared" si="3"/>
        <v>799.99999999999989</v>
      </c>
      <c r="AP5" s="51">
        <f t="shared" si="3"/>
        <v>794.99999999999989</v>
      </c>
      <c r="AQ5" s="51">
        <f t="shared" si="3"/>
        <v>789.99999999999989</v>
      </c>
      <c r="AR5" s="51">
        <f t="shared" si="3"/>
        <v>784.99999999999989</v>
      </c>
      <c r="AS5" s="51">
        <f t="shared" si="3"/>
        <v>779.99999999999989</v>
      </c>
      <c r="AT5" s="51">
        <f t="shared" si="3"/>
        <v>774.99999999999989</v>
      </c>
      <c r="AU5" s="97">
        <f t="shared" si="6"/>
        <v>0</v>
      </c>
      <c r="AV5" s="69">
        <v>0.03</v>
      </c>
    </row>
    <row r="6" spans="1:48" ht="16.5">
      <c r="A6" s="125"/>
      <c r="B6" s="141" t="s">
        <v>230</v>
      </c>
      <c r="C6" s="28" t="s">
        <v>231</v>
      </c>
      <c r="D6" s="28">
        <f>3/1000</f>
        <v>3.0000000000000001E-3</v>
      </c>
      <c r="E6" s="3">
        <f t="shared" si="4"/>
        <v>2.5010000000000001E-2</v>
      </c>
      <c r="F6" s="20">
        <f>(1-E6)/D6</f>
        <v>324.99666666666667</v>
      </c>
      <c r="G6" s="51">
        <f t="shared" si="5"/>
        <v>323.33</v>
      </c>
      <c r="H6" s="51">
        <f t="shared" si="1"/>
        <v>321.66333333333336</v>
      </c>
      <c r="I6" s="51">
        <f t="shared" si="1"/>
        <v>319.99666666666667</v>
      </c>
      <c r="J6" s="51">
        <f t="shared" si="1"/>
        <v>318.33</v>
      </c>
      <c r="K6" s="51">
        <f t="shared" si="1"/>
        <v>316.66333333333336</v>
      </c>
      <c r="L6" s="51">
        <f t="shared" si="1"/>
        <v>314.99666666666667</v>
      </c>
      <c r="M6" s="51">
        <f t="shared" si="1"/>
        <v>313.33</v>
      </c>
      <c r="N6" s="51">
        <f t="shared" si="1"/>
        <v>311.6633333333333</v>
      </c>
      <c r="O6" s="51">
        <f t="shared" si="1"/>
        <v>309.99666666666667</v>
      </c>
      <c r="P6" s="51">
        <f t="shared" si="1"/>
        <v>308.33</v>
      </c>
      <c r="Q6" s="51">
        <f t="shared" si="1"/>
        <v>306.66333333333336</v>
      </c>
      <c r="R6" s="51">
        <f t="shared" si="1"/>
        <v>304.99666666666667</v>
      </c>
      <c r="S6" s="51">
        <f t="shared" si="1"/>
        <v>303.33000000000004</v>
      </c>
      <c r="T6" s="51">
        <f t="shared" si="1"/>
        <v>301.66333333333336</v>
      </c>
      <c r="U6" s="51">
        <f t="shared" si="1"/>
        <v>299.99666666666667</v>
      </c>
      <c r="V6" s="51">
        <f t="shared" si="1"/>
        <v>298.33000000000004</v>
      </c>
      <c r="W6" s="51">
        <f t="shared" si="1"/>
        <v>296.66333333333336</v>
      </c>
      <c r="X6" s="51">
        <f t="shared" si="2"/>
        <v>294.99666666666667</v>
      </c>
      <c r="Y6" s="51">
        <f t="shared" si="2"/>
        <v>293.33</v>
      </c>
      <c r="Z6" s="51">
        <f t="shared" si="2"/>
        <v>291.66333333333336</v>
      </c>
      <c r="AA6" s="51">
        <f t="shared" si="2"/>
        <v>289.99666666666667</v>
      </c>
      <c r="AB6" s="51">
        <f t="shared" si="2"/>
        <v>288.33</v>
      </c>
      <c r="AC6" s="51">
        <f t="shared" si="2"/>
        <v>286.66333333333336</v>
      </c>
      <c r="AD6" s="51">
        <f t="shared" si="2"/>
        <v>284.99666666666667</v>
      </c>
      <c r="AE6" s="51">
        <f t="shared" si="2"/>
        <v>283.33</v>
      </c>
      <c r="AF6" s="51">
        <f t="shared" si="2"/>
        <v>281.66333333333336</v>
      </c>
      <c r="AG6" s="51">
        <f t="shared" si="2"/>
        <v>279.99666666666667</v>
      </c>
      <c r="AH6" s="51">
        <f t="shared" si="2"/>
        <v>278.33</v>
      </c>
      <c r="AI6" s="51">
        <f t="shared" si="2"/>
        <v>276.66333333333336</v>
      </c>
      <c r="AJ6" s="51">
        <f t="shared" si="2"/>
        <v>274.99666666666667</v>
      </c>
      <c r="AK6" s="51">
        <f t="shared" si="2"/>
        <v>273.33</v>
      </c>
      <c r="AL6" s="51">
        <f t="shared" si="2"/>
        <v>271.6633333333333</v>
      </c>
      <c r="AM6" s="51">
        <f t="shared" si="2"/>
        <v>269.99666666666667</v>
      </c>
      <c r="AN6" s="51">
        <f t="shared" si="3"/>
        <v>268.33</v>
      </c>
      <c r="AO6" s="51">
        <f t="shared" si="3"/>
        <v>266.6633333333333</v>
      </c>
      <c r="AP6" s="51">
        <f t="shared" si="3"/>
        <v>264.99666666666667</v>
      </c>
      <c r="AQ6" s="51">
        <f t="shared" si="3"/>
        <v>263.33</v>
      </c>
      <c r="AR6" s="51">
        <f t="shared" si="3"/>
        <v>261.6633333333333</v>
      </c>
      <c r="AS6" s="51">
        <f t="shared" si="3"/>
        <v>259.99666666666667</v>
      </c>
      <c r="AT6" s="51">
        <f t="shared" si="3"/>
        <v>258.33000000000004</v>
      </c>
      <c r="AU6" s="97">
        <f t="shared" si="6"/>
        <v>9.9999999999995925E-6</v>
      </c>
      <c r="AV6" s="69">
        <v>3.0009999999999998E-2</v>
      </c>
    </row>
    <row r="7" spans="1:48" ht="16.5">
      <c r="A7" s="55"/>
      <c r="B7" s="142"/>
      <c r="C7" s="28" t="s">
        <v>232</v>
      </c>
      <c r="D7" s="28">
        <f>6/1000</f>
        <v>6.0000000000000001E-3</v>
      </c>
      <c r="E7" s="3">
        <f t="shared" si="4"/>
        <v>2.5010000000000001E-2</v>
      </c>
      <c r="F7" s="20">
        <f>(1-E7)/D7</f>
        <v>162.49833333333333</v>
      </c>
      <c r="G7" s="51">
        <f t="shared" si="5"/>
        <v>161.66499999999999</v>
      </c>
      <c r="H7" s="51">
        <f t="shared" si="1"/>
        <v>160.83166666666668</v>
      </c>
      <c r="I7" s="51">
        <f t="shared" si="1"/>
        <v>159.99833333333333</v>
      </c>
      <c r="J7" s="51">
        <f t="shared" si="1"/>
        <v>159.16499999999999</v>
      </c>
      <c r="K7" s="51">
        <f t="shared" si="1"/>
        <v>158.33166666666668</v>
      </c>
      <c r="L7" s="51">
        <f t="shared" si="1"/>
        <v>157.49833333333333</v>
      </c>
      <c r="M7" s="51">
        <f t="shared" si="1"/>
        <v>156.66499999999999</v>
      </c>
      <c r="N7" s="51">
        <f t="shared" si="1"/>
        <v>155.83166666666665</v>
      </c>
      <c r="O7" s="51">
        <f t="shared" si="1"/>
        <v>154.99833333333333</v>
      </c>
      <c r="P7" s="51">
        <f t="shared" si="1"/>
        <v>154.16499999999999</v>
      </c>
      <c r="Q7" s="51">
        <f t="shared" si="1"/>
        <v>153.33166666666668</v>
      </c>
      <c r="R7" s="51">
        <f t="shared" si="1"/>
        <v>152.49833333333333</v>
      </c>
      <c r="S7" s="51">
        <f t="shared" si="1"/>
        <v>151.66500000000002</v>
      </c>
      <c r="T7" s="51">
        <f t="shared" si="1"/>
        <v>150.83166666666668</v>
      </c>
      <c r="U7" s="51">
        <f t="shared" si="1"/>
        <v>149.99833333333333</v>
      </c>
      <c r="V7" s="51">
        <f t="shared" si="1"/>
        <v>149.16500000000002</v>
      </c>
      <c r="W7" s="51">
        <f t="shared" si="1"/>
        <v>148.33166666666668</v>
      </c>
      <c r="X7" s="51">
        <f t="shared" si="2"/>
        <v>147.49833333333333</v>
      </c>
      <c r="Y7" s="51">
        <f t="shared" si="2"/>
        <v>146.66499999999999</v>
      </c>
      <c r="Z7" s="51">
        <f t="shared" si="2"/>
        <v>145.83166666666668</v>
      </c>
      <c r="AA7" s="51">
        <f t="shared" si="2"/>
        <v>144.99833333333333</v>
      </c>
      <c r="AB7" s="51">
        <f t="shared" si="2"/>
        <v>144.16499999999999</v>
      </c>
      <c r="AC7" s="51">
        <f t="shared" si="2"/>
        <v>143.33166666666668</v>
      </c>
      <c r="AD7" s="51">
        <f t="shared" si="2"/>
        <v>142.49833333333333</v>
      </c>
      <c r="AE7" s="51">
        <f t="shared" si="2"/>
        <v>141.66499999999999</v>
      </c>
      <c r="AF7" s="51">
        <f t="shared" si="2"/>
        <v>140.83166666666668</v>
      </c>
      <c r="AG7" s="51">
        <f t="shared" si="2"/>
        <v>139.99833333333333</v>
      </c>
      <c r="AH7" s="51">
        <f t="shared" si="2"/>
        <v>139.16499999999999</v>
      </c>
      <c r="AI7" s="51">
        <f t="shared" si="2"/>
        <v>138.33166666666668</v>
      </c>
      <c r="AJ7" s="51">
        <f t="shared" si="2"/>
        <v>137.49833333333333</v>
      </c>
      <c r="AK7" s="51">
        <f t="shared" si="2"/>
        <v>136.66499999999999</v>
      </c>
      <c r="AL7" s="51">
        <f t="shared" si="2"/>
        <v>135.83166666666665</v>
      </c>
      <c r="AM7" s="51">
        <f t="shared" si="2"/>
        <v>134.99833333333333</v>
      </c>
      <c r="AN7" s="51">
        <f t="shared" si="3"/>
        <v>134.16499999999999</v>
      </c>
      <c r="AO7" s="51">
        <f t="shared" si="3"/>
        <v>133.33166666666665</v>
      </c>
      <c r="AP7" s="51">
        <f t="shared" si="3"/>
        <v>132.49833333333333</v>
      </c>
      <c r="AQ7" s="51">
        <f t="shared" si="3"/>
        <v>131.66499999999999</v>
      </c>
      <c r="AR7" s="51">
        <f t="shared" si="3"/>
        <v>130.83166666666665</v>
      </c>
      <c r="AS7" s="51">
        <f t="shared" si="3"/>
        <v>129.99833333333333</v>
      </c>
      <c r="AT7" s="51">
        <f t="shared" si="3"/>
        <v>129.16500000000002</v>
      </c>
      <c r="AU7" s="97">
        <f t="shared" si="6"/>
        <v>9.9999999999995925E-6</v>
      </c>
      <c r="AV7" s="69">
        <v>3.0009999999999998E-2</v>
      </c>
    </row>
    <row r="8" spans="1:48" ht="16.5">
      <c r="A8" s="59">
        <v>25</v>
      </c>
      <c r="B8" s="142"/>
      <c r="C8" s="28" t="s">
        <v>208</v>
      </c>
      <c r="D8" s="9"/>
      <c r="E8" s="3"/>
      <c r="F8" s="20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97"/>
    </row>
    <row r="9" spans="1:48" ht="16.5">
      <c r="B9" s="29" t="s">
        <v>233</v>
      </c>
      <c r="C9" s="28" t="s">
        <v>144</v>
      </c>
      <c r="D9" s="28">
        <f>1/3.69</f>
        <v>0.2710027100271003</v>
      </c>
      <c r="E9" s="3">
        <f t="shared" si="4"/>
        <v>2.6165000000000004E-2</v>
      </c>
      <c r="F9" s="20">
        <f t="shared" ref="F9:F20" si="7">(1-E9)/D9</f>
        <v>3.5934511499999995</v>
      </c>
      <c r="G9" s="51">
        <f t="shared" si="5"/>
        <v>3.5750011499999994</v>
      </c>
      <c r="H9" s="51">
        <f t="shared" si="1"/>
        <v>3.5565511499999998</v>
      </c>
      <c r="I9" s="51">
        <f t="shared" si="1"/>
        <v>3.5381011499999997</v>
      </c>
      <c r="J9" s="51">
        <f t="shared" si="1"/>
        <v>3.5196511499999996</v>
      </c>
      <c r="K9" s="51">
        <f t="shared" si="1"/>
        <v>3.5012011499999995</v>
      </c>
      <c r="L9" s="51">
        <f t="shared" si="1"/>
        <v>3.4827511499999995</v>
      </c>
      <c r="M9" s="51">
        <f t="shared" si="1"/>
        <v>3.4643011499999994</v>
      </c>
      <c r="N9" s="51">
        <f t="shared" si="1"/>
        <v>3.4458511499999993</v>
      </c>
      <c r="O9" s="51">
        <f t="shared" si="1"/>
        <v>3.4274011499999997</v>
      </c>
      <c r="P9" s="51">
        <f t="shared" si="1"/>
        <v>3.4089511499999996</v>
      </c>
      <c r="Q9" s="51">
        <f t="shared" si="1"/>
        <v>3.39050115</v>
      </c>
      <c r="R9" s="51">
        <f t="shared" si="1"/>
        <v>3.3720511499999994</v>
      </c>
      <c r="S9" s="51">
        <f t="shared" si="1"/>
        <v>3.3536011499999998</v>
      </c>
      <c r="T9" s="51">
        <f t="shared" si="1"/>
        <v>3.3351511499999997</v>
      </c>
      <c r="U9" s="51">
        <f t="shared" si="1"/>
        <v>3.3167011499999997</v>
      </c>
      <c r="V9" s="51">
        <f t="shared" si="1"/>
        <v>3.2982511499999996</v>
      </c>
      <c r="W9" s="51">
        <f t="shared" si="1"/>
        <v>3.2798011499999999</v>
      </c>
      <c r="X9" s="51">
        <f t="shared" si="2"/>
        <v>3.2613511499999999</v>
      </c>
      <c r="Y9" s="51">
        <f t="shared" si="2"/>
        <v>3.2429011499999998</v>
      </c>
      <c r="Z9" s="51">
        <f t="shared" si="2"/>
        <v>3.2244511499999997</v>
      </c>
      <c r="AA9" s="51">
        <f t="shared" si="2"/>
        <v>3.2060011499999996</v>
      </c>
      <c r="AB9" s="51">
        <f t="shared" si="2"/>
        <v>3.1875511499999996</v>
      </c>
      <c r="AC9" s="51">
        <f t="shared" si="2"/>
        <v>3.1691011499999995</v>
      </c>
      <c r="AD9" s="51">
        <f t="shared" si="2"/>
        <v>3.1506511499999998</v>
      </c>
      <c r="AE9" s="51">
        <f t="shared" si="2"/>
        <v>3.1322011499999998</v>
      </c>
      <c r="AF9" s="51">
        <f t="shared" si="2"/>
        <v>3.1137511499999997</v>
      </c>
      <c r="AG9" s="51">
        <f t="shared" si="2"/>
        <v>3.0953011499999996</v>
      </c>
      <c r="AH9" s="51">
        <f t="shared" si="2"/>
        <v>3.0768511499999995</v>
      </c>
      <c r="AI9" s="51">
        <f t="shared" si="2"/>
        <v>3.0584011499999995</v>
      </c>
      <c r="AJ9" s="51">
        <f t="shared" si="2"/>
        <v>3.0399511499999994</v>
      </c>
      <c r="AK9" s="51">
        <f t="shared" si="2"/>
        <v>3.0215011499999997</v>
      </c>
      <c r="AL9" s="51">
        <f t="shared" si="2"/>
        <v>3.0030511499999997</v>
      </c>
      <c r="AM9" s="51">
        <f t="shared" si="2"/>
        <v>2.9846011499999996</v>
      </c>
      <c r="AN9" s="51">
        <f t="shared" si="3"/>
        <v>2.9661511499999995</v>
      </c>
      <c r="AO9" s="51">
        <f t="shared" si="3"/>
        <v>2.9477011499999994</v>
      </c>
      <c r="AP9" s="51">
        <f t="shared" si="3"/>
        <v>2.9292511499999994</v>
      </c>
      <c r="AQ9" s="51">
        <f t="shared" si="3"/>
        <v>2.9108011499999993</v>
      </c>
      <c r="AR9" s="51">
        <f t="shared" si="3"/>
        <v>2.8923511499999996</v>
      </c>
      <c r="AS9" s="51">
        <f t="shared" si="3"/>
        <v>2.8739011499999996</v>
      </c>
      <c r="AT9" s="51">
        <f t="shared" si="3"/>
        <v>2.8554511499999999</v>
      </c>
      <c r="AU9" s="97">
        <f t="shared" si="6"/>
        <v>1.1650000000000028E-3</v>
      </c>
      <c r="AV9" s="69">
        <v>3.1165000000000002E-2</v>
      </c>
    </row>
    <row r="10" spans="1:48" ht="16.5">
      <c r="A10" s="55"/>
      <c r="B10" s="141" t="s">
        <v>234</v>
      </c>
      <c r="C10" s="28" t="s">
        <v>227</v>
      </c>
      <c r="D10" s="28">
        <v>0.01</v>
      </c>
      <c r="E10" s="3">
        <f t="shared" si="4"/>
        <v>2.5000000000000001E-2</v>
      </c>
      <c r="F10" s="20">
        <f t="shared" si="7"/>
        <v>97.5</v>
      </c>
      <c r="G10" s="51">
        <f t="shared" si="5"/>
        <v>97</v>
      </c>
      <c r="H10" s="51">
        <f t="shared" si="1"/>
        <v>96.5</v>
      </c>
      <c r="I10" s="51">
        <f t="shared" si="1"/>
        <v>96</v>
      </c>
      <c r="J10" s="51">
        <f t="shared" si="1"/>
        <v>95.5</v>
      </c>
      <c r="K10" s="51">
        <f t="shared" si="1"/>
        <v>95</v>
      </c>
      <c r="L10" s="51">
        <f t="shared" si="1"/>
        <v>94.5</v>
      </c>
      <c r="M10" s="51">
        <f t="shared" si="1"/>
        <v>93.999999999999986</v>
      </c>
      <c r="N10" s="51">
        <f t="shared" si="1"/>
        <v>93.499999999999986</v>
      </c>
      <c r="O10" s="51">
        <f t="shared" si="1"/>
        <v>92.999999999999986</v>
      </c>
      <c r="P10" s="51">
        <f t="shared" si="1"/>
        <v>92.499999999999986</v>
      </c>
      <c r="Q10" s="51">
        <f t="shared" si="1"/>
        <v>91.999999999999986</v>
      </c>
      <c r="R10" s="51">
        <f t="shared" si="1"/>
        <v>91.5</v>
      </c>
      <c r="S10" s="51">
        <f t="shared" si="1"/>
        <v>90.999999999999986</v>
      </c>
      <c r="T10" s="51">
        <f t="shared" si="1"/>
        <v>90.5</v>
      </c>
      <c r="U10" s="51">
        <f t="shared" si="1"/>
        <v>90</v>
      </c>
      <c r="V10" s="51">
        <f t="shared" si="1"/>
        <v>89.5</v>
      </c>
      <c r="W10" s="51">
        <f t="shared" si="1"/>
        <v>89</v>
      </c>
      <c r="X10" s="51">
        <f t="shared" si="2"/>
        <v>88.5</v>
      </c>
      <c r="Y10" s="51">
        <f t="shared" si="2"/>
        <v>88</v>
      </c>
      <c r="Z10" s="51">
        <f t="shared" si="2"/>
        <v>87.5</v>
      </c>
      <c r="AA10" s="51">
        <f t="shared" si="2"/>
        <v>87</v>
      </c>
      <c r="AB10" s="51">
        <f t="shared" si="2"/>
        <v>86.5</v>
      </c>
      <c r="AC10" s="51">
        <f t="shared" si="2"/>
        <v>86</v>
      </c>
      <c r="AD10" s="51">
        <f t="shared" si="2"/>
        <v>85.5</v>
      </c>
      <c r="AE10" s="51">
        <f t="shared" si="2"/>
        <v>85</v>
      </c>
      <c r="AF10" s="51">
        <f t="shared" si="2"/>
        <v>84.5</v>
      </c>
      <c r="AG10" s="51">
        <f t="shared" si="2"/>
        <v>84</v>
      </c>
      <c r="AH10" s="51">
        <f t="shared" si="2"/>
        <v>83.5</v>
      </c>
      <c r="AI10" s="51">
        <f t="shared" si="2"/>
        <v>83</v>
      </c>
      <c r="AJ10" s="51">
        <f t="shared" si="2"/>
        <v>82.5</v>
      </c>
      <c r="AK10" s="51">
        <f t="shared" si="2"/>
        <v>82</v>
      </c>
      <c r="AL10" s="51">
        <f t="shared" si="2"/>
        <v>81.5</v>
      </c>
      <c r="AM10" s="51">
        <f t="shared" si="2"/>
        <v>80.999999999999986</v>
      </c>
      <c r="AN10" s="51">
        <f t="shared" si="3"/>
        <v>80.499999999999986</v>
      </c>
      <c r="AO10" s="51">
        <f t="shared" si="3"/>
        <v>79.999999999999986</v>
      </c>
      <c r="AP10" s="51">
        <f t="shared" si="3"/>
        <v>79.499999999999986</v>
      </c>
      <c r="AQ10" s="51">
        <f t="shared" si="3"/>
        <v>78.999999999999986</v>
      </c>
      <c r="AR10" s="51">
        <f t="shared" si="3"/>
        <v>78.499999999999986</v>
      </c>
      <c r="AS10" s="51">
        <f t="shared" si="3"/>
        <v>77.999999999999986</v>
      </c>
      <c r="AT10" s="51">
        <f t="shared" si="3"/>
        <v>77.499999999999986</v>
      </c>
      <c r="AU10" s="97">
        <f t="shared" si="6"/>
        <v>0</v>
      </c>
      <c r="AV10" s="69">
        <v>0.03</v>
      </c>
    </row>
    <row r="11" spans="1:48" ht="16.5">
      <c r="A11" s="55"/>
      <c r="B11" s="142"/>
      <c r="C11" s="28" t="s">
        <v>228</v>
      </c>
      <c r="D11" s="28">
        <v>0.01</v>
      </c>
      <c r="E11" s="3">
        <f t="shared" si="4"/>
        <v>2.5000000000000001E-2</v>
      </c>
      <c r="F11" s="20">
        <f t="shared" si="7"/>
        <v>97.5</v>
      </c>
      <c r="G11" s="51">
        <f t="shared" si="5"/>
        <v>97</v>
      </c>
      <c r="H11" s="51">
        <f t="shared" si="1"/>
        <v>96.5</v>
      </c>
      <c r="I11" s="51">
        <f t="shared" si="1"/>
        <v>96</v>
      </c>
      <c r="J11" s="51">
        <f t="shared" si="1"/>
        <v>95.5</v>
      </c>
      <c r="K11" s="51">
        <f t="shared" si="1"/>
        <v>95</v>
      </c>
      <c r="L11" s="51">
        <f t="shared" si="1"/>
        <v>94.5</v>
      </c>
      <c r="M11" s="51">
        <f t="shared" si="1"/>
        <v>93.999999999999986</v>
      </c>
      <c r="N11" s="51">
        <f t="shared" si="1"/>
        <v>93.499999999999986</v>
      </c>
      <c r="O11" s="51">
        <f t="shared" si="1"/>
        <v>92.999999999999986</v>
      </c>
      <c r="P11" s="51">
        <f t="shared" si="1"/>
        <v>92.499999999999986</v>
      </c>
      <c r="Q11" s="51">
        <f t="shared" si="1"/>
        <v>91.999999999999986</v>
      </c>
      <c r="R11" s="51">
        <f t="shared" si="1"/>
        <v>91.5</v>
      </c>
      <c r="S11" s="51">
        <f t="shared" si="1"/>
        <v>90.999999999999986</v>
      </c>
      <c r="T11" s="51">
        <f t="shared" si="1"/>
        <v>90.5</v>
      </c>
      <c r="U11" s="51">
        <f t="shared" si="1"/>
        <v>90</v>
      </c>
      <c r="V11" s="51">
        <f t="shared" si="1"/>
        <v>89.5</v>
      </c>
      <c r="W11" s="51">
        <f t="shared" si="1"/>
        <v>89</v>
      </c>
      <c r="X11" s="51">
        <f t="shared" si="2"/>
        <v>88.5</v>
      </c>
      <c r="Y11" s="51">
        <f t="shared" si="2"/>
        <v>88</v>
      </c>
      <c r="Z11" s="51">
        <f t="shared" si="2"/>
        <v>87.5</v>
      </c>
      <c r="AA11" s="51">
        <f t="shared" si="2"/>
        <v>87</v>
      </c>
      <c r="AB11" s="51">
        <f t="shared" si="2"/>
        <v>86.5</v>
      </c>
      <c r="AC11" s="51">
        <f t="shared" si="2"/>
        <v>86</v>
      </c>
      <c r="AD11" s="51">
        <f t="shared" si="2"/>
        <v>85.5</v>
      </c>
      <c r="AE11" s="51">
        <f t="shared" si="2"/>
        <v>85</v>
      </c>
      <c r="AF11" s="51">
        <f t="shared" si="2"/>
        <v>84.5</v>
      </c>
      <c r="AG11" s="51">
        <f t="shared" si="2"/>
        <v>84</v>
      </c>
      <c r="AH11" s="51">
        <f t="shared" si="2"/>
        <v>83.5</v>
      </c>
      <c r="AI11" s="51">
        <f t="shared" si="2"/>
        <v>83</v>
      </c>
      <c r="AJ11" s="51">
        <f t="shared" si="2"/>
        <v>82.5</v>
      </c>
      <c r="AK11" s="51">
        <f t="shared" si="2"/>
        <v>82</v>
      </c>
      <c r="AL11" s="51">
        <f t="shared" si="2"/>
        <v>81.5</v>
      </c>
      <c r="AM11" s="51">
        <f t="shared" si="2"/>
        <v>80.999999999999986</v>
      </c>
      <c r="AN11" s="51">
        <f t="shared" si="3"/>
        <v>80.499999999999986</v>
      </c>
      <c r="AO11" s="51">
        <f t="shared" si="3"/>
        <v>79.999999999999986</v>
      </c>
      <c r="AP11" s="51">
        <f t="shared" si="3"/>
        <v>79.499999999999986</v>
      </c>
      <c r="AQ11" s="51">
        <f t="shared" si="3"/>
        <v>78.999999999999986</v>
      </c>
      <c r="AR11" s="51">
        <f t="shared" si="3"/>
        <v>78.499999999999986</v>
      </c>
      <c r="AS11" s="51">
        <f t="shared" si="3"/>
        <v>77.999999999999986</v>
      </c>
      <c r="AT11" s="51">
        <f t="shared" si="3"/>
        <v>77.499999999999986</v>
      </c>
      <c r="AU11" s="97">
        <f t="shared" si="6"/>
        <v>0</v>
      </c>
      <c r="AV11" s="69">
        <v>0.03</v>
      </c>
    </row>
    <row r="12" spans="1:48" ht="16.5">
      <c r="A12" s="55"/>
      <c r="B12" s="142"/>
      <c r="C12" s="28" t="s">
        <v>229</v>
      </c>
      <c r="D12" s="28">
        <v>0.01</v>
      </c>
      <c r="E12" s="3">
        <f t="shared" si="4"/>
        <v>2.5000000000000001E-2</v>
      </c>
      <c r="F12" s="20">
        <f t="shared" si="7"/>
        <v>97.5</v>
      </c>
      <c r="G12" s="51">
        <f t="shared" si="5"/>
        <v>97</v>
      </c>
      <c r="H12" s="51">
        <f t="shared" si="1"/>
        <v>96.5</v>
      </c>
      <c r="I12" s="51">
        <f t="shared" si="1"/>
        <v>96</v>
      </c>
      <c r="J12" s="51">
        <f t="shared" si="1"/>
        <v>95.5</v>
      </c>
      <c r="K12" s="51">
        <f t="shared" si="1"/>
        <v>95</v>
      </c>
      <c r="L12" s="51">
        <f t="shared" si="1"/>
        <v>94.5</v>
      </c>
      <c r="M12" s="51">
        <f t="shared" si="1"/>
        <v>93.999999999999986</v>
      </c>
      <c r="N12" s="51">
        <f t="shared" si="1"/>
        <v>93.499999999999986</v>
      </c>
      <c r="O12" s="51">
        <f t="shared" si="1"/>
        <v>92.999999999999986</v>
      </c>
      <c r="P12" s="51">
        <f t="shared" si="1"/>
        <v>92.499999999999986</v>
      </c>
      <c r="Q12" s="51">
        <f t="shared" si="1"/>
        <v>91.999999999999986</v>
      </c>
      <c r="R12" s="51">
        <f t="shared" si="1"/>
        <v>91.5</v>
      </c>
      <c r="S12" s="51">
        <f t="shared" si="1"/>
        <v>90.999999999999986</v>
      </c>
      <c r="T12" s="51">
        <f t="shared" si="1"/>
        <v>90.5</v>
      </c>
      <c r="U12" s="51">
        <f t="shared" si="1"/>
        <v>90</v>
      </c>
      <c r="V12" s="51">
        <f t="shared" si="1"/>
        <v>89.5</v>
      </c>
      <c r="W12" s="51">
        <f t="shared" si="1"/>
        <v>89</v>
      </c>
      <c r="X12" s="51">
        <f t="shared" si="2"/>
        <v>88.5</v>
      </c>
      <c r="Y12" s="51">
        <f t="shared" si="2"/>
        <v>88</v>
      </c>
      <c r="Z12" s="51">
        <f t="shared" si="2"/>
        <v>87.5</v>
      </c>
      <c r="AA12" s="51">
        <f t="shared" si="2"/>
        <v>87</v>
      </c>
      <c r="AB12" s="51">
        <f t="shared" si="2"/>
        <v>86.5</v>
      </c>
      <c r="AC12" s="51">
        <f t="shared" si="2"/>
        <v>86</v>
      </c>
      <c r="AD12" s="51">
        <f t="shared" si="2"/>
        <v>85.5</v>
      </c>
      <c r="AE12" s="51">
        <f t="shared" si="2"/>
        <v>85</v>
      </c>
      <c r="AF12" s="51">
        <f t="shared" si="2"/>
        <v>84.5</v>
      </c>
      <c r="AG12" s="51">
        <f t="shared" si="2"/>
        <v>84</v>
      </c>
      <c r="AH12" s="51">
        <f t="shared" si="2"/>
        <v>83.5</v>
      </c>
      <c r="AI12" s="51">
        <f t="shared" si="2"/>
        <v>83</v>
      </c>
      <c r="AJ12" s="51">
        <f t="shared" si="2"/>
        <v>82.5</v>
      </c>
      <c r="AK12" s="51">
        <f t="shared" si="2"/>
        <v>82</v>
      </c>
      <c r="AL12" s="51">
        <f t="shared" si="2"/>
        <v>81.5</v>
      </c>
      <c r="AM12" s="51">
        <f t="shared" si="2"/>
        <v>80.999999999999986</v>
      </c>
      <c r="AN12" s="51">
        <f t="shared" si="3"/>
        <v>80.499999999999986</v>
      </c>
      <c r="AO12" s="51">
        <f t="shared" si="3"/>
        <v>79.999999999999986</v>
      </c>
      <c r="AP12" s="51">
        <f t="shared" si="3"/>
        <v>79.499999999999986</v>
      </c>
      <c r="AQ12" s="51">
        <f t="shared" si="3"/>
        <v>78.999999999999986</v>
      </c>
      <c r="AR12" s="51">
        <f t="shared" si="3"/>
        <v>78.499999999999986</v>
      </c>
      <c r="AS12" s="51">
        <f t="shared" si="3"/>
        <v>77.999999999999986</v>
      </c>
      <c r="AT12" s="51">
        <f t="shared" si="3"/>
        <v>77.499999999999986</v>
      </c>
      <c r="AU12" s="97">
        <f t="shared" si="6"/>
        <v>0</v>
      </c>
      <c r="AV12" s="69">
        <v>0.03</v>
      </c>
    </row>
    <row r="13" spans="1:48" ht="16.5">
      <c r="A13" s="55"/>
      <c r="B13" s="141" t="s">
        <v>235</v>
      </c>
      <c r="C13" s="28" t="s">
        <v>227</v>
      </c>
      <c r="D13" s="28">
        <f>1/50</f>
        <v>0.02</v>
      </c>
      <c r="E13" s="3">
        <f t="shared" si="4"/>
        <v>2.5000000000000001E-2</v>
      </c>
      <c r="F13" s="20">
        <f t="shared" si="7"/>
        <v>48.75</v>
      </c>
      <c r="G13" s="51">
        <f t="shared" si="5"/>
        <v>48.5</v>
      </c>
      <c r="H13" s="51">
        <f t="shared" si="1"/>
        <v>48.25</v>
      </c>
      <c r="I13" s="51">
        <f t="shared" si="1"/>
        <v>48</v>
      </c>
      <c r="J13" s="51">
        <f t="shared" si="1"/>
        <v>47.75</v>
      </c>
      <c r="K13" s="51">
        <f t="shared" si="1"/>
        <v>47.5</v>
      </c>
      <c r="L13" s="51">
        <f t="shared" si="1"/>
        <v>47.25</v>
      </c>
      <c r="M13" s="51">
        <f t="shared" si="1"/>
        <v>46.999999999999993</v>
      </c>
      <c r="N13" s="51">
        <f t="shared" si="1"/>
        <v>46.749999999999993</v>
      </c>
      <c r="O13" s="51">
        <f t="shared" si="1"/>
        <v>46.499999999999993</v>
      </c>
      <c r="P13" s="51">
        <f t="shared" si="1"/>
        <v>46.249999999999993</v>
      </c>
      <c r="Q13" s="51">
        <f t="shared" si="1"/>
        <v>45.999999999999993</v>
      </c>
      <c r="R13" s="51">
        <f t="shared" si="1"/>
        <v>45.75</v>
      </c>
      <c r="S13" s="51">
        <f t="shared" si="1"/>
        <v>45.499999999999993</v>
      </c>
      <c r="T13" s="51">
        <f t="shared" si="1"/>
        <v>45.25</v>
      </c>
      <c r="U13" s="51">
        <f t="shared" si="1"/>
        <v>45</v>
      </c>
      <c r="V13" s="51">
        <f t="shared" si="1"/>
        <v>44.75</v>
      </c>
      <c r="W13" s="51">
        <f t="shared" si="1"/>
        <v>44.5</v>
      </c>
      <c r="X13" s="51">
        <f t="shared" si="2"/>
        <v>44.25</v>
      </c>
      <c r="Y13" s="51">
        <f t="shared" si="2"/>
        <v>44</v>
      </c>
      <c r="Z13" s="51">
        <f t="shared" si="2"/>
        <v>43.75</v>
      </c>
      <c r="AA13" s="51">
        <f t="shared" si="2"/>
        <v>43.5</v>
      </c>
      <c r="AB13" s="51">
        <f t="shared" si="2"/>
        <v>43.25</v>
      </c>
      <c r="AC13" s="51">
        <f t="shared" si="2"/>
        <v>43</v>
      </c>
      <c r="AD13" s="51">
        <f t="shared" si="2"/>
        <v>42.75</v>
      </c>
      <c r="AE13" s="51">
        <f t="shared" si="2"/>
        <v>42.5</v>
      </c>
      <c r="AF13" s="51">
        <f t="shared" si="2"/>
        <v>42.25</v>
      </c>
      <c r="AG13" s="51">
        <f t="shared" si="2"/>
        <v>42</v>
      </c>
      <c r="AH13" s="51">
        <f t="shared" si="2"/>
        <v>41.75</v>
      </c>
      <c r="AI13" s="51">
        <f t="shared" si="2"/>
        <v>41.5</v>
      </c>
      <c r="AJ13" s="51">
        <f t="shared" si="2"/>
        <v>41.25</v>
      </c>
      <c r="AK13" s="51">
        <f t="shared" si="2"/>
        <v>41</v>
      </c>
      <c r="AL13" s="51">
        <f t="shared" si="2"/>
        <v>40.75</v>
      </c>
      <c r="AM13" s="51">
        <f t="shared" si="2"/>
        <v>40.499999999999993</v>
      </c>
      <c r="AN13" s="51">
        <f t="shared" si="3"/>
        <v>40.249999999999993</v>
      </c>
      <c r="AO13" s="51">
        <f t="shared" si="3"/>
        <v>39.999999999999993</v>
      </c>
      <c r="AP13" s="51">
        <f t="shared" si="3"/>
        <v>39.749999999999993</v>
      </c>
      <c r="AQ13" s="51">
        <f t="shared" si="3"/>
        <v>39.499999999999993</v>
      </c>
      <c r="AR13" s="51">
        <f t="shared" si="3"/>
        <v>39.249999999999993</v>
      </c>
      <c r="AS13" s="51">
        <f t="shared" si="3"/>
        <v>38.999999999999993</v>
      </c>
      <c r="AT13" s="51">
        <f t="shared" si="3"/>
        <v>38.749999999999993</v>
      </c>
      <c r="AU13" s="97">
        <f t="shared" si="6"/>
        <v>0</v>
      </c>
      <c r="AV13" s="69">
        <v>0.03</v>
      </c>
    </row>
    <row r="14" spans="1:48" ht="16.5">
      <c r="A14" s="55"/>
      <c r="B14" s="142"/>
      <c r="C14" s="28" t="s">
        <v>228</v>
      </c>
      <c r="D14" s="28">
        <v>0.02</v>
      </c>
      <c r="E14" s="3">
        <f t="shared" si="4"/>
        <v>2.5000000000000001E-2</v>
      </c>
      <c r="F14" s="20">
        <f t="shared" si="7"/>
        <v>48.75</v>
      </c>
      <c r="G14" s="51">
        <f t="shared" si="5"/>
        <v>48.5</v>
      </c>
      <c r="H14" s="51">
        <f t="shared" si="1"/>
        <v>48.25</v>
      </c>
      <c r="I14" s="51">
        <f t="shared" si="1"/>
        <v>48</v>
      </c>
      <c r="J14" s="51">
        <f t="shared" si="1"/>
        <v>47.75</v>
      </c>
      <c r="K14" s="51">
        <f t="shared" si="1"/>
        <v>47.5</v>
      </c>
      <c r="L14" s="51">
        <f t="shared" si="1"/>
        <v>47.25</v>
      </c>
      <c r="M14" s="51">
        <f t="shared" si="1"/>
        <v>46.999999999999993</v>
      </c>
      <c r="N14" s="51">
        <f t="shared" si="1"/>
        <v>46.749999999999993</v>
      </c>
      <c r="O14" s="51">
        <f t="shared" si="1"/>
        <v>46.499999999999993</v>
      </c>
      <c r="P14" s="51">
        <f t="shared" si="1"/>
        <v>46.249999999999993</v>
      </c>
      <c r="Q14" s="51">
        <f t="shared" si="1"/>
        <v>45.999999999999993</v>
      </c>
      <c r="R14" s="51">
        <f t="shared" si="1"/>
        <v>45.75</v>
      </c>
      <c r="S14" s="51">
        <f t="shared" si="1"/>
        <v>45.499999999999993</v>
      </c>
      <c r="T14" s="51">
        <f t="shared" si="1"/>
        <v>45.25</v>
      </c>
      <c r="U14" s="51">
        <f t="shared" si="1"/>
        <v>45</v>
      </c>
      <c r="V14" s="51">
        <f t="shared" si="1"/>
        <v>44.75</v>
      </c>
      <c r="W14" s="51">
        <f t="shared" si="1"/>
        <v>44.5</v>
      </c>
      <c r="X14" s="51">
        <f t="shared" si="2"/>
        <v>44.25</v>
      </c>
      <c r="Y14" s="51">
        <f t="shared" si="2"/>
        <v>44</v>
      </c>
      <c r="Z14" s="51">
        <f t="shared" si="2"/>
        <v>43.75</v>
      </c>
      <c r="AA14" s="51">
        <f t="shared" si="2"/>
        <v>43.5</v>
      </c>
      <c r="AB14" s="51">
        <f t="shared" si="2"/>
        <v>43.25</v>
      </c>
      <c r="AC14" s="51">
        <f t="shared" si="2"/>
        <v>43</v>
      </c>
      <c r="AD14" s="51">
        <f t="shared" si="2"/>
        <v>42.75</v>
      </c>
      <c r="AE14" s="51">
        <f t="shared" si="2"/>
        <v>42.5</v>
      </c>
      <c r="AF14" s="51">
        <f t="shared" si="2"/>
        <v>42.25</v>
      </c>
      <c r="AG14" s="51">
        <f t="shared" si="2"/>
        <v>42</v>
      </c>
      <c r="AH14" s="51">
        <f t="shared" si="2"/>
        <v>41.75</v>
      </c>
      <c r="AI14" s="51">
        <f t="shared" si="2"/>
        <v>41.5</v>
      </c>
      <c r="AJ14" s="51">
        <f t="shared" si="2"/>
        <v>41.25</v>
      </c>
      <c r="AK14" s="51">
        <f t="shared" si="2"/>
        <v>41</v>
      </c>
      <c r="AL14" s="51">
        <f t="shared" si="2"/>
        <v>40.75</v>
      </c>
      <c r="AM14" s="51">
        <f t="shared" si="2"/>
        <v>40.499999999999993</v>
      </c>
      <c r="AN14" s="51">
        <f t="shared" si="3"/>
        <v>40.249999999999993</v>
      </c>
      <c r="AO14" s="51">
        <f t="shared" si="3"/>
        <v>39.999999999999993</v>
      </c>
      <c r="AP14" s="51">
        <f t="shared" si="3"/>
        <v>39.749999999999993</v>
      </c>
      <c r="AQ14" s="51">
        <f t="shared" si="3"/>
        <v>39.499999999999993</v>
      </c>
      <c r="AR14" s="51">
        <f t="shared" si="3"/>
        <v>39.249999999999993</v>
      </c>
      <c r="AS14" s="51">
        <f t="shared" si="3"/>
        <v>38.999999999999993</v>
      </c>
      <c r="AT14" s="51">
        <f t="shared" si="3"/>
        <v>38.749999999999993</v>
      </c>
      <c r="AU14" s="97">
        <f t="shared" si="6"/>
        <v>0</v>
      </c>
      <c r="AV14" s="69">
        <v>0.03</v>
      </c>
    </row>
    <row r="15" spans="1:48" ht="16.5">
      <c r="A15" s="55"/>
      <c r="B15" s="152" t="s">
        <v>389</v>
      </c>
      <c r="C15" s="28" t="s">
        <v>227</v>
      </c>
      <c r="D15" s="28">
        <v>0.01</v>
      </c>
      <c r="E15" s="3">
        <f t="shared" si="4"/>
        <v>2.5000000000000001E-2</v>
      </c>
      <c r="F15" s="20">
        <f t="shared" si="7"/>
        <v>97.5</v>
      </c>
      <c r="G15" s="51">
        <f t="shared" si="5"/>
        <v>97</v>
      </c>
      <c r="H15" s="51">
        <f t="shared" si="1"/>
        <v>96.5</v>
      </c>
      <c r="I15" s="51">
        <f t="shared" si="1"/>
        <v>96</v>
      </c>
      <c r="J15" s="51">
        <f t="shared" si="1"/>
        <v>95.5</v>
      </c>
      <c r="K15" s="51">
        <f t="shared" si="1"/>
        <v>95</v>
      </c>
      <c r="L15" s="51">
        <f t="shared" si="1"/>
        <v>94.5</v>
      </c>
      <c r="M15" s="51">
        <f t="shared" si="1"/>
        <v>93.999999999999986</v>
      </c>
      <c r="N15" s="51">
        <f t="shared" si="1"/>
        <v>93.499999999999986</v>
      </c>
      <c r="O15" s="51">
        <f t="shared" si="1"/>
        <v>92.999999999999986</v>
      </c>
      <c r="P15" s="51">
        <f t="shared" si="1"/>
        <v>92.499999999999986</v>
      </c>
      <c r="Q15" s="51">
        <f t="shared" si="1"/>
        <v>91.999999999999986</v>
      </c>
      <c r="R15" s="51">
        <f t="shared" si="1"/>
        <v>91.5</v>
      </c>
      <c r="S15" s="51">
        <f t="shared" si="1"/>
        <v>90.999999999999986</v>
      </c>
      <c r="T15" s="51">
        <f t="shared" si="1"/>
        <v>90.5</v>
      </c>
      <c r="U15" s="51">
        <f t="shared" si="1"/>
        <v>90</v>
      </c>
      <c r="V15" s="51">
        <f t="shared" si="1"/>
        <v>89.5</v>
      </c>
      <c r="W15" s="51">
        <f t="shared" si="1"/>
        <v>89</v>
      </c>
      <c r="X15" s="51">
        <f t="shared" si="2"/>
        <v>88.5</v>
      </c>
      <c r="Y15" s="51">
        <f t="shared" si="2"/>
        <v>88</v>
      </c>
      <c r="Z15" s="51">
        <f t="shared" si="2"/>
        <v>87.5</v>
      </c>
      <c r="AA15" s="51">
        <f t="shared" si="2"/>
        <v>87</v>
      </c>
      <c r="AB15" s="51">
        <f t="shared" si="2"/>
        <v>86.5</v>
      </c>
      <c r="AC15" s="51">
        <f t="shared" si="2"/>
        <v>86</v>
      </c>
      <c r="AD15" s="51">
        <f t="shared" si="2"/>
        <v>85.5</v>
      </c>
      <c r="AE15" s="51">
        <f t="shared" si="2"/>
        <v>85</v>
      </c>
      <c r="AF15" s="51">
        <f t="shared" si="2"/>
        <v>84.5</v>
      </c>
      <c r="AG15" s="51">
        <f t="shared" si="2"/>
        <v>84</v>
      </c>
      <c r="AH15" s="51">
        <f t="shared" si="2"/>
        <v>83.5</v>
      </c>
      <c r="AI15" s="51">
        <f t="shared" si="2"/>
        <v>83</v>
      </c>
      <c r="AJ15" s="51">
        <f t="shared" si="2"/>
        <v>82.5</v>
      </c>
      <c r="AK15" s="51">
        <f t="shared" si="2"/>
        <v>82</v>
      </c>
      <c r="AL15" s="51">
        <f t="shared" si="2"/>
        <v>81.5</v>
      </c>
      <c r="AM15" s="51">
        <f t="shared" si="2"/>
        <v>80.999999999999986</v>
      </c>
      <c r="AN15" s="51">
        <f t="shared" si="3"/>
        <v>80.499999999999986</v>
      </c>
      <c r="AO15" s="51">
        <f t="shared" si="3"/>
        <v>79.999999999999986</v>
      </c>
      <c r="AP15" s="51">
        <f t="shared" si="3"/>
        <v>79.499999999999986</v>
      </c>
      <c r="AQ15" s="51">
        <f t="shared" si="3"/>
        <v>78.999999999999986</v>
      </c>
      <c r="AR15" s="51">
        <f t="shared" si="3"/>
        <v>78.499999999999986</v>
      </c>
      <c r="AS15" s="51">
        <f t="shared" si="3"/>
        <v>77.999999999999986</v>
      </c>
      <c r="AT15" s="51">
        <f t="shared" si="3"/>
        <v>77.499999999999986</v>
      </c>
      <c r="AU15" s="97">
        <f t="shared" si="6"/>
        <v>0</v>
      </c>
      <c r="AV15" s="69">
        <v>0.03</v>
      </c>
    </row>
    <row r="16" spans="1:48" ht="16.5">
      <c r="A16" s="55"/>
      <c r="B16" s="142"/>
      <c r="C16" s="28" t="s">
        <v>228</v>
      </c>
      <c r="D16" s="28">
        <v>0.01</v>
      </c>
      <c r="E16" s="3">
        <f t="shared" si="4"/>
        <v>2.5000000000000001E-2</v>
      </c>
      <c r="F16" s="20">
        <f t="shared" si="7"/>
        <v>97.5</v>
      </c>
      <c r="G16" s="51">
        <f t="shared" si="5"/>
        <v>97</v>
      </c>
      <c r="H16" s="51">
        <f t="shared" si="1"/>
        <v>96.5</v>
      </c>
      <c r="I16" s="51">
        <f t="shared" si="1"/>
        <v>96</v>
      </c>
      <c r="J16" s="51">
        <f t="shared" si="1"/>
        <v>95.5</v>
      </c>
      <c r="K16" s="51">
        <f t="shared" si="1"/>
        <v>95</v>
      </c>
      <c r="L16" s="51">
        <f t="shared" si="1"/>
        <v>94.5</v>
      </c>
      <c r="M16" s="51">
        <f t="shared" si="1"/>
        <v>93.999999999999986</v>
      </c>
      <c r="N16" s="51">
        <f t="shared" si="1"/>
        <v>93.499999999999986</v>
      </c>
      <c r="O16" s="51">
        <f t="shared" si="1"/>
        <v>92.999999999999986</v>
      </c>
      <c r="P16" s="51">
        <f t="shared" si="1"/>
        <v>92.499999999999986</v>
      </c>
      <c r="Q16" s="51">
        <f t="shared" si="1"/>
        <v>91.999999999999986</v>
      </c>
      <c r="R16" s="51">
        <f t="shared" si="1"/>
        <v>91.5</v>
      </c>
      <c r="S16" s="51">
        <f t="shared" si="1"/>
        <v>90.999999999999986</v>
      </c>
      <c r="T16" s="51">
        <f t="shared" si="1"/>
        <v>90.5</v>
      </c>
      <c r="U16" s="51">
        <f t="shared" si="1"/>
        <v>90</v>
      </c>
      <c r="V16" s="51">
        <f t="shared" si="1"/>
        <v>89.5</v>
      </c>
      <c r="W16" s="51">
        <f t="shared" si="1"/>
        <v>89</v>
      </c>
      <c r="X16" s="51">
        <f t="shared" si="2"/>
        <v>88.5</v>
      </c>
      <c r="Y16" s="51">
        <f t="shared" si="2"/>
        <v>88</v>
      </c>
      <c r="Z16" s="51">
        <f t="shared" si="2"/>
        <v>87.5</v>
      </c>
      <c r="AA16" s="51">
        <f t="shared" si="2"/>
        <v>87</v>
      </c>
      <c r="AB16" s="51">
        <f t="shared" si="2"/>
        <v>86.5</v>
      </c>
      <c r="AC16" s="51">
        <f t="shared" si="2"/>
        <v>86</v>
      </c>
      <c r="AD16" s="51">
        <f t="shared" si="2"/>
        <v>85.5</v>
      </c>
      <c r="AE16" s="51">
        <f t="shared" si="2"/>
        <v>85</v>
      </c>
      <c r="AF16" s="51">
        <f t="shared" si="2"/>
        <v>84.5</v>
      </c>
      <c r="AG16" s="51">
        <f t="shared" si="2"/>
        <v>84</v>
      </c>
      <c r="AH16" s="51">
        <f t="shared" si="2"/>
        <v>83.5</v>
      </c>
      <c r="AI16" s="51">
        <f t="shared" si="2"/>
        <v>83</v>
      </c>
      <c r="AJ16" s="51">
        <f t="shared" si="2"/>
        <v>82.5</v>
      </c>
      <c r="AK16" s="51">
        <f t="shared" si="2"/>
        <v>82</v>
      </c>
      <c r="AL16" s="51">
        <f t="shared" si="2"/>
        <v>81.5</v>
      </c>
      <c r="AM16" s="51">
        <f t="shared" si="2"/>
        <v>80.999999999999986</v>
      </c>
      <c r="AN16" s="51">
        <f t="shared" si="3"/>
        <v>80.499999999999986</v>
      </c>
      <c r="AO16" s="51">
        <f t="shared" si="3"/>
        <v>79.999999999999986</v>
      </c>
      <c r="AP16" s="51">
        <f t="shared" si="3"/>
        <v>79.499999999999986</v>
      </c>
      <c r="AQ16" s="51">
        <f t="shared" si="3"/>
        <v>78.999999999999986</v>
      </c>
      <c r="AR16" s="51">
        <f t="shared" si="3"/>
        <v>78.499999999999986</v>
      </c>
      <c r="AS16" s="51">
        <f t="shared" si="3"/>
        <v>77.999999999999986</v>
      </c>
      <c r="AT16" s="51">
        <f t="shared" si="3"/>
        <v>77.499999999999986</v>
      </c>
      <c r="AU16" s="97">
        <f t="shared" si="6"/>
        <v>0</v>
      </c>
      <c r="AV16" s="69">
        <v>0.03</v>
      </c>
    </row>
    <row r="17" spans="1:48" ht="16.5">
      <c r="A17" s="55"/>
      <c r="B17" s="142"/>
      <c r="C17" s="28" t="s">
        <v>229</v>
      </c>
      <c r="D17" s="28">
        <v>0.01</v>
      </c>
      <c r="E17" s="3">
        <f t="shared" si="4"/>
        <v>2.5000000000000001E-2</v>
      </c>
      <c r="F17" s="20">
        <f t="shared" si="7"/>
        <v>97.5</v>
      </c>
      <c r="G17" s="51">
        <f t="shared" si="5"/>
        <v>97</v>
      </c>
      <c r="H17" s="51">
        <f t="shared" si="1"/>
        <v>96.5</v>
      </c>
      <c r="I17" s="51">
        <f t="shared" si="1"/>
        <v>96</v>
      </c>
      <c r="J17" s="51">
        <f t="shared" si="1"/>
        <v>95.5</v>
      </c>
      <c r="K17" s="51">
        <f t="shared" si="1"/>
        <v>95</v>
      </c>
      <c r="L17" s="51">
        <f t="shared" si="1"/>
        <v>94.5</v>
      </c>
      <c r="M17" s="51">
        <f t="shared" si="1"/>
        <v>93.999999999999986</v>
      </c>
      <c r="N17" s="51">
        <f t="shared" si="1"/>
        <v>93.499999999999986</v>
      </c>
      <c r="O17" s="51">
        <f t="shared" si="1"/>
        <v>92.999999999999986</v>
      </c>
      <c r="P17" s="51">
        <f t="shared" si="1"/>
        <v>92.499999999999986</v>
      </c>
      <c r="Q17" s="51">
        <f t="shared" si="1"/>
        <v>91.999999999999986</v>
      </c>
      <c r="R17" s="51">
        <f t="shared" si="1"/>
        <v>91.5</v>
      </c>
      <c r="S17" s="51">
        <f t="shared" si="1"/>
        <v>90.999999999999986</v>
      </c>
      <c r="T17" s="51">
        <f t="shared" si="1"/>
        <v>90.5</v>
      </c>
      <c r="U17" s="51">
        <f t="shared" si="1"/>
        <v>90</v>
      </c>
      <c r="V17" s="51">
        <f t="shared" si="1"/>
        <v>89.5</v>
      </c>
      <c r="W17" s="51">
        <f t="shared" si="1"/>
        <v>89</v>
      </c>
      <c r="X17" s="51">
        <f t="shared" si="2"/>
        <v>88.5</v>
      </c>
      <c r="Y17" s="51">
        <f t="shared" si="2"/>
        <v>88</v>
      </c>
      <c r="Z17" s="51">
        <f t="shared" si="2"/>
        <v>87.5</v>
      </c>
      <c r="AA17" s="51">
        <f t="shared" si="2"/>
        <v>87</v>
      </c>
      <c r="AB17" s="51">
        <f t="shared" si="2"/>
        <v>86.5</v>
      </c>
      <c r="AC17" s="51">
        <f t="shared" si="2"/>
        <v>86</v>
      </c>
      <c r="AD17" s="51">
        <f t="shared" si="2"/>
        <v>85.5</v>
      </c>
      <c r="AE17" s="51">
        <f t="shared" si="2"/>
        <v>85</v>
      </c>
      <c r="AF17" s="51">
        <f t="shared" si="2"/>
        <v>84.5</v>
      </c>
      <c r="AG17" s="51">
        <f t="shared" si="2"/>
        <v>84</v>
      </c>
      <c r="AH17" s="51">
        <f t="shared" si="2"/>
        <v>83.5</v>
      </c>
      <c r="AI17" s="51">
        <f t="shared" si="2"/>
        <v>83</v>
      </c>
      <c r="AJ17" s="51">
        <f t="shared" si="2"/>
        <v>82.5</v>
      </c>
      <c r="AK17" s="51">
        <f t="shared" si="2"/>
        <v>82</v>
      </c>
      <c r="AL17" s="51">
        <f t="shared" si="2"/>
        <v>81.5</v>
      </c>
      <c r="AM17" s="51">
        <f t="shared" si="2"/>
        <v>80.999999999999986</v>
      </c>
      <c r="AN17" s="51">
        <f t="shared" si="3"/>
        <v>80.499999999999986</v>
      </c>
      <c r="AO17" s="51">
        <f t="shared" si="3"/>
        <v>79.999999999999986</v>
      </c>
      <c r="AP17" s="51">
        <f t="shared" si="3"/>
        <v>79.499999999999986</v>
      </c>
      <c r="AQ17" s="51">
        <f t="shared" si="3"/>
        <v>78.999999999999986</v>
      </c>
      <c r="AR17" s="51">
        <f t="shared" si="3"/>
        <v>78.499999999999986</v>
      </c>
      <c r="AS17" s="51">
        <f t="shared" si="3"/>
        <v>77.999999999999986</v>
      </c>
      <c r="AT17" s="51">
        <f t="shared" si="3"/>
        <v>77.499999999999986</v>
      </c>
      <c r="AU17" s="97">
        <f t="shared" si="6"/>
        <v>0</v>
      </c>
      <c r="AV17" s="69">
        <v>0.03</v>
      </c>
    </row>
    <row r="18" spans="1:48" ht="16.5">
      <c r="A18" s="55"/>
      <c r="B18" s="141" t="s">
        <v>236</v>
      </c>
      <c r="C18" s="28" t="s">
        <v>227</v>
      </c>
      <c r="D18" s="28">
        <f>1/50</f>
        <v>0.02</v>
      </c>
      <c r="E18" s="3">
        <f t="shared" si="4"/>
        <v>2.5000000000000001E-2</v>
      </c>
      <c r="F18" s="20">
        <f t="shared" si="7"/>
        <v>48.75</v>
      </c>
      <c r="G18" s="51">
        <f t="shared" si="5"/>
        <v>48.5</v>
      </c>
      <c r="H18" s="51">
        <f t="shared" si="1"/>
        <v>48.25</v>
      </c>
      <c r="I18" s="51">
        <f t="shared" si="1"/>
        <v>48</v>
      </c>
      <c r="J18" s="51">
        <f t="shared" si="1"/>
        <v>47.75</v>
      </c>
      <c r="K18" s="51">
        <f t="shared" si="1"/>
        <v>47.5</v>
      </c>
      <c r="L18" s="51">
        <f t="shared" si="1"/>
        <v>47.25</v>
      </c>
      <c r="M18" s="51">
        <f t="shared" si="1"/>
        <v>46.999999999999993</v>
      </c>
      <c r="N18" s="51">
        <f t="shared" si="1"/>
        <v>46.749999999999993</v>
      </c>
      <c r="O18" s="51">
        <f t="shared" si="1"/>
        <v>46.499999999999993</v>
      </c>
      <c r="P18" s="51">
        <f t="shared" si="1"/>
        <v>46.249999999999993</v>
      </c>
      <c r="Q18" s="51">
        <f t="shared" si="1"/>
        <v>45.999999999999993</v>
      </c>
      <c r="R18" s="51">
        <f t="shared" si="1"/>
        <v>45.75</v>
      </c>
      <c r="S18" s="51">
        <f t="shared" si="1"/>
        <v>45.499999999999993</v>
      </c>
      <c r="T18" s="51">
        <f t="shared" si="1"/>
        <v>45.25</v>
      </c>
      <c r="U18" s="51">
        <f t="shared" si="1"/>
        <v>45</v>
      </c>
      <c r="V18" s="51">
        <f t="shared" si="1"/>
        <v>44.75</v>
      </c>
      <c r="W18" s="51">
        <f t="shared" ref="W18:AL20" si="8">(1-$E18-($A$21-W$2))/$D18</f>
        <v>44.5</v>
      </c>
      <c r="X18" s="51">
        <f t="shared" si="2"/>
        <v>44.25</v>
      </c>
      <c r="Y18" s="51">
        <f t="shared" si="2"/>
        <v>44</v>
      </c>
      <c r="Z18" s="51">
        <f t="shared" si="2"/>
        <v>43.75</v>
      </c>
      <c r="AA18" s="51">
        <f t="shared" si="2"/>
        <v>43.5</v>
      </c>
      <c r="AB18" s="51">
        <f t="shared" si="2"/>
        <v>43.25</v>
      </c>
      <c r="AC18" s="51">
        <f t="shared" si="2"/>
        <v>43</v>
      </c>
      <c r="AD18" s="51">
        <f t="shared" si="2"/>
        <v>42.75</v>
      </c>
      <c r="AE18" s="51">
        <f t="shared" si="2"/>
        <v>42.5</v>
      </c>
      <c r="AF18" s="51">
        <f t="shared" si="2"/>
        <v>42.25</v>
      </c>
      <c r="AG18" s="51">
        <f t="shared" si="2"/>
        <v>42</v>
      </c>
      <c r="AH18" s="51">
        <f t="shared" si="2"/>
        <v>41.75</v>
      </c>
      <c r="AI18" s="51">
        <f t="shared" si="2"/>
        <v>41.5</v>
      </c>
      <c r="AJ18" s="51">
        <f t="shared" si="2"/>
        <v>41.25</v>
      </c>
      <c r="AK18" s="51">
        <f t="shared" si="2"/>
        <v>41</v>
      </c>
      <c r="AL18" s="51">
        <f t="shared" si="2"/>
        <v>40.75</v>
      </c>
      <c r="AM18" s="51">
        <f t="shared" ref="AM18:AT20" si="9">(1-$E18-($A$21-AM$2))/$D18</f>
        <v>40.499999999999993</v>
      </c>
      <c r="AN18" s="51">
        <f t="shared" si="3"/>
        <v>40.249999999999993</v>
      </c>
      <c r="AO18" s="51">
        <f t="shared" si="3"/>
        <v>39.999999999999993</v>
      </c>
      <c r="AP18" s="51">
        <f t="shared" si="3"/>
        <v>39.749999999999993</v>
      </c>
      <c r="AQ18" s="51">
        <f t="shared" si="3"/>
        <v>39.499999999999993</v>
      </c>
      <c r="AR18" s="51">
        <f t="shared" si="3"/>
        <v>39.249999999999993</v>
      </c>
      <c r="AS18" s="51">
        <f t="shared" si="3"/>
        <v>38.999999999999993</v>
      </c>
      <c r="AT18" s="51">
        <f t="shared" si="3"/>
        <v>38.749999999999993</v>
      </c>
      <c r="AU18" s="97">
        <f t="shared" si="6"/>
        <v>0</v>
      </c>
      <c r="AV18" s="69">
        <v>0.03</v>
      </c>
    </row>
    <row r="19" spans="1:48" ht="16.5">
      <c r="A19" s="131" t="s">
        <v>262</v>
      </c>
      <c r="B19" s="142"/>
      <c r="C19" s="28" t="s">
        <v>228</v>
      </c>
      <c r="D19" s="28">
        <v>0.02</v>
      </c>
      <c r="E19" s="3">
        <f t="shared" si="4"/>
        <v>2.5000000000000001E-2</v>
      </c>
      <c r="F19" s="20">
        <f t="shared" si="7"/>
        <v>48.75</v>
      </c>
      <c r="G19" s="51">
        <f t="shared" si="5"/>
        <v>48.5</v>
      </c>
      <c r="H19" s="51">
        <f t="shared" si="5"/>
        <v>48.25</v>
      </c>
      <c r="I19" s="51">
        <f t="shared" si="5"/>
        <v>48</v>
      </c>
      <c r="J19" s="51">
        <f t="shared" si="5"/>
        <v>47.75</v>
      </c>
      <c r="K19" s="51">
        <f t="shared" si="5"/>
        <v>47.5</v>
      </c>
      <c r="L19" s="51">
        <f t="shared" si="5"/>
        <v>47.25</v>
      </c>
      <c r="M19" s="51">
        <f t="shared" si="5"/>
        <v>46.999999999999993</v>
      </c>
      <c r="N19" s="51">
        <f t="shared" si="5"/>
        <v>46.749999999999993</v>
      </c>
      <c r="O19" s="51">
        <f t="shared" si="5"/>
        <v>46.499999999999993</v>
      </c>
      <c r="P19" s="51">
        <f t="shared" si="5"/>
        <v>46.249999999999993</v>
      </c>
      <c r="Q19" s="51">
        <f t="shared" si="5"/>
        <v>45.999999999999993</v>
      </c>
      <c r="R19" s="51">
        <f t="shared" si="5"/>
        <v>45.75</v>
      </c>
      <c r="S19" s="51">
        <f t="shared" si="5"/>
        <v>45.499999999999993</v>
      </c>
      <c r="T19" s="51">
        <f t="shared" si="5"/>
        <v>45.25</v>
      </c>
      <c r="U19" s="51">
        <f t="shared" si="5"/>
        <v>45</v>
      </c>
      <c r="V19" s="51">
        <f t="shared" si="5"/>
        <v>44.75</v>
      </c>
      <c r="W19" s="51">
        <f t="shared" si="8"/>
        <v>44.5</v>
      </c>
      <c r="X19" s="51">
        <f t="shared" si="8"/>
        <v>44.25</v>
      </c>
      <c r="Y19" s="51">
        <f t="shared" si="8"/>
        <v>44</v>
      </c>
      <c r="Z19" s="51">
        <f t="shared" si="8"/>
        <v>43.75</v>
      </c>
      <c r="AA19" s="51">
        <f t="shared" si="8"/>
        <v>43.5</v>
      </c>
      <c r="AB19" s="51">
        <f t="shared" si="8"/>
        <v>43.25</v>
      </c>
      <c r="AC19" s="51">
        <f t="shared" si="8"/>
        <v>43</v>
      </c>
      <c r="AD19" s="51">
        <f t="shared" si="8"/>
        <v>42.75</v>
      </c>
      <c r="AE19" s="51">
        <f t="shared" si="8"/>
        <v>42.5</v>
      </c>
      <c r="AF19" s="51">
        <f t="shared" si="8"/>
        <v>42.25</v>
      </c>
      <c r="AG19" s="51">
        <f t="shared" si="8"/>
        <v>42</v>
      </c>
      <c r="AH19" s="51">
        <f t="shared" si="8"/>
        <v>41.75</v>
      </c>
      <c r="AI19" s="51">
        <f t="shared" si="8"/>
        <v>41.5</v>
      </c>
      <c r="AJ19" s="51">
        <f t="shared" si="8"/>
        <v>41.25</v>
      </c>
      <c r="AK19" s="51">
        <f t="shared" si="8"/>
        <v>41</v>
      </c>
      <c r="AL19" s="51">
        <f t="shared" si="8"/>
        <v>40.75</v>
      </c>
      <c r="AM19" s="51">
        <f t="shared" si="9"/>
        <v>40.499999999999993</v>
      </c>
      <c r="AN19" s="51">
        <f t="shared" si="9"/>
        <v>40.249999999999993</v>
      </c>
      <c r="AO19" s="51">
        <f t="shared" si="9"/>
        <v>39.999999999999993</v>
      </c>
      <c r="AP19" s="51">
        <f t="shared" si="9"/>
        <v>39.749999999999993</v>
      </c>
      <c r="AQ19" s="51">
        <f t="shared" si="9"/>
        <v>39.499999999999993</v>
      </c>
      <c r="AR19" s="51">
        <f t="shared" si="9"/>
        <v>39.249999999999993</v>
      </c>
      <c r="AS19" s="51">
        <f t="shared" si="9"/>
        <v>38.999999999999993</v>
      </c>
      <c r="AT19" s="51">
        <f t="shared" si="9"/>
        <v>38.749999999999993</v>
      </c>
      <c r="AU19" s="97">
        <f t="shared" si="6"/>
        <v>0</v>
      </c>
      <c r="AV19" s="69">
        <v>0.03</v>
      </c>
    </row>
    <row r="20" spans="1:48" ht="16.5">
      <c r="A20" s="132"/>
      <c r="B20" s="29" t="s">
        <v>132</v>
      </c>
      <c r="C20" s="28" t="s">
        <v>127</v>
      </c>
      <c r="D20" s="28">
        <f>1/10</f>
        <v>0.1</v>
      </c>
      <c r="E20" s="3">
        <f t="shared" si="4"/>
        <v>2.5000000000000001E-2</v>
      </c>
      <c r="F20" s="20">
        <f t="shared" si="7"/>
        <v>9.75</v>
      </c>
      <c r="G20" s="51">
        <f t="shared" ref="G20:V20" si="10">(1-$E20-($A$21-G$2))/$D20</f>
        <v>9.6999999999999993</v>
      </c>
      <c r="H20" s="51">
        <f t="shared" si="10"/>
        <v>9.6499999999999986</v>
      </c>
      <c r="I20" s="51">
        <f t="shared" si="10"/>
        <v>9.6</v>
      </c>
      <c r="J20" s="51">
        <f t="shared" si="10"/>
        <v>9.5499999999999989</v>
      </c>
      <c r="K20" s="51">
        <f t="shared" si="10"/>
        <v>9.4999999999999982</v>
      </c>
      <c r="L20" s="51">
        <f t="shared" si="10"/>
        <v>9.4499999999999993</v>
      </c>
      <c r="M20" s="51">
        <f t="shared" si="10"/>
        <v>9.3999999999999986</v>
      </c>
      <c r="N20" s="51">
        <f t="shared" si="10"/>
        <v>9.35</v>
      </c>
      <c r="O20" s="51">
        <f t="shared" si="10"/>
        <v>9.2999999999999989</v>
      </c>
      <c r="P20" s="51">
        <f t="shared" si="10"/>
        <v>9.2499999999999982</v>
      </c>
      <c r="Q20" s="51">
        <f t="shared" si="10"/>
        <v>9.1999999999999993</v>
      </c>
      <c r="R20" s="51">
        <f t="shared" si="10"/>
        <v>9.15</v>
      </c>
      <c r="S20" s="51">
        <f t="shared" si="10"/>
        <v>9.0999999999999979</v>
      </c>
      <c r="T20" s="51">
        <f t="shared" si="10"/>
        <v>9.0499999999999989</v>
      </c>
      <c r="U20" s="51">
        <f t="shared" si="10"/>
        <v>9</v>
      </c>
      <c r="V20" s="51">
        <f t="shared" si="10"/>
        <v>8.9499999999999993</v>
      </c>
      <c r="W20" s="51">
        <f t="shared" si="8"/>
        <v>8.9</v>
      </c>
      <c r="X20" s="51">
        <f t="shared" si="8"/>
        <v>8.85</v>
      </c>
      <c r="Y20" s="51">
        <f t="shared" si="8"/>
        <v>8.7999999999999989</v>
      </c>
      <c r="Z20" s="51">
        <f t="shared" si="8"/>
        <v>8.75</v>
      </c>
      <c r="AA20" s="51">
        <f t="shared" si="8"/>
        <v>8.6999999999999993</v>
      </c>
      <c r="AB20" s="51">
        <f t="shared" si="8"/>
        <v>8.6499999999999986</v>
      </c>
      <c r="AC20" s="51">
        <f t="shared" si="8"/>
        <v>8.6</v>
      </c>
      <c r="AD20" s="51">
        <f t="shared" si="8"/>
        <v>8.5499999999999989</v>
      </c>
      <c r="AE20" s="51">
        <f t="shared" si="8"/>
        <v>8.5</v>
      </c>
      <c r="AF20" s="51">
        <f t="shared" si="8"/>
        <v>8.4499999999999993</v>
      </c>
      <c r="AG20" s="51">
        <f t="shared" si="8"/>
        <v>8.3999999999999986</v>
      </c>
      <c r="AH20" s="51">
        <f t="shared" si="8"/>
        <v>8.35</v>
      </c>
      <c r="AI20" s="51">
        <f t="shared" si="8"/>
        <v>8.2999999999999989</v>
      </c>
      <c r="AJ20" s="51">
        <f t="shared" si="8"/>
        <v>8.2499999999999982</v>
      </c>
      <c r="AK20" s="51">
        <f t="shared" si="8"/>
        <v>8.1999999999999993</v>
      </c>
      <c r="AL20" s="51">
        <f t="shared" si="8"/>
        <v>8.1499999999999986</v>
      </c>
      <c r="AM20" s="51">
        <f t="shared" si="9"/>
        <v>8.1</v>
      </c>
      <c r="AN20" s="51">
        <f t="shared" si="9"/>
        <v>8.0499999999999989</v>
      </c>
      <c r="AO20" s="51">
        <f t="shared" si="9"/>
        <v>7.9999999999999991</v>
      </c>
      <c r="AP20" s="51">
        <f t="shared" si="9"/>
        <v>7.9499999999999993</v>
      </c>
      <c r="AQ20" s="51">
        <f t="shared" si="9"/>
        <v>7.8999999999999986</v>
      </c>
      <c r="AR20" s="51">
        <f t="shared" si="9"/>
        <v>7.8499999999999988</v>
      </c>
      <c r="AS20" s="51">
        <f t="shared" si="9"/>
        <v>7.7999999999999989</v>
      </c>
      <c r="AT20" s="51">
        <f t="shared" si="9"/>
        <v>7.7499999999999991</v>
      </c>
      <c r="AU20" s="97">
        <f t="shared" si="6"/>
        <v>0</v>
      </c>
      <c r="AV20" s="69">
        <v>0.03</v>
      </c>
    </row>
    <row r="21" spans="1:48">
      <c r="A21" s="133">
        <f>A25/1000</f>
        <v>7.4999999999999997E-2</v>
      </c>
    </row>
    <row r="22" spans="1:48">
      <c r="A22" s="133"/>
    </row>
    <row r="25" spans="1:48">
      <c r="A25" s="52">
        <v>75</v>
      </c>
    </row>
  </sheetData>
  <mergeCells count="14">
    <mergeCell ref="A21:A22"/>
    <mergeCell ref="B18:B19"/>
    <mergeCell ref="B3:B5"/>
    <mergeCell ref="B6:B8"/>
    <mergeCell ref="B10:B12"/>
    <mergeCell ref="B13:B14"/>
    <mergeCell ref="B15:B17"/>
    <mergeCell ref="A5:A6"/>
    <mergeCell ref="A19:A20"/>
    <mergeCell ref="B1:B2"/>
    <mergeCell ref="C1:C2"/>
    <mergeCell ref="D1:D2"/>
    <mergeCell ref="E1:E2"/>
    <mergeCell ref="A3:A4"/>
  </mergeCells>
  <phoneticPr fontId="1" type="noConversion"/>
  <conditionalFormatting sqref="G2:AT2">
    <cfRule type="expression" dxfId="1" priority="2">
      <formula>G$2&lt;-0.00001</formula>
    </cfRule>
  </conditionalFormatting>
  <conditionalFormatting sqref="G3:AT20">
    <cfRule type="expression" dxfId="0" priority="1">
      <formula>G$2&lt;-0.00001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0</xdr:col>
                    <xdr:colOff>57150</xdr:colOff>
                    <xdr:row>6</xdr:row>
                    <xdr:rowOff>9525</xdr:rowOff>
                  </from>
                  <to>
                    <xdr:col>0</xdr:col>
                    <xdr:colOff>676275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Scroll Bar 2">
              <controlPr defaultSize="0" autoPict="0">
                <anchor moveWithCells="1">
                  <from>
                    <xdr:col>0</xdr:col>
                    <xdr:colOff>28575</xdr:colOff>
                    <xdr:row>22</xdr:row>
                    <xdr:rowOff>38100</xdr:rowOff>
                  </from>
                  <to>
                    <xdr:col>0</xdr:col>
                    <xdr:colOff>704850</xdr:colOff>
                    <xdr:row>32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99E1-6984-4A83-BF6A-E1CA8FC5275F}">
  <dimension ref="A1:C7"/>
  <sheetViews>
    <sheetView workbookViewId="0">
      <selection activeCell="A2" sqref="A2:C2"/>
    </sheetView>
  </sheetViews>
  <sheetFormatPr defaultRowHeight="15.75"/>
  <cols>
    <col min="1" max="1" width="16.5703125" customWidth="1"/>
    <col min="2" max="2" width="21.42578125" customWidth="1"/>
    <col min="3" max="3" width="16.85546875" customWidth="1"/>
    <col min="4" max="4" width="14.5703125" customWidth="1"/>
    <col min="5" max="5" width="15.28515625" customWidth="1"/>
    <col min="6" max="6" width="15.7109375" customWidth="1"/>
    <col min="7" max="7" width="15" customWidth="1"/>
    <col min="8" max="8" width="15.140625" customWidth="1"/>
    <col min="9" max="9" width="20.7109375" customWidth="1"/>
  </cols>
  <sheetData>
    <row r="1" spans="1:3">
      <c r="A1" t="s">
        <v>387</v>
      </c>
      <c r="B1" s="108">
        <v>10</v>
      </c>
      <c r="C1">
        <v>10</v>
      </c>
    </row>
    <row r="2" spans="1:3">
      <c r="A2" t="s">
        <v>388</v>
      </c>
      <c r="B2">
        <v>8</v>
      </c>
      <c r="C2">
        <v>7.5</v>
      </c>
    </row>
    <row r="3" spans="1:3">
      <c r="A3" t="s">
        <v>382</v>
      </c>
      <c r="B3">
        <v>8</v>
      </c>
      <c r="C3">
        <v>8.5</v>
      </c>
    </row>
    <row r="4" spans="1:3">
      <c r="A4" t="s">
        <v>383</v>
      </c>
      <c r="B4">
        <v>8</v>
      </c>
      <c r="C4">
        <v>8</v>
      </c>
    </row>
    <row r="5" spans="1:3">
      <c r="A5" t="s">
        <v>384</v>
      </c>
      <c r="B5">
        <v>8</v>
      </c>
    </row>
    <row r="6" spans="1:3">
      <c r="A6" t="s">
        <v>385</v>
      </c>
      <c r="B6">
        <v>8</v>
      </c>
      <c r="C6">
        <v>7.5</v>
      </c>
    </row>
    <row r="7" spans="1:3">
      <c r="A7" t="s">
        <v>386</v>
      </c>
      <c r="B7">
        <v>8</v>
      </c>
      <c r="C7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六合彩</vt:lpstr>
      <vt:lpstr>十一選五</vt:lpstr>
      <vt:lpstr>快三</vt:lpstr>
      <vt:lpstr>時時彩</vt:lpstr>
      <vt:lpstr>PK拾</vt:lpstr>
      <vt:lpstr>幸運28</vt:lpstr>
      <vt:lpstr>低頻彩</vt:lpstr>
      <vt:lpstr>返點模板歷史變化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2018-08-27T05:26:05Z</dcterms:modified>
</cp:coreProperties>
</file>